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15" yWindow="120" windowWidth="9915" windowHeight="8130" tabRatio="755" firstSheet="8" activeTab="9"/>
  </bookViews>
  <sheets>
    <sheet name="Výroba a počet jízd" sheetId="1" r:id="rId1"/>
    <sheet name="Vzdálenosti" sheetId="9" r:id="rId2"/>
    <sheet name="Tabulky jízd" sheetId="7" r:id="rId3"/>
    <sheet name="Tabulky vzdáleností" sheetId="8" r:id="rId4"/>
    <sheet name="Tabulky vzdáleností nové" sheetId="10" r:id="rId5"/>
    <sheet name="Výpočty pro ABC analýzu" sheetId="20" r:id="rId6"/>
    <sheet name="ABC analýza" sheetId="21" r:id="rId7"/>
    <sheet name="Sdružené trasy" sheetId="11" r:id="rId8"/>
    <sheet name="Rozdělení skladu P" sheetId="16" r:id="rId9"/>
    <sheet name="Výslené trasy, MTH a spotřeba" sheetId="22" r:id="rId10"/>
    <sheet name="Zásoby" sheetId="19" r:id="rId11"/>
    <sheet name="List1" sheetId="23" r:id="rId12"/>
  </sheets>
  <definedNames>
    <definedName name="cr">'Tabulky jízd'!#REF!</definedName>
  </definedNames>
  <calcPr calcId="144525"/>
</workbook>
</file>

<file path=xl/calcChain.xml><?xml version="1.0" encoding="utf-8"?>
<calcChain xmlns="http://schemas.openxmlformats.org/spreadsheetml/2006/main">
  <c r="CX19" i="21" l="1"/>
  <c r="G88" i="22" l="1"/>
  <c r="H88" i="22"/>
  <c r="J88" i="22"/>
  <c r="G89" i="22"/>
  <c r="G90" i="22"/>
  <c r="G91" i="22"/>
  <c r="G92" i="22"/>
  <c r="G87" i="22"/>
  <c r="K12" i="19"/>
  <c r="K24" i="19"/>
  <c r="K25" i="19"/>
  <c r="K28" i="19"/>
  <c r="K29" i="19"/>
  <c r="K32" i="19"/>
  <c r="K33" i="19"/>
  <c r="K36" i="19"/>
  <c r="K37" i="19"/>
  <c r="K40" i="19"/>
  <c r="K41" i="19"/>
  <c r="K44" i="19"/>
  <c r="K45" i="19"/>
  <c r="K48" i="19"/>
  <c r="K49" i="19"/>
  <c r="K52" i="19"/>
  <c r="K53" i="19"/>
  <c r="K56" i="19"/>
  <c r="K57" i="19"/>
  <c r="K60" i="19"/>
  <c r="K61" i="19"/>
  <c r="K64" i="19"/>
  <c r="K65" i="19"/>
  <c r="K68" i="19"/>
  <c r="K69" i="19"/>
  <c r="K72" i="19"/>
  <c r="K73" i="19"/>
  <c r="K76" i="19"/>
  <c r="K77" i="19"/>
  <c r="K80" i="19"/>
  <c r="K81" i="19"/>
  <c r="K84" i="19"/>
  <c r="K85" i="19"/>
  <c r="K88" i="19"/>
  <c r="K89" i="19"/>
  <c r="K92" i="19"/>
  <c r="K93" i="19"/>
  <c r="K96" i="19"/>
  <c r="K97" i="19"/>
  <c r="K100" i="19"/>
  <c r="K101" i="19"/>
  <c r="K104" i="19"/>
  <c r="K105" i="19"/>
  <c r="K108" i="19"/>
  <c r="K109" i="19"/>
  <c r="K112" i="19"/>
  <c r="K113" i="19"/>
  <c r="K116" i="19"/>
  <c r="K117" i="19"/>
  <c r="K120" i="19"/>
  <c r="K121" i="19"/>
  <c r="K124" i="19"/>
  <c r="K125" i="19"/>
  <c r="K128" i="19"/>
  <c r="K129" i="19"/>
  <c r="K132" i="19"/>
  <c r="K133" i="19"/>
  <c r="K136" i="19"/>
  <c r="K137" i="19"/>
  <c r="K140" i="19"/>
  <c r="K141" i="19"/>
  <c r="K144" i="19"/>
  <c r="K145" i="19"/>
  <c r="K148" i="19"/>
  <c r="K149" i="19"/>
  <c r="K152" i="19"/>
  <c r="K153" i="19"/>
  <c r="K156" i="19"/>
  <c r="K157" i="19"/>
  <c r="K160" i="19"/>
  <c r="K161" i="19"/>
  <c r="K164" i="19"/>
  <c r="K165" i="19"/>
  <c r="K168" i="19"/>
  <c r="K169" i="19"/>
  <c r="K172" i="19"/>
  <c r="K173" i="19"/>
  <c r="K20" i="19"/>
  <c r="K21" i="19"/>
  <c r="K16" i="19"/>
  <c r="K17" i="19"/>
  <c r="K13" i="19"/>
  <c r="K8" i="19"/>
  <c r="K9" i="19"/>
  <c r="Z5" i="20" l="1"/>
  <c r="B5" i="20"/>
  <c r="B10" i="20"/>
  <c r="CU69" i="8"/>
  <c r="CZ70" i="21"/>
  <c r="CZ69" i="21"/>
  <c r="D36" i="16"/>
  <c r="CZ67" i="21" s="1"/>
  <c r="D35" i="16"/>
  <c r="CZ68" i="21" s="1"/>
  <c r="C36" i="16"/>
  <c r="CZ65" i="21" s="1"/>
  <c r="C35" i="16"/>
  <c r="CZ66" i="21" s="1"/>
  <c r="C26" i="16"/>
  <c r="H20" i="16"/>
  <c r="CW6" i="7" l="1"/>
  <c r="CS47" i="11"/>
  <c r="CR47" i="11"/>
  <c r="CQ47" i="11"/>
  <c r="CP47" i="11"/>
  <c r="CO47" i="11"/>
  <c r="CN47" i="11"/>
  <c r="CM47" i="11"/>
  <c r="CL47" i="11"/>
  <c r="CK47" i="11"/>
  <c r="CJ47" i="11"/>
  <c r="CI47" i="11"/>
  <c r="CH47" i="11"/>
  <c r="CG47" i="11"/>
  <c r="CF47" i="11"/>
  <c r="CE47" i="11"/>
  <c r="CD47" i="11"/>
  <c r="CC47" i="11"/>
  <c r="CB47" i="11"/>
  <c r="CA47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N47" i="11"/>
  <c r="BM47" i="11"/>
  <c r="BL47" i="11"/>
  <c r="BK47" i="11"/>
  <c r="BJ47" i="11"/>
  <c r="BI47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CS46" i="11"/>
  <c r="CS50" i="11" s="1"/>
  <c r="CR46" i="11"/>
  <c r="CR50" i="11" s="1"/>
  <c r="CQ46" i="11"/>
  <c r="CQ50" i="11" s="1"/>
  <c r="CP46" i="11"/>
  <c r="CO46" i="11"/>
  <c r="CO50" i="11" s="1"/>
  <c r="CN46" i="11"/>
  <c r="CN50" i="11" s="1"/>
  <c r="CM46" i="11"/>
  <c r="CM50" i="11" s="1"/>
  <c r="CL46" i="11"/>
  <c r="CK46" i="11"/>
  <c r="CK50" i="11" s="1"/>
  <c r="CJ46" i="11"/>
  <c r="CJ50" i="11" s="1"/>
  <c r="CI46" i="11"/>
  <c r="CI50" i="11" s="1"/>
  <c r="CH46" i="11"/>
  <c r="CG46" i="11"/>
  <c r="CG50" i="11" s="1"/>
  <c r="CF46" i="11"/>
  <c r="CF50" i="11" s="1"/>
  <c r="CE46" i="11"/>
  <c r="CE50" i="11" s="1"/>
  <c r="CD46" i="11"/>
  <c r="CC46" i="11"/>
  <c r="CC50" i="11" s="1"/>
  <c r="CB46" i="11"/>
  <c r="CB50" i="11" s="1"/>
  <c r="CA46" i="11"/>
  <c r="CA50" i="11" s="1"/>
  <c r="BZ46" i="11"/>
  <c r="BY46" i="11"/>
  <c r="BY50" i="11" s="1"/>
  <c r="BX46" i="11"/>
  <c r="BX50" i="11" s="1"/>
  <c r="BW46" i="11"/>
  <c r="BW50" i="11" s="1"/>
  <c r="BV46" i="11"/>
  <c r="BU46" i="11"/>
  <c r="BU50" i="11" s="1"/>
  <c r="BT46" i="11"/>
  <c r="BT50" i="11" s="1"/>
  <c r="BS46" i="11"/>
  <c r="BS50" i="11" s="1"/>
  <c r="BR46" i="11"/>
  <c r="BQ46" i="11"/>
  <c r="BQ50" i="11" s="1"/>
  <c r="BP46" i="11"/>
  <c r="BP50" i="11" s="1"/>
  <c r="BO46" i="11"/>
  <c r="BO50" i="11" s="1"/>
  <c r="BN46" i="11"/>
  <c r="BM46" i="11"/>
  <c r="BM50" i="11" s="1"/>
  <c r="BL46" i="11"/>
  <c r="BL50" i="11" s="1"/>
  <c r="BK46" i="11"/>
  <c r="BK50" i="11" s="1"/>
  <c r="BJ46" i="11"/>
  <c r="BI46" i="11"/>
  <c r="BI50" i="11" s="1"/>
  <c r="BH46" i="11"/>
  <c r="BH50" i="11" s="1"/>
  <c r="BG46" i="11"/>
  <c r="BG50" i="11" s="1"/>
  <c r="BF46" i="11"/>
  <c r="BE46" i="11"/>
  <c r="BE50" i="11" s="1"/>
  <c r="BD46" i="11"/>
  <c r="BD50" i="11" s="1"/>
  <c r="BC46" i="11"/>
  <c r="BC50" i="11" s="1"/>
  <c r="BB46" i="11"/>
  <c r="BB50" i="11" s="1"/>
  <c r="BA46" i="11"/>
  <c r="BA50" i="11" s="1"/>
  <c r="AZ46" i="11"/>
  <c r="AZ50" i="11" s="1"/>
  <c r="AY46" i="11"/>
  <c r="AY50" i="11" s="1"/>
  <c r="AX46" i="11"/>
  <c r="AX50" i="11" s="1"/>
  <c r="AW46" i="11"/>
  <c r="AW50" i="11" s="1"/>
  <c r="AV46" i="11"/>
  <c r="AV50" i="11" s="1"/>
  <c r="AU46" i="11"/>
  <c r="AU50" i="11" s="1"/>
  <c r="AT46" i="11"/>
  <c r="AT50" i="11" s="1"/>
  <c r="AS46" i="11"/>
  <c r="AS50" i="11" s="1"/>
  <c r="AR46" i="11"/>
  <c r="AR50" i="11" s="1"/>
  <c r="AQ46" i="11"/>
  <c r="AQ50" i="11" s="1"/>
  <c r="AP46" i="11"/>
  <c r="AP50" i="11" s="1"/>
  <c r="AO46" i="11"/>
  <c r="AO50" i="11" s="1"/>
  <c r="AN46" i="11"/>
  <c r="AN50" i="11" s="1"/>
  <c r="AM46" i="11"/>
  <c r="AM50" i="11" s="1"/>
  <c r="AL46" i="11"/>
  <c r="AL50" i="11" s="1"/>
  <c r="AK46" i="11"/>
  <c r="AK50" i="11" s="1"/>
  <c r="AJ46" i="11"/>
  <c r="AJ50" i="11" s="1"/>
  <c r="AI46" i="11"/>
  <c r="AI50" i="11" s="1"/>
  <c r="AH46" i="11"/>
  <c r="AH50" i="11" s="1"/>
  <c r="AG46" i="11"/>
  <c r="AG50" i="11" s="1"/>
  <c r="AF46" i="11"/>
  <c r="AF50" i="11" s="1"/>
  <c r="AE46" i="11"/>
  <c r="AE50" i="11" s="1"/>
  <c r="AD46" i="11"/>
  <c r="AD50" i="11" s="1"/>
  <c r="AC46" i="11"/>
  <c r="AC50" i="11" s="1"/>
  <c r="AB46" i="11"/>
  <c r="AB50" i="11" s="1"/>
  <c r="AA46" i="11"/>
  <c r="AA50" i="11" s="1"/>
  <c r="Z46" i="11"/>
  <c r="Z50" i="11" s="1"/>
  <c r="Y46" i="11"/>
  <c r="Y50" i="11" s="1"/>
  <c r="X46" i="11"/>
  <c r="X50" i="11" s="1"/>
  <c r="W46" i="11"/>
  <c r="W50" i="11" s="1"/>
  <c r="V46" i="11"/>
  <c r="V50" i="11" s="1"/>
  <c r="U46" i="11"/>
  <c r="U50" i="11" s="1"/>
  <c r="T46" i="11"/>
  <c r="T50" i="11" s="1"/>
  <c r="S46" i="11"/>
  <c r="S50" i="11" s="1"/>
  <c r="R46" i="11"/>
  <c r="R50" i="11" s="1"/>
  <c r="Q46" i="11"/>
  <c r="Q50" i="11" s="1"/>
  <c r="P46" i="11"/>
  <c r="P50" i="11" s="1"/>
  <c r="O46" i="11"/>
  <c r="O50" i="11" s="1"/>
  <c r="N46" i="11"/>
  <c r="N50" i="11" s="1"/>
  <c r="M46" i="11"/>
  <c r="M50" i="11" s="1"/>
  <c r="L46" i="11"/>
  <c r="L50" i="11" s="1"/>
  <c r="K46" i="11"/>
  <c r="K50" i="11" s="1"/>
  <c r="J46" i="11"/>
  <c r="J50" i="11" s="1"/>
  <c r="I46" i="11"/>
  <c r="I50" i="11" s="1"/>
  <c r="H46" i="11"/>
  <c r="H50" i="11" s="1"/>
  <c r="G46" i="11"/>
  <c r="G50" i="11" s="1"/>
  <c r="F46" i="11"/>
  <c r="F50" i="11" s="1"/>
  <c r="E46" i="11"/>
  <c r="E50" i="11" s="1"/>
  <c r="CS45" i="11"/>
  <c r="CS49" i="11" s="1"/>
  <c r="CR45" i="11"/>
  <c r="CR49" i="11" s="1"/>
  <c r="CQ45" i="11"/>
  <c r="CQ49" i="11" s="1"/>
  <c r="CP45" i="11"/>
  <c r="CP49" i="11" s="1"/>
  <c r="CO45" i="11"/>
  <c r="CO49" i="11" s="1"/>
  <c r="CN45" i="11"/>
  <c r="CN49" i="11" s="1"/>
  <c r="CM45" i="11"/>
  <c r="CM49" i="11" s="1"/>
  <c r="CL45" i="11"/>
  <c r="CL49" i="11" s="1"/>
  <c r="CK45" i="11"/>
  <c r="CK49" i="11" s="1"/>
  <c r="CJ45" i="11"/>
  <c r="CJ49" i="11" s="1"/>
  <c r="CI45" i="11"/>
  <c r="CI49" i="11" s="1"/>
  <c r="CH45" i="11"/>
  <c r="CH49" i="11" s="1"/>
  <c r="CG45" i="11"/>
  <c r="CG49" i="11" s="1"/>
  <c r="CF45" i="11"/>
  <c r="CF49" i="11" s="1"/>
  <c r="CE45" i="11"/>
  <c r="CE49" i="11" s="1"/>
  <c r="CD45" i="11"/>
  <c r="CD49" i="11" s="1"/>
  <c r="CC45" i="11"/>
  <c r="CC49" i="11" s="1"/>
  <c r="CB45" i="11"/>
  <c r="CB49" i="11" s="1"/>
  <c r="CA45" i="11"/>
  <c r="CA49" i="11" s="1"/>
  <c r="BZ45" i="11"/>
  <c r="BZ49" i="11" s="1"/>
  <c r="BY45" i="11"/>
  <c r="BY49" i="11" s="1"/>
  <c r="BX45" i="11"/>
  <c r="BX49" i="11" s="1"/>
  <c r="BW45" i="11"/>
  <c r="BW49" i="11" s="1"/>
  <c r="BV45" i="11"/>
  <c r="BV49" i="11" s="1"/>
  <c r="BU45" i="11"/>
  <c r="BU49" i="11" s="1"/>
  <c r="BT45" i="11"/>
  <c r="BT49" i="11" s="1"/>
  <c r="BS45" i="11"/>
  <c r="BS49" i="11" s="1"/>
  <c r="BR45" i="11"/>
  <c r="BR49" i="11" s="1"/>
  <c r="BQ45" i="11"/>
  <c r="BQ49" i="11" s="1"/>
  <c r="BP45" i="11"/>
  <c r="BP49" i="11" s="1"/>
  <c r="BO45" i="11"/>
  <c r="BO49" i="11" s="1"/>
  <c r="BN45" i="11"/>
  <c r="BN49" i="11" s="1"/>
  <c r="BM45" i="11"/>
  <c r="BM49" i="11" s="1"/>
  <c r="BL45" i="11"/>
  <c r="BL49" i="11" s="1"/>
  <c r="BK45" i="11"/>
  <c r="BK49" i="11" s="1"/>
  <c r="BJ45" i="11"/>
  <c r="BJ49" i="11" s="1"/>
  <c r="BI45" i="11"/>
  <c r="BI49" i="11" s="1"/>
  <c r="BH45" i="11"/>
  <c r="BH49" i="11" s="1"/>
  <c r="BG45" i="11"/>
  <c r="BG49" i="11" s="1"/>
  <c r="BF45" i="11"/>
  <c r="BF49" i="11" s="1"/>
  <c r="BE45" i="11"/>
  <c r="BE49" i="11" s="1"/>
  <c r="BD45" i="11"/>
  <c r="BD49" i="11" s="1"/>
  <c r="BC45" i="11"/>
  <c r="BC49" i="11" s="1"/>
  <c r="BB45" i="11"/>
  <c r="BB49" i="11" s="1"/>
  <c r="BA45" i="11"/>
  <c r="BA49" i="11" s="1"/>
  <c r="AZ45" i="11"/>
  <c r="AZ49" i="11" s="1"/>
  <c r="AY45" i="11"/>
  <c r="AY49" i="11" s="1"/>
  <c r="AX45" i="11"/>
  <c r="AX49" i="11" s="1"/>
  <c r="AW45" i="11"/>
  <c r="AW49" i="11" s="1"/>
  <c r="AV45" i="11"/>
  <c r="AV49" i="11" s="1"/>
  <c r="AU45" i="11"/>
  <c r="AU49" i="11" s="1"/>
  <c r="AT45" i="11"/>
  <c r="AT49" i="11" s="1"/>
  <c r="AS45" i="11"/>
  <c r="AS49" i="11" s="1"/>
  <c r="AR45" i="11"/>
  <c r="AR49" i="11" s="1"/>
  <c r="AQ45" i="11"/>
  <c r="AQ49" i="11" s="1"/>
  <c r="AP45" i="11"/>
  <c r="AP49" i="11" s="1"/>
  <c r="AO45" i="11"/>
  <c r="AO49" i="11" s="1"/>
  <c r="AN45" i="11"/>
  <c r="AN49" i="11" s="1"/>
  <c r="AM45" i="11"/>
  <c r="AM49" i="11" s="1"/>
  <c r="AL45" i="11"/>
  <c r="AL49" i="11" s="1"/>
  <c r="AK45" i="11"/>
  <c r="AK49" i="11" s="1"/>
  <c r="AJ45" i="11"/>
  <c r="AJ49" i="11" s="1"/>
  <c r="AI45" i="11"/>
  <c r="AI49" i="11" s="1"/>
  <c r="AH45" i="11"/>
  <c r="AH49" i="11" s="1"/>
  <c r="AG45" i="11"/>
  <c r="AG49" i="11" s="1"/>
  <c r="AF45" i="11"/>
  <c r="AF49" i="11" s="1"/>
  <c r="AE45" i="11"/>
  <c r="AE49" i="11" s="1"/>
  <c r="AD45" i="11"/>
  <c r="AD49" i="11" s="1"/>
  <c r="AC45" i="11"/>
  <c r="AC49" i="11" s="1"/>
  <c r="AB45" i="11"/>
  <c r="AB49" i="11" s="1"/>
  <c r="AA45" i="11"/>
  <c r="AA49" i="11" s="1"/>
  <c r="Z45" i="11"/>
  <c r="Z49" i="11" s="1"/>
  <c r="Y45" i="11"/>
  <c r="Y49" i="11" s="1"/>
  <c r="X45" i="11"/>
  <c r="X49" i="11" s="1"/>
  <c r="W45" i="11"/>
  <c r="W49" i="11" s="1"/>
  <c r="V45" i="11"/>
  <c r="V49" i="11" s="1"/>
  <c r="U45" i="11"/>
  <c r="U49" i="11" s="1"/>
  <c r="T45" i="11"/>
  <c r="T49" i="11" s="1"/>
  <c r="S45" i="11"/>
  <c r="S49" i="11" s="1"/>
  <c r="R45" i="11"/>
  <c r="R49" i="11" s="1"/>
  <c r="Q45" i="11"/>
  <c r="Q49" i="11" s="1"/>
  <c r="P45" i="11"/>
  <c r="P49" i="11" s="1"/>
  <c r="O45" i="11"/>
  <c r="O49" i="11" s="1"/>
  <c r="N45" i="11"/>
  <c r="N49" i="11" s="1"/>
  <c r="M45" i="11"/>
  <c r="M49" i="11" s="1"/>
  <c r="L45" i="11"/>
  <c r="L49" i="11" s="1"/>
  <c r="K45" i="11"/>
  <c r="K49" i="11" s="1"/>
  <c r="J45" i="11"/>
  <c r="J49" i="11" s="1"/>
  <c r="I45" i="11"/>
  <c r="I49" i="11" s="1"/>
  <c r="H45" i="11"/>
  <c r="H49" i="11" s="1"/>
  <c r="G45" i="11"/>
  <c r="G49" i="11" s="1"/>
  <c r="F45" i="11"/>
  <c r="F49" i="11" s="1"/>
  <c r="E45" i="11"/>
  <c r="E49" i="11" s="1"/>
  <c r="CS44" i="11"/>
  <c r="CS48" i="11" s="1"/>
  <c r="CR44" i="11"/>
  <c r="CR48" i="11" s="1"/>
  <c r="CQ44" i="11"/>
  <c r="CQ48" i="11" s="1"/>
  <c r="CP44" i="11"/>
  <c r="CP48" i="11" s="1"/>
  <c r="CO44" i="11"/>
  <c r="CO48" i="11" s="1"/>
  <c r="CN44" i="11"/>
  <c r="CN48" i="11" s="1"/>
  <c r="CM44" i="11"/>
  <c r="CM48" i="11" s="1"/>
  <c r="CL44" i="11"/>
  <c r="CL48" i="11" s="1"/>
  <c r="CK44" i="11"/>
  <c r="CK48" i="11" s="1"/>
  <c r="CJ44" i="11"/>
  <c r="CJ48" i="11" s="1"/>
  <c r="CI44" i="11"/>
  <c r="CI48" i="11" s="1"/>
  <c r="CH44" i="11"/>
  <c r="CH48" i="11" s="1"/>
  <c r="CG44" i="11"/>
  <c r="CG48" i="11" s="1"/>
  <c r="CF44" i="11"/>
  <c r="CF48" i="11" s="1"/>
  <c r="CE44" i="11"/>
  <c r="CE48" i="11" s="1"/>
  <c r="CD44" i="11"/>
  <c r="CD48" i="11" s="1"/>
  <c r="CC44" i="11"/>
  <c r="CC48" i="11" s="1"/>
  <c r="CB44" i="11"/>
  <c r="CB48" i="11" s="1"/>
  <c r="CA44" i="11"/>
  <c r="CA48" i="11" s="1"/>
  <c r="BZ44" i="11"/>
  <c r="BZ48" i="11" s="1"/>
  <c r="BY44" i="11"/>
  <c r="BY48" i="11" s="1"/>
  <c r="BX44" i="11"/>
  <c r="BX48" i="11" s="1"/>
  <c r="BW44" i="11"/>
  <c r="BW48" i="11" s="1"/>
  <c r="BV44" i="11"/>
  <c r="BV48" i="11" s="1"/>
  <c r="BU44" i="11"/>
  <c r="BU48" i="11" s="1"/>
  <c r="BT44" i="11"/>
  <c r="BT48" i="11" s="1"/>
  <c r="BS44" i="11"/>
  <c r="BS48" i="11" s="1"/>
  <c r="BR44" i="11"/>
  <c r="BR48" i="11" s="1"/>
  <c r="BQ44" i="11"/>
  <c r="BQ48" i="11" s="1"/>
  <c r="BP44" i="11"/>
  <c r="BP48" i="11" s="1"/>
  <c r="BO44" i="11"/>
  <c r="BO48" i="11" s="1"/>
  <c r="BN44" i="11"/>
  <c r="BN48" i="11" s="1"/>
  <c r="BM44" i="11"/>
  <c r="BM48" i="11" s="1"/>
  <c r="BL44" i="11"/>
  <c r="BL48" i="11" s="1"/>
  <c r="BK44" i="11"/>
  <c r="BK48" i="11" s="1"/>
  <c r="BJ44" i="11"/>
  <c r="BJ48" i="11" s="1"/>
  <c r="BI44" i="11"/>
  <c r="BI48" i="11" s="1"/>
  <c r="BH44" i="11"/>
  <c r="BH48" i="11" s="1"/>
  <c r="BG44" i="11"/>
  <c r="BG48" i="11" s="1"/>
  <c r="BF44" i="11"/>
  <c r="BF48" i="11" s="1"/>
  <c r="BE44" i="11"/>
  <c r="BE48" i="11" s="1"/>
  <c r="BD44" i="11"/>
  <c r="BD48" i="11" s="1"/>
  <c r="BC44" i="11"/>
  <c r="BC48" i="11" s="1"/>
  <c r="BB44" i="11"/>
  <c r="BB48" i="11" s="1"/>
  <c r="BA44" i="11"/>
  <c r="BA48" i="11" s="1"/>
  <c r="AZ44" i="11"/>
  <c r="AZ48" i="11" s="1"/>
  <c r="AY44" i="11"/>
  <c r="AY48" i="11" s="1"/>
  <c r="AX44" i="11"/>
  <c r="AX48" i="11" s="1"/>
  <c r="AW44" i="11"/>
  <c r="AW48" i="11" s="1"/>
  <c r="AV44" i="11"/>
  <c r="AV48" i="11" s="1"/>
  <c r="AU44" i="11"/>
  <c r="AU48" i="11" s="1"/>
  <c r="AT44" i="11"/>
  <c r="AT48" i="11" s="1"/>
  <c r="AS44" i="11"/>
  <c r="AS48" i="11" s="1"/>
  <c r="AR44" i="11"/>
  <c r="AR48" i="11" s="1"/>
  <c r="AQ44" i="11"/>
  <c r="AQ48" i="11" s="1"/>
  <c r="AP44" i="11"/>
  <c r="AP48" i="11" s="1"/>
  <c r="AO44" i="11"/>
  <c r="AO48" i="11" s="1"/>
  <c r="AN44" i="11"/>
  <c r="AN48" i="11" s="1"/>
  <c r="AM44" i="11"/>
  <c r="AM48" i="11" s="1"/>
  <c r="AL44" i="11"/>
  <c r="AL48" i="11" s="1"/>
  <c r="AK44" i="11"/>
  <c r="AK48" i="11" s="1"/>
  <c r="AJ44" i="11"/>
  <c r="AJ48" i="11" s="1"/>
  <c r="AI44" i="11"/>
  <c r="AI48" i="11" s="1"/>
  <c r="AH44" i="11"/>
  <c r="AH48" i="11" s="1"/>
  <c r="AG44" i="11"/>
  <c r="AG48" i="11" s="1"/>
  <c r="AF44" i="11"/>
  <c r="AF48" i="11" s="1"/>
  <c r="AE44" i="11"/>
  <c r="AE48" i="11" s="1"/>
  <c r="AD44" i="11"/>
  <c r="AD48" i="11" s="1"/>
  <c r="AC44" i="11"/>
  <c r="AC48" i="11" s="1"/>
  <c r="AB44" i="11"/>
  <c r="AB48" i="11" s="1"/>
  <c r="AA44" i="11"/>
  <c r="AA48" i="11" s="1"/>
  <c r="Z44" i="11"/>
  <c r="Z48" i="11" s="1"/>
  <c r="Y44" i="11"/>
  <c r="Y48" i="11" s="1"/>
  <c r="X44" i="11"/>
  <c r="X48" i="11" s="1"/>
  <c r="W44" i="11"/>
  <c r="W48" i="11" s="1"/>
  <c r="V44" i="11"/>
  <c r="V48" i="11" s="1"/>
  <c r="U44" i="11"/>
  <c r="U48" i="11" s="1"/>
  <c r="T44" i="11"/>
  <c r="T48" i="11" s="1"/>
  <c r="S44" i="11"/>
  <c r="S48" i="11" s="1"/>
  <c r="R44" i="11"/>
  <c r="R48" i="11" s="1"/>
  <c r="Q44" i="11"/>
  <c r="Q48" i="11" s="1"/>
  <c r="P44" i="11"/>
  <c r="P48" i="11" s="1"/>
  <c r="O44" i="11"/>
  <c r="O48" i="11" s="1"/>
  <c r="N44" i="11"/>
  <c r="N48" i="11" s="1"/>
  <c r="M44" i="11"/>
  <c r="M48" i="11" s="1"/>
  <c r="L44" i="11"/>
  <c r="L48" i="11" s="1"/>
  <c r="K44" i="11"/>
  <c r="K48" i="11" s="1"/>
  <c r="J44" i="11"/>
  <c r="J48" i="11" s="1"/>
  <c r="I44" i="11"/>
  <c r="I48" i="11" s="1"/>
  <c r="H44" i="11"/>
  <c r="H48" i="11" s="1"/>
  <c r="G44" i="11"/>
  <c r="G48" i="11" s="1"/>
  <c r="F44" i="11"/>
  <c r="F48" i="11" s="1"/>
  <c r="E44" i="11"/>
  <c r="E48" i="11" s="1"/>
  <c r="CS28" i="11"/>
  <c r="CR28" i="11"/>
  <c r="CQ28" i="11"/>
  <c r="CP28" i="11"/>
  <c r="CO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CS27" i="11"/>
  <c r="CS35" i="11" s="1"/>
  <c r="CR27" i="11"/>
  <c r="CQ27" i="11"/>
  <c r="CQ35" i="11" s="1"/>
  <c r="CP27" i="11"/>
  <c r="CO27" i="11"/>
  <c r="CO35" i="11" s="1"/>
  <c r="CN27" i="11"/>
  <c r="CM27" i="11"/>
  <c r="CM35" i="11" s="1"/>
  <c r="CL27" i="11"/>
  <c r="CK27" i="11"/>
  <c r="CK35" i="11" s="1"/>
  <c r="CJ27" i="11"/>
  <c r="CI27" i="11"/>
  <c r="CI35" i="11" s="1"/>
  <c r="CH27" i="11"/>
  <c r="CG27" i="11"/>
  <c r="CG35" i="11" s="1"/>
  <c r="CF27" i="11"/>
  <c r="CE27" i="11"/>
  <c r="CE35" i="11" s="1"/>
  <c r="CD27" i="11"/>
  <c r="CC27" i="11"/>
  <c r="CC35" i="11" s="1"/>
  <c r="CB27" i="11"/>
  <c r="CA27" i="11"/>
  <c r="CA35" i="11" s="1"/>
  <c r="BZ27" i="11"/>
  <c r="BY27" i="11"/>
  <c r="BY35" i="11" s="1"/>
  <c r="BX27" i="11"/>
  <c r="BW27" i="11"/>
  <c r="BW35" i="11" s="1"/>
  <c r="BV27" i="11"/>
  <c r="BU27" i="11"/>
  <c r="BU35" i="11" s="1"/>
  <c r="BT27" i="11"/>
  <c r="BS27" i="11"/>
  <c r="BS35" i="11" s="1"/>
  <c r="BR27" i="11"/>
  <c r="BQ27" i="11"/>
  <c r="BQ35" i="11" s="1"/>
  <c r="BP27" i="11"/>
  <c r="BO27" i="11"/>
  <c r="BO35" i="11" s="1"/>
  <c r="BN27" i="11"/>
  <c r="BM27" i="11"/>
  <c r="BL27" i="11"/>
  <c r="BK27" i="11"/>
  <c r="BK35" i="11" s="1"/>
  <c r="BJ27" i="11"/>
  <c r="BJ35" i="11" s="1"/>
  <c r="BI27" i="11"/>
  <c r="BH27" i="11"/>
  <c r="BG27" i="11"/>
  <c r="BG35" i="11" s="1"/>
  <c r="BF27" i="11"/>
  <c r="BF35" i="11" s="1"/>
  <c r="BE27" i="11"/>
  <c r="BD27" i="11"/>
  <c r="BC27" i="11"/>
  <c r="BC35" i="11" s="1"/>
  <c r="BB27" i="11"/>
  <c r="BB35" i="11" s="1"/>
  <c r="BA27" i="11"/>
  <c r="AZ27" i="11"/>
  <c r="AY27" i="11"/>
  <c r="AY35" i="11" s="1"/>
  <c r="AX27" i="11"/>
  <c r="AX35" i="11" s="1"/>
  <c r="AW27" i="11"/>
  <c r="AV27" i="11"/>
  <c r="AU27" i="11"/>
  <c r="AU35" i="11" s="1"/>
  <c r="AT27" i="11"/>
  <c r="AT35" i="11" s="1"/>
  <c r="AS27" i="11"/>
  <c r="AR27" i="11"/>
  <c r="AQ27" i="11"/>
  <c r="AQ35" i="11" s="1"/>
  <c r="AP27" i="11"/>
  <c r="AP35" i="11" s="1"/>
  <c r="AO27" i="11"/>
  <c r="AN27" i="11"/>
  <c r="AM27" i="11"/>
  <c r="AM35" i="11" s="1"/>
  <c r="AL27" i="11"/>
  <c r="AK27" i="11"/>
  <c r="AJ27" i="11"/>
  <c r="AI27" i="11"/>
  <c r="AI35" i="11" s="1"/>
  <c r="AH27" i="11"/>
  <c r="AG27" i="11"/>
  <c r="AF27" i="11"/>
  <c r="AE27" i="11"/>
  <c r="AE35" i="11" s="1"/>
  <c r="AD27" i="11"/>
  <c r="AC27" i="11"/>
  <c r="AB27" i="11"/>
  <c r="AA27" i="11"/>
  <c r="AA35" i="11" s="1"/>
  <c r="Z27" i="11"/>
  <c r="Y27" i="11"/>
  <c r="X27" i="11"/>
  <c r="W27" i="11"/>
  <c r="W35" i="11" s="1"/>
  <c r="V27" i="11"/>
  <c r="U27" i="11"/>
  <c r="T27" i="11"/>
  <c r="S27" i="11"/>
  <c r="S35" i="11" s="1"/>
  <c r="R27" i="11"/>
  <c r="Q27" i="11"/>
  <c r="P27" i="11"/>
  <c r="O27" i="11"/>
  <c r="O35" i="11" s="1"/>
  <c r="N27" i="11"/>
  <c r="M27" i="11"/>
  <c r="L27" i="11"/>
  <c r="K27" i="11"/>
  <c r="K35" i="11" s="1"/>
  <c r="J27" i="11"/>
  <c r="I27" i="11"/>
  <c r="H27" i="11"/>
  <c r="G27" i="11"/>
  <c r="G35" i="11" s="1"/>
  <c r="F27" i="11"/>
  <c r="E27" i="11"/>
  <c r="E35" i="11" s="1"/>
  <c r="CS26" i="11"/>
  <c r="CR26" i="11"/>
  <c r="CQ26" i="11"/>
  <c r="CP26" i="11"/>
  <c r="CO26" i="11"/>
  <c r="CN26" i="11"/>
  <c r="CM26" i="11"/>
  <c r="CL26" i="11"/>
  <c r="CK26" i="11"/>
  <c r="CJ26" i="11"/>
  <c r="CI26" i="11"/>
  <c r="CH26" i="11"/>
  <c r="CG26" i="11"/>
  <c r="CF26" i="11"/>
  <c r="CE26" i="11"/>
  <c r="CD26" i="11"/>
  <c r="CC26" i="11"/>
  <c r="CB26" i="11"/>
  <c r="CA26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CS25" i="11"/>
  <c r="CR25" i="11"/>
  <c r="CQ25" i="11"/>
  <c r="CP25" i="11"/>
  <c r="CO25" i="11"/>
  <c r="CN25" i="11"/>
  <c r="CM25" i="11"/>
  <c r="CL25" i="11"/>
  <c r="CK25" i="11"/>
  <c r="CJ25" i="11"/>
  <c r="CI25" i="11"/>
  <c r="CH25" i="11"/>
  <c r="CG25" i="11"/>
  <c r="CF25" i="11"/>
  <c r="CE25" i="11"/>
  <c r="CD25" i="11"/>
  <c r="CC25" i="11"/>
  <c r="CB25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E33" i="11" s="1"/>
  <c r="CX9" i="11"/>
  <c r="CX5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BB9" i="11"/>
  <c r="BC9" i="11"/>
  <c r="BD9" i="11"/>
  <c r="BE9" i="11"/>
  <c r="BF9" i="11"/>
  <c r="BG9" i="11"/>
  <c r="BH9" i="11"/>
  <c r="BI9" i="11"/>
  <c r="BJ9" i="11"/>
  <c r="BK9" i="11"/>
  <c r="BL9" i="11"/>
  <c r="BM9" i="11"/>
  <c r="BN9" i="11"/>
  <c r="BO9" i="11"/>
  <c r="BP9" i="11"/>
  <c r="BQ9" i="11"/>
  <c r="BR9" i="11"/>
  <c r="BS9" i="11"/>
  <c r="BT9" i="11"/>
  <c r="BU9" i="11"/>
  <c r="BV9" i="11"/>
  <c r="BW9" i="11"/>
  <c r="BX9" i="11"/>
  <c r="BY9" i="11"/>
  <c r="BZ9" i="11"/>
  <c r="CA9" i="11"/>
  <c r="CB9" i="11"/>
  <c r="CC9" i="11"/>
  <c r="CD9" i="11"/>
  <c r="CE9" i="11"/>
  <c r="CF9" i="11"/>
  <c r="CG9" i="11"/>
  <c r="CH9" i="11"/>
  <c r="CI9" i="11"/>
  <c r="CJ9" i="11"/>
  <c r="CK9" i="11"/>
  <c r="CL9" i="11"/>
  <c r="CM9" i="11"/>
  <c r="CN9" i="11"/>
  <c r="CO9" i="11"/>
  <c r="CP9" i="11"/>
  <c r="CQ9" i="11"/>
  <c r="CR9" i="11"/>
  <c r="CS9" i="11"/>
  <c r="E9" i="11"/>
  <c r="F6" i="11"/>
  <c r="G6" i="11"/>
  <c r="G14" i="11" s="1"/>
  <c r="H6" i="11"/>
  <c r="I6" i="11"/>
  <c r="J6" i="11"/>
  <c r="K6" i="11"/>
  <c r="K14" i="11" s="1"/>
  <c r="L6" i="11"/>
  <c r="M6" i="11"/>
  <c r="N6" i="11"/>
  <c r="O6" i="11"/>
  <c r="O14" i="11" s="1"/>
  <c r="P6" i="11"/>
  <c r="P10" i="11" s="1"/>
  <c r="Q6" i="11"/>
  <c r="R6" i="11"/>
  <c r="S6" i="11"/>
  <c r="S14" i="11" s="1"/>
  <c r="T6" i="11"/>
  <c r="U6" i="11"/>
  <c r="V6" i="11"/>
  <c r="W6" i="11"/>
  <c r="W14" i="11" s="1"/>
  <c r="X6" i="11"/>
  <c r="Y6" i="11"/>
  <c r="Z6" i="11"/>
  <c r="AA6" i="11"/>
  <c r="AA14" i="11" s="1"/>
  <c r="AB6" i="11"/>
  <c r="AC6" i="11"/>
  <c r="AD6" i="11"/>
  <c r="AE6" i="11"/>
  <c r="AE14" i="11" s="1"/>
  <c r="AF6" i="11"/>
  <c r="AF10" i="11" s="1"/>
  <c r="AG6" i="11"/>
  <c r="AH6" i="11"/>
  <c r="AI6" i="11"/>
  <c r="AI14" i="11" s="1"/>
  <c r="AJ6" i="11"/>
  <c r="AK6" i="11"/>
  <c r="AL6" i="11"/>
  <c r="AM6" i="11"/>
  <c r="AM14" i="11" s="1"/>
  <c r="AN6" i="11"/>
  <c r="AO6" i="11"/>
  <c r="AP6" i="11"/>
  <c r="AQ6" i="11"/>
  <c r="AQ14" i="11" s="1"/>
  <c r="AR6" i="11"/>
  <c r="AS6" i="11"/>
  <c r="AT6" i="11"/>
  <c r="AU6" i="11"/>
  <c r="AU14" i="11" s="1"/>
  <c r="AV6" i="11"/>
  <c r="AV10" i="11" s="1"/>
  <c r="AW6" i="11"/>
  <c r="AX6" i="11"/>
  <c r="AY6" i="11"/>
  <c r="AY14" i="11" s="1"/>
  <c r="AZ6" i="11"/>
  <c r="BA6" i="11"/>
  <c r="BB6" i="11"/>
  <c r="BC6" i="11"/>
  <c r="BC14" i="11" s="1"/>
  <c r="BD6" i="11"/>
  <c r="BE6" i="11"/>
  <c r="BF6" i="11"/>
  <c r="BG6" i="11"/>
  <c r="BG14" i="11" s="1"/>
  <c r="BH6" i="11"/>
  <c r="BI6" i="11"/>
  <c r="BJ6" i="11"/>
  <c r="BK6" i="11"/>
  <c r="BK14" i="11" s="1"/>
  <c r="BL6" i="11"/>
  <c r="BL10" i="11" s="1"/>
  <c r="BM6" i="11"/>
  <c r="BN6" i="11"/>
  <c r="BO6" i="11"/>
  <c r="BO14" i="11" s="1"/>
  <c r="BP6" i="11"/>
  <c r="BQ6" i="11"/>
  <c r="BR6" i="11"/>
  <c r="BS6" i="11"/>
  <c r="BS14" i="11" s="1"/>
  <c r="BT6" i="11"/>
  <c r="BU6" i="11"/>
  <c r="BV6" i="11"/>
  <c r="BW6" i="11"/>
  <c r="BW14" i="11" s="1"/>
  <c r="BX6" i="11"/>
  <c r="BY6" i="11"/>
  <c r="BZ6" i="11"/>
  <c r="CA6" i="11"/>
  <c r="CA14" i="11" s="1"/>
  <c r="CB6" i="11"/>
  <c r="CB10" i="11" s="1"/>
  <c r="CC6" i="11"/>
  <c r="CD6" i="11"/>
  <c r="CE6" i="11"/>
  <c r="CE14" i="11" s="1"/>
  <c r="CF6" i="11"/>
  <c r="CG6" i="11"/>
  <c r="CH6" i="11"/>
  <c r="CI6" i="11"/>
  <c r="CI14" i="11" s="1"/>
  <c r="CJ6" i="11"/>
  <c r="CK6" i="11"/>
  <c r="CL6" i="11"/>
  <c r="CM6" i="11"/>
  <c r="CM14" i="11" s="1"/>
  <c r="CN6" i="11"/>
  <c r="CO6" i="11"/>
  <c r="CP6" i="11"/>
  <c r="CQ6" i="11"/>
  <c r="CQ14" i="11" s="1"/>
  <c r="CR6" i="11"/>
  <c r="CR10" i="11" s="1"/>
  <c r="CS6" i="11"/>
  <c r="F7" i="11"/>
  <c r="F15" i="11" s="1"/>
  <c r="G7" i="11"/>
  <c r="G15" i="11" s="1"/>
  <c r="H7" i="11"/>
  <c r="H15" i="11" s="1"/>
  <c r="I7" i="11"/>
  <c r="I15" i="11" s="1"/>
  <c r="J7" i="11"/>
  <c r="J15" i="11" s="1"/>
  <c r="K7" i="11"/>
  <c r="K15" i="11" s="1"/>
  <c r="L7" i="11"/>
  <c r="L15" i="11" s="1"/>
  <c r="M7" i="11"/>
  <c r="M15" i="11" s="1"/>
  <c r="N7" i="11"/>
  <c r="N15" i="11" s="1"/>
  <c r="O7" i="11"/>
  <c r="O15" i="11" s="1"/>
  <c r="P7" i="11"/>
  <c r="P15" i="11" s="1"/>
  <c r="Q7" i="11"/>
  <c r="Q15" i="11" s="1"/>
  <c r="R7" i="11"/>
  <c r="R15" i="11" s="1"/>
  <c r="S7" i="11"/>
  <c r="S15" i="11" s="1"/>
  <c r="T7" i="11"/>
  <c r="U7" i="11"/>
  <c r="U15" i="11" s="1"/>
  <c r="V7" i="11"/>
  <c r="V15" i="11" s="1"/>
  <c r="W7" i="11"/>
  <c r="W15" i="11" s="1"/>
  <c r="X7" i="11"/>
  <c r="X15" i="11" s="1"/>
  <c r="Y7" i="11"/>
  <c r="Y15" i="11" s="1"/>
  <c r="Z7" i="11"/>
  <c r="Z15" i="11" s="1"/>
  <c r="AA7" i="11"/>
  <c r="AA15" i="11" s="1"/>
  <c r="AB7" i="11"/>
  <c r="AB15" i="11" s="1"/>
  <c r="AC7" i="11"/>
  <c r="AC15" i="11" s="1"/>
  <c r="AD7" i="11"/>
  <c r="AD15" i="11" s="1"/>
  <c r="AE7" i="11"/>
  <c r="AE15" i="11" s="1"/>
  <c r="AF7" i="11"/>
  <c r="AF15" i="11" s="1"/>
  <c r="AG7" i="11"/>
  <c r="AG15" i="11" s="1"/>
  <c r="AH7" i="11"/>
  <c r="AH15" i="11" s="1"/>
  <c r="AI7" i="11"/>
  <c r="AI15" i="11" s="1"/>
  <c r="AJ7" i="11"/>
  <c r="AK7" i="11"/>
  <c r="AK15" i="11" s="1"/>
  <c r="AL7" i="11"/>
  <c r="AL15" i="11" s="1"/>
  <c r="AM7" i="11"/>
  <c r="AM15" i="11" s="1"/>
  <c r="AN7" i="11"/>
  <c r="AN15" i="11" s="1"/>
  <c r="AO7" i="11"/>
  <c r="AO15" i="11" s="1"/>
  <c r="AP7" i="11"/>
  <c r="AP15" i="11" s="1"/>
  <c r="AQ7" i="11"/>
  <c r="AQ15" i="11" s="1"/>
  <c r="AR7" i="11"/>
  <c r="AR15" i="11" s="1"/>
  <c r="AS7" i="11"/>
  <c r="AT7" i="11"/>
  <c r="AT15" i="11" s="1"/>
  <c r="AU7" i="11"/>
  <c r="AU15" i="11" s="1"/>
  <c r="AV7" i="11"/>
  <c r="AV15" i="11" s="1"/>
  <c r="AW7" i="11"/>
  <c r="AW15" i="11" s="1"/>
  <c r="AX7" i="11"/>
  <c r="AX15" i="11" s="1"/>
  <c r="AY7" i="11"/>
  <c r="AY15" i="11" s="1"/>
  <c r="AZ7" i="11"/>
  <c r="AZ15" i="11" s="1"/>
  <c r="BA7" i="11"/>
  <c r="BA15" i="11" s="1"/>
  <c r="BB7" i="11"/>
  <c r="BB15" i="11" s="1"/>
  <c r="BC7" i="11"/>
  <c r="BC15" i="11" s="1"/>
  <c r="BD7" i="11"/>
  <c r="BE7" i="11"/>
  <c r="BE15" i="11" s="1"/>
  <c r="BF7" i="11"/>
  <c r="BF15" i="11" s="1"/>
  <c r="BG7" i="11"/>
  <c r="BG15" i="11" s="1"/>
  <c r="BH7" i="11"/>
  <c r="BH15" i="11" s="1"/>
  <c r="BI7" i="11"/>
  <c r="BJ7" i="11"/>
  <c r="BJ15" i="11" s="1"/>
  <c r="BK7" i="11"/>
  <c r="BK15" i="11" s="1"/>
  <c r="BL7" i="11"/>
  <c r="BL15" i="11" s="1"/>
  <c r="BM7" i="11"/>
  <c r="BM15" i="11" s="1"/>
  <c r="BN7" i="11"/>
  <c r="BN15" i="11" s="1"/>
  <c r="BO7" i="11"/>
  <c r="BO15" i="11" s="1"/>
  <c r="BP7" i="11"/>
  <c r="BP15" i="11" s="1"/>
  <c r="BQ7" i="11"/>
  <c r="BQ15" i="11" s="1"/>
  <c r="BR7" i="11"/>
  <c r="BR15" i="11" s="1"/>
  <c r="BS7" i="11"/>
  <c r="BS15" i="11" s="1"/>
  <c r="BT7" i="11"/>
  <c r="BU7" i="11"/>
  <c r="BU15" i="11" s="1"/>
  <c r="BV7" i="11"/>
  <c r="BV15" i="11" s="1"/>
  <c r="BW7" i="11"/>
  <c r="BW15" i="11" s="1"/>
  <c r="BX7" i="11"/>
  <c r="BX15" i="11" s="1"/>
  <c r="BY7" i="11"/>
  <c r="BZ7" i="11"/>
  <c r="BZ15" i="11" s="1"/>
  <c r="CA7" i="11"/>
  <c r="CA15" i="11" s="1"/>
  <c r="CB7" i="11"/>
  <c r="CB15" i="11" s="1"/>
  <c r="CC7" i="11"/>
  <c r="CC15" i="11" s="1"/>
  <c r="CD7" i="11"/>
  <c r="CD15" i="11" s="1"/>
  <c r="CE7" i="11"/>
  <c r="CF7" i="11"/>
  <c r="CF15" i="11" s="1"/>
  <c r="CG7" i="11"/>
  <c r="CG15" i="11" s="1"/>
  <c r="CH7" i="11"/>
  <c r="CH15" i="11" s="1"/>
  <c r="CI7" i="11"/>
  <c r="CI15" i="11" s="1"/>
  <c r="CJ7" i="11"/>
  <c r="CK7" i="11"/>
  <c r="CK15" i="11" s="1"/>
  <c r="CL7" i="11"/>
  <c r="CL15" i="11" s="1"/>
  <c r="CM7" i="11"/>
  <c r="CM15" i="11" s="1"/>
  <c r="CN7" i="11"/>
  <c r="CN15" i="11" s="1"/>
  <c r="CO7" i="11"/>
  <c r="CP7" i="11"/>
  <c r="CP15" i="11" s="1"/>
  <c r="CQ7" i="11"/>
  <c r="CQ15" i="11" s="1"/>
  <c r="CR7" i="11"/>
  <c r="CR15" i="11" s="1"/>
  <c r="CS7" i="11"/>
  <c r="CS15" i="11" s="1"/>
  <c r="F8" i="11"/>
  <c r="F16" i="11" s="1"/>
  <c r="G8" i="11"/>
  <c r="G16" i="11" s="1"/>
  <c r="H8" i="11"/>
  <c r="I8" i="11"/>
  <c r="I16" i="11" s="1"/>
  <c r="J8" i="11"/>
  <c r="J16" i="11" s="1"/>
  <c r="K8" i="11"/>
  <c r="K16" i="11" s="1"/>
  <c r="L8" i="11"/>
  <c r="M8" i="11"/>
  <c r="M16" i="11" s="1"/>
  <c r="N8" i="11"/>
  <c r="N16" i="11" s="1"/>
  <c r="O8" i="11"/>
  <c r="O16" i="11" s="1"/>
  <c r="P8" i="11"/>
  <c r="Q8" i="11"/>
  <c r="Q16" i="11" s="1"/>
  <c r="R8" i="11"/>
  <c r="R16" i="11" s="1"/>
  <c r="S8" i="11"/>
  <c r="S16" i="11" s="1"/>
  <c r="T8" i="11"/>
  <c r="U8" i="11"/>
  <c r="U16" i="11" s="1"/>
  <c r="V8" i="11"/>
  <c r="V16" i="11" s="1"/>
  <c r="W8" i="11"/>
  <c r="W16" i="11" s="1"/>
  <c r="X8" i="11"/>
  <c r="Y8" i="11"/>
  <c r="Y16" i="11" s="1"/>
  <c r="Z8" i="11"/>
  <c r="Z16" i="11" s="1"/>
  <c r="AA8" i="11"/>
  <c r="AA16" i="11" s="1"/>
  <c r="AB8" i="11"/>
  <c r="AC8" i="11"/>
  <c r="AC16" i="11" s="1"/>
  <c r="AD8" i="11"/>
  <c r="AD16" i="11" s="1"/>
  <c r="AE8" i="11"/>
  <c r="AE16" i="11" s="1"/>
  <c r="AF8" i="11"/>
  <c r="AG8" i="11"/>
  <c r="AH8" i="11"/>
  <c r="AH16" i="11" s="1"/>
  <c r="AI8" i="11"/>
  <c r="AI16" i="11" s="1"/>
  <c r="AJ8" i="11"/>
  <c r="AK8" i="11"/>
  <c r="AK16" i="11" s="1"/>
  <c r="AL8" i="11"/>
  <c r="AL16" i="11" s="1"/>
  <c r="AM8" i="11"/>
  <c r="AM16" i="11" s="1"/>
  <c r="AN8" i="11"/>
  <c r="AO8" i="11"/>
  <c r="AO16" i="11" s="1"/>
  <c r="AP8" i="11"/>
  <c r="AP16" i="11" s="1"/>
  <c r="AQ8" i="11"/>
  <c r="AQ16" i="11" s="1"/>
  <c r="AR8" i="11"/>
  <c r="AS8" i="11"/>
  <c r="AS16" i="11" s="1"/>
  <c r="AT8" i="11"/>
  <c r="AT16" i="11" s="1"/>
  <c r="AU8" i="11"/>
  <c r="AU16" i="11" s="1"/>
  <c r="AV8" i="11"/>
  <c r="AW8" i="11"/>
  <c r="AX8" i="11"/>
  <c r="AX16" i="11" s="1"/>
  <c r="AY8" i="11"/>
  <c r="AY16" i="11" s="1"/>
  <c r="AZ8" i="11"/>
  <c r="BA8" i="11"/>
  <c r="BA16" i="11" s="1"/>
  <c r="BB8" i="11"/>
  <c r="BB16" i="11" s="1"/>
  <c r="BC8" i="11"/>
  <c r="BD8" i="11"/>
  <c r="BE8" i="11"/>
  <c r="BE16" i="11" s="1"/>
  <c r="BF8" i="11"/>
  <c r="BF16" i="11" s="1"/>
  <c r="BG8" i="11"/>
  <c r="BG16" i="11" s="1"/>
  <c r="BH8" i="11"/>
  <c r="BI8" i="11"/>
  <c r="BI16" i="11" s="1"/>
  <c r="BJ8" i="11"/>
  <c r="BJ16" i="11" s="1"/>
  <c r="BK8" i="11"/>
  <c r="BK16" i="11" s="1"/>
  <c r="BL8" i="11"/>
  <c r="BM8" i="11"/>
  <c r="BN8" i="11"/>
  <c r="BN16" i="11" s="1"/>
  <c r="BO8" i="11"/>
  <c r="BO16" i="11" s="1"/>
  <c r="BP8" i="11"/>
  <c r="BQ8" i="11"/>
  <c r="BQ16" i="11" s="1"/>
  <c r="BR8" i="11"/>
  <c r="BS8" i="11"/>
  <c r="BS16" i="11" s="1"/>
  <c r="BT8" i="11"/>
  <c r="BU8" i="11"/>
  <c r="BU16" i="11" s="1"/>
  <c r="BV8" i="11"/>
  <c r="BW8" i="11"/>
  <c r="BW16" i="11" s="1"/>
  <c r="BX8" i="11"/>
  <c r="BY8" i="11"/>
  <c r="BY16" i="11" s="1"/>
  <c r="BZ8" i="11"/>
  <c r="BZ16" i="11" s="1"/>
  <c r="CA8" i="11"/>
  <c r="CA16" i="11" s="1"/>
  <c r="CB8" i="11"/>
  <c r="CC8" i="11"/>
  <c r="CC16" i="11" s="1"/>
  <c r="CD8" i="11"/>
  <c r="CD16" i="11" s="1"/>
  <c r="CE8" i="11"/>
  <c r="CE16" i="11" s="1"/>
  <c r="CF8" i="11"/>
  <c r="CG8" i="11"/>
  <c r="CG16" i="11" s="1"/>
  <c r="CH8" i="11"/>
  <c r="CI8" i="11"/>
  <c r="CI16" i="11" s="1"/>
  <c r="CJ8" i="11"/>
  <c r="CK8" i="11"/>
  <c r="CK16" i="11" s="1"/>
  <c r="CL8" i="11"/>
  <c r="CM8" i="11"/>
  <c r="CM16" i="11" s="1"/>
  <c r="CN8" i="11"/>
  <c r="CO8" i="11"/>
  <c r="CO16" i="11" s="1"/>
  <c r="CP8" i="11"/>
  <c r="CP16" i="11" s="1"/>
  <c r="CQ8" i="11"/>
  <c r="CQ16" i="11" s="1"/>
  <c r="CR8" i="11"/>
  <c r="CS8" i="11"/>
  <c r="CS16" i="11" s="1"/>
  <c r="E8" i="11"/>
  <c r="E16" i="11" s="1"/>
  <c r="E7" i="11"/>
  <c r="E11" i="11" s="1"/>
  <c r="E6" i="11"/>
  <c r="CT43" i="11"/>
  <c r="CT24" i="11"/>
  <c r="CT23" i="11"/>
  <c r="CT4" i="11"/>
  <c r="CT5" i="11"/>
  <c r="BN35" i="11" l="1"/>
  <c r="BR35" i="11"/>
  <c r="BV35" i="11"/>
  <c r="BZ35" i="11"/>
  <c r="CR16" i="11"/>
  <c r="CN16" i="11"/>
  <c r="CJ16" i="11"/>
  <c r="CF16" i="11"/>
  <c r="CB16" i="11"/>
  <c r="BX16" i="11"/>
  <c r="BT16" i="11"/>
  <c r="BP16" i="11"/>
  <c r="BL16" i="11"/>
  <c r="BH16" i="11"/>
  <c r="BD16" i="11"/>
  <c r="AZ16" i="11"/>
  <c r="AV16" i="11"/>
  <c r="AR16" i="11"/>
  <c r="AN16" i="11"/>
  <c r="AJ16" i="11"/>
  <c r="AF16" i="11"/>
  <c r="AB16" i="11"/>
  <c r="X16" i="11"/>
  <c r="T16" i="11"/>
  <c r="P16" i="11"/>
  <c r="L16" i="11"/>
  <c r="H16" i="11"/>
  <c r="P35" i="11"/>
  <c r="T35" i="11"/>
  <c r="X35" i="11"/>
  <c r="AB35" i="11"/>
  <c r="AF35" i="11"/>
  <c r="AJ35" i="11"/>
  <c r="AN35" i="11"/>
  <c r="AR35" i="11"/>
  <c r="AV35" i="11"/>
  <c r="AZ35" i="11"/>
  <c r="BD35" i="11"/>
  <c r="BH35" i="11"/>
  <c r="BL35" i="11"/>
  <c r="BP35" i="11"/>
  <c r="BT35" i="11"/>
  <c r="CD35" i="11"/>
  <c r="CH35" i="11"/>
  <c r="CL35" i="11"/>
  <c r="CP35" i="11"/>
  <c r="BF50" i="11"/>
  <c r="BJ50" i="11"/>
  <c r="BN50" i="11"/>
  <c r="BR50" i="11"/>
  <c r="BV50" i="11"/>
  <c r="BZ50" i="11"/>
  <c r="CD50" i="11"/>
  <c r="CH50" i="11"/>
  <c r="CL50" i="11"/>
  <c r="CP50" i="11"/>
  <c r="CL12" i="11"/>
  <c r="CL16" i="11"/>
  <c r="CH12" i="11"/>
  <c r="CH16" i="11"/>
  <c r="BV12" i="11"/>
  <c r="BV16" i="11"/>
  <c r="BR12" i="11"/>
  <c r="BR16" i="11"/>
  <c r="H33" i="11"/>
  <c r="H29" i="11"/>
  <c r="L33" i="11"/>
  <c r="L29" i="11"/>
  <c r="P33" i="11"/>
  <c r="P29" i="11"/>
  <c r="T33" i="11"/>
  <c r="T29" i="11"/>
  <c r="X33" i="11"/>
  <c r="X29" i="11"/>
  <c r="AB33" i="11"/>
  <c r="AB29" i="11"/>
  <c r="AF33" i="11"/>
  <c r="AF29" i="11"/>
  <c r="AJ33" i="11"/>
  <c r="AJ29" i="11"/>
  <c r="AN33" i="11"/>
  <c r="AN29" i="11"/>
  <c r="AR33" i="11"/>
  <c r="AR29" i="11"/>
  <c r="AV33" i="11"/>
  <c r="AV29" i="11"/>
  <c r="AZ33" i="11"/>
  <c r="AZ29" i="11"/>
  <c r="BD33" i="11"/>
  <c r="BD29" i="11"/>
  <c r="BH33" i="11"/>
  <c r="BH29" i="11"/>
  <c r="BL33" i="11"/>
  <c r="BL29" i="11"/>
  <c r="BP33" i="11"/>
  <c r="BP29" i="11"/>
  <c r="BT33" i="11"/>
  <c r="BT29" i="11"/>
  <c r="BX33" i="11"/>
  <c r="BX29" i="11"/>
  <c r="CB33" i="11"/>
  <c r="CB29" i="11"/>
  <c r="CF33" i="11"/>
  <c r="CF29" i="11"/>
  <c r="CJ33" i="11"/>
  <c r="CJ29" i="11"/>
  <c r="CN33" i="11"/>
  <c r="CN29" i="11"/>
  <c r="CR33" i="11"/>
  <c r="CR29" i="11"/>
  <c r="G34" i="11"/>
  <c r="G30" i="11"/>
  <c r="K34" i="11"/>
  <c r="K30" i="11"/>
  <c r="O34" i="11"/>
  <c r="O30" i="11"/>
  <c r="S34" i="11"/>
  <c r="S30" i="11"/>
  <c r="W34" i="11"/>
  <c r="W30" i="11"/>
  <c r="AA34" i="11"/>
  <c r="AA30" i="11"/>
  <c r="AE34" i="11"/>
  <c r="AE30" i="11"/>
  <c r="AI34" i="11"/>
  <c r="AI30" i="11"/>
  <c r="AM34" i="11"/>
  <c r="AM30" i="11"/>
  <c r="AQ34" i="11"/>
  <c r="AQ30" i="11"/>
  <c r="AU34" i="11"/>
  <c r="AU30" i="11"/>
  <c r="AY34" i="11"/>
  <c r="AY30" i="11"/>
  <c r="BC34" i="11"/>
  <c r="BC30" i="11"/>
  <c r="BG34" i="11"/>
  <c r="BG30" i="11"/>
  <c r="BK34" i="11"/>
  <c r="BK30" i="11"/>
  <c r="BO34" i="11"/>
  <c r="BO30" i="11"/>
  <c r="BS34" i="11"/>
  <c r="BS30" i="11"/>
  <c r="BW34" i="11"/>
  <c r="BW30" i="11"/>
  <c r="CA34" i="11"/>
  <c r="CE34" i="11"/>
  <c r="CI34" i="11"/>
  <c r="CM34" i="11"/>
  <c r="CQ34" i="11"/>
  <c r="F35" i="11"/>
  <c r="F31" i="11"/>
  <c r="J35" i="11"/>
  <c r="J31" i="11"/>
  <c r="N35" i="11"/>
  <c r="N31" i="11"/>
  <c r="R35" i="11"/>
  <c r="R31" i="11"/>
  <c r="V35" i="11"/>
  <c r="V31" i="11"/>
  <c r="Z35" i="11"/>
  <c r="Z31" i="11"/>
  <c r="AD35" i="11"/>
  <c r="AD31" i="11"/>
  <c r="AH35" i="11"/>
  <c r="AH31" i="11"/>
  <c r="AL35" i="11"/>
  <c r="AL31" i="11"/>
  <c r="E31" i="11"/>
  <c r="CP31" i="11"/>
  <c r="CL31" i="11"/>
  <c r="CH31" i="11"/>
  <c r="CD31" i="11"/>
  <c r="BZ31" i="11"/>
  <c r="BV31" i="11"/>
  <c r="BR31" i="11"/>
  <c r="BN31" i="11"/>
  <c r="BH31" i="11"/>
  <c r="BC31" i="11"/>
  <c r="AX31" i="11"/>
  <c r="AR31" i="11"/>
  <c r="AM31" i="11"/>
  <c r="AE31" i="11"/>
  <c r="W31" i="11"/>
  <c r="O31" i="11"/>
  <c r="CM30" i="11"/>
  <c r="BM12" i="11"/>
  <c r="BM16" i="11"/>
  <c r="AW12" i="11"/>
  <c r="AW16" i="11"/>
  <c r="AG12" i="11"/>
  <c r="AG16" i="11"/>
  <c r="CO11" i="11"/>
  <c r="CO15" i="11"/>
  <c r="BY11" i="11"/>
  <c r="BY15" i="11"/>
  <c r="BI11" i="11"/>
  <c r="BI15" i="11"/>
  <c r="AS11" i="11"/>
  <c r="AS15" i="11"/>
  <c r="I33" i="11"/>
  <c r="I29" i="11"/>
  <c r="M33" i="11"/>
  <c r="M29" i="11"/>
  <c r="Q33" i="11"/>
  <c r="Q29" i="11"/>
  <c r="U33" i="11"/>
  <c r="U29" i="11"/>
  <c r="Y33" i="11"/>
  <c r="Y29" i="11"/>
  <c r="AC33" i="11"/>
  <c r="AC29" i="11"/>
  <c r="AG33" i="11"/>
  <c r="AG29" i="11"/>
  <c r="AK33" i="11"/>
  <c r="AK29" i="11"/>
  <c r="AO33" i="11"/>
  <c r="AO29" i="11"/>
  <c r="AS33" i="11"/>
  <c r="AS29" i="11"/>
  <c r="AW33" i="11"/>
  <c r="AW29" i="11"/>
  <c r="BA33" i="11"/>
  <c r="BA29" i="11"/>
  <c r="BE33" i="11"/>
  <c r="BE29" i="11"/>
  <c r="BI33" i="11"/>
  <c r="BI29" i="11"/>
  <c r="BM33" i="11"/>
  <c r="BM29" i="11"/>
  <c r="BQ33" i="11"/>
  <c r="BQ29" i="11"/>
  <c r="BU33" i="11"/>
  <c r="BU29" i="11"/>
  <c r="BY33" i="11"/>
  <c r="BY29" i="11"/>
  <c r="CC33" i="11"/>
  <c r="CC29" i="11"/>
  <c r="CG33" i="11"/>
  <c r="CG29" i="11"/>
  <c r="CK33" i="11"/>
  <c r="CK29" i="11"/>
  <c r="CO33" i="11"/>
  <c r="CO29" i="11"/>
  <c r="CS33" i="11"/>
  <c r="CS29" i="11"/>
  <c r="H34" i="11"/>
  <c r="H30" i="11"/>
  <c r="L34" i="11"/>
  <c r="L30" i="11"/>
  <c r="P34" i="11"/>
  <c r="P30" i="11"/>
  <c r="T34" i="11"/>
  <c r="T30" i="11"/>
  <c r="X34" i="11"/>
  <c r="X30" i="11"/>
  <c r="AB34" i="11"/>
  <c r="AB30" i="11"/>
  <c r="AF34" i="11"/>
  <c r="AF30" i="11"/>
  <c r="AJ34" i="11"/>
  <c r="AJ30" i="11"/>
  <c r="AN34" i="11"/>
  <c r="AN30" i="11"/>
  <c r="AR34" i="11"/>
  <c r="AR30" i="11"/>
  <c r="AV34" i="11"/>
  <c r="AV30" i="11"/>
  <c r="AZ34" i="11"/>
  <c r="AZ30" i="11"/>
  <c r="BD34" i="11"/>
  <c r="BD30" i="11"/>
  <c r="BH34" i="11"/>
  <c r="BH30" i="11"/>
  <c r="BL34" i="11"/>
  <c r="BL30" i="11"/>
  <c r="BP34" i="11"/>
  <c r="BP30" i="11"/>
  <c r="BT34" i="11"/>
  <c r="BT30" i="11"/>
  <c r="BX34" i="11"/>
  <c r="BX30" i="11"/>
  <c r="CB34" i="11"/>
  <c r="CB30" i="11"/>
  <c r="CF34" i="11"/>
  <c r="CF30" i="11"/>
  <c r="CJ34" i="11"/>
  <c r="CJ30" i="11"/>
  <c r="CN34" i="11"/>
  <c r="CN30" i="11"/>
  <c r="CR34" i="11"/>
  <c r="CR30" i="11"/>
  <c r="CT48" i="11"/>
  <c r="E29" i="11"/>
  <c r="CS31" i="11"/>
  <c r="CO31" i="11"/>
  <c r="CK31" i="11"/>
  <c r="CG31" i="11"/>
  <c r="CC31" i="11"/>
  <c r="BY31" i="11"/>
  <c r="BU31" i="11"/>
  <c r="BQ31" i="11"/>
  <c r="BL31" i="11"/>
  <c r="BG31" i="11"/>
  <c r="BB31" i="11"/>
  <c r="AV31" i="11"/>
  <c r="AQ31" i="11"/>
  <c r="AJ31" i="11"/>
  <c r="AB31" i="11"/>
  <c r="T31" i="11"/>
  <c r="K31" i="11"/>
  <c r="CI30" i="11"/>
  <c r="CJ11" i="11"/>
  <c r="CJ15" i="11"/>
  <c r="BT11" i="11"/>
  <c r="BT15" i="11"/>
  <c r="BD11" i="11"/>
  <c r="BD15" i="11"/>
  <c r="AJ11" i="11"/>
  <c r="AJ15" i="11"/>
  <c r="T11" i="11"/>
  <c r="T15" i="11"/>
  <c r="F33" i="11"/>
  <c r="F29" i="11"/>
  <c r="J33" i="11"/>
  <c r="J29" i="11"/>
  <c r="N33" i="11"/>
  <c r="N29" i="11"/>
  <c r="R33" i="11"/>
  <c r="R29" i="11"/>
  <c r="V33" i="11"/>
  <c r="V29" i="11"/>
  <c r="Z33" i="11"/>
  <c r="Z29" i="11"/>
  <c r="AD33" i="11"/>
  <c r="AD29" i="11"/>
  <c r="AH33" i="11"/>
  <c r="AH29" i="11"/>
  <c r="AL33" i="11"/>
  <c r="AL29" i="11"/>
  <c r="AP33" i="11"/>
  <c r="AP29" i="11"/>
  <c r="AT33" i="11"/>
  <c r="AT29" i="11"/>
  <c r="AX33" i="11"/>
  <c r="AX29" i="11"/>
  <c r="BB33" i="11"/>
  <c r="BB29" i="11"/>
  <c r="BF33" i="11"/>
  <c r="BF29" i="11"/>
  <c r="BJ33" i="11"/>
  <c r="BJ29" i="11"/>
  <c r="BN33" i="11"/>
  <c r="BN29" i="11"/>
  <c r="BR33" i="11"/>
  <c r="BR29" i="11"/>
  <c r="BV33" i="11"/>
  <c r="BV29" i="11"/>
  <c r="BZ33" i="11"/>
  <c r="BZ29" i="11"/>
  <c r="CD33" i="11"/>
  <c r="CD29" i="11"/>
  <c r="CH33" i="11"/>
  <c r="CH29" i="11"/>
  <c r="CL33" i="11"/>
  <c r="CL29" i="11"/>
  <c r="CP33" i="11"/>
  <c r="CP29" i="11"/>
  <c r="E34" i="11"/>
  <c r="I34" i="11"/>
  <c r="I30" i="11"/>
  <c r="M34" i="11"/>
  <c r="M30" i="11"/>
  <c r="Q34" i="11"/>
  <c r="Q30" i="11"/>
  <c r="U34" i="11"/>
  <c r="U30" i="11"/>
  <c r="Y34" i="11"/>
  <c r="Y30" i="11"/>
  <c r="AC34" i="11"/>
  <c r="AC30" i="11"/>
  <c r="AG34" i="11"/>
  <c r="AG30" i="11"/>
  <c r="AK34" i="11"/>
  <c r="AK30" i="11"/>
  <c r="AO34" i="11"/>
  <c r="AO30" i="11"/>
  <c r="AS34" i="11"/>
  <c r="AS30" i="11"/>
  <c r="AW34" i="11"/>
  <c r="AW30" i="11"/>
  <c r="BA34" i="11"/>
  <c r="BA30" i="11"/>
  <c r="BE34" i="11"/>
  <c r="BE30" i="11"/>
  <c r="BI34" i="11"/>
  <c r="BI30" i="11"/>
  <c r="BM34" i="11"/>
  <c r="BM30" i="11"/>
  <c r="BQ34" i="11"/>
  <c r="BQ30" i="11"/>
  <c r="BU34" i="11"/>
  <c r="BU30" i="11"/>
  <c r="BY34" i="11"/>
  <c r="BY30" i="11"/>
  <c r="CC34" i="11"/>
  <c r="CC30" i="11"/>
  <c r="CG34" i="11"/>
  <c r="CG30" i="11"/>
  <c r="CK34" i="11"/>
  <c r="CK30" i="11"/>
  <c r="CO34" i="11"/>
  <c r="CO30" i="11"/>
  <c r="CS34" i="11"/>
  <c r="CS30" i="11"/>
  <c r="H35" i="11"/>
  <c r="H31" i="11"/>
  <c r="L35" i="11"/>
  <c r="L31" i="11"/>
  <c r="BX35" i="11"/>
  <c r="CB35" i="11"/>
  <c r="CF35" i="11"/>
  <c r="CJ35" i="11"/>
  <c r="CN35" i="11"/>
  <c r="CR35" i="11"/>
  <c r="CT49" i="11"/>
  <c r="E30" i="11"/>
  <c r="CR31" i="11"/>
  <c r="CN31" i="11"/>
  <c r="CJ31" i="11"/>
  <c r="CF31" i="11"/>
  <c r="CB31" i="11"/>
  <c r="BX31" i="11"/>
  <c r="BT31" i="11"/>
  <c r="BP31" i="11"/>
  <c r="BK31" i="11"/>
  <c r="BF31" i="11"/>
  <c r="AZ31" i="11"/>
  <c r="AU31" i="11"/>
  <c r="AP31" i="11"/>
  <c r="AI31" i="11"/>
  <c r="AA31" i="11"/>
  <c r="S31" i="11"/>
  <c r="G31" i="11"/>
  <c r="CE30" i="11"/>
  <c r="BC12" i="11"/>
  <c r="BC16" i="11"/>
  <c r="CE11" i="11"/>
  <c r="CE15" i="11"/>
  <c r="G33" i="11"/>
  <c r="G29" i="11"/>
  <c r="K33" i="11"/>
  <c r="K29" i="11"/>
  <c r="O33" i="11"/>
  <c r="O29" i="11"/>
  <c r="S33" i="11"/>
  <c r="S29" i="11"/>
  <c r="W33" i="11"/>
  <c r="W29" i="11"/>
  <c r="AA33" i="11"/>
  <c r="AA29" i="11"/>
  <c r="AE33" i="11"/>
  <c r="AE29" i="11"/>
  <c r="AI33" i="11"/>
  <c r="AI29" i="11"/>
  <c r="AM33" i="11"/>
  <c r="AM29" i="11"/>
  <c r="AQ33" i="11"/>
  <c r="AQ29" i="11"/>
  <c r="AU33" i="11"/>
  <c r="AU29" i="11"/>
  <c r="AY33" i="11"/>
  <c r="AY29" i="11"/>
  <c r="BC33" i="11"/>
  <c r="BC29" i="11"/>
  <c r="BG33" i="11"/>
  <c r="BG29" i="11"/>
  <c r="BK33" i="11"/>
  <c r="BK29" i="11"/>
  <c r="BO33" i="11"/>
  <c r="BO29" i="11"/>
  <c r="BS33" i="11"/>
  <c r="BS29" i="11"/>
  <c r="BW33" i="11"/>
  <c r="BW29" i="11"/>
  <c r="CA33" i="11"/>
  <c r="CA29" i="11"/>
  <c r="CE33" i="11"/>
  <c r="CE29" i="11"/>
  <c r="CI33" i="11"/>
  <c r="CI29" i="11"/>
  <c r="CM33" i="11"/>
  <c r="CM29" i="11"/>
  <c r="CQ33" i="11"/>
  <c r="CQ29" i="11"/>
  <c r="F34" i="11"/>
  <c r="F30" i="11"/>
  <c r="J34" i="11"/>
  <c r="J30" i="11"/>
  <c r="N34" i="11"/>
  <c r="N30" i="11"/>
  <c r="R34" i="11"/>
  <c r="R30" i="11"/>
  <c r="V34" i="11"/>
  <c r="V30" i="11"/>
  <c r="Z34" i="11"/>
  <c r="Z30" i="11"/>
  <c r="AD34" i="11"/>
  <c r="AD30" i="11"/>
  <c r="AH34" i="11"/>
  <c r="AH30" i="11"/>
  <c r="AL34" i="11"/>
  <c r="AL30" i="11"/>
  <c r="AP34" i="11"/>
  <c r="AP30" i="11"/>
  <c r="AT34" i="11"/>
  <c r="AT30" i="11"/>
  <c r="AX34" i="11"/>
  <c r="AX30" i="11"/>
  <c r="BB34" i="11"/>
  <c r="BB30" i="11"/>
  <c r="BF34" i="11"/>
  <c r="BF30" i="11"/>
  <c r="BJ34" i="11"/>
  <c r="BJ30" i="11"/>
  <c r="BN34" i="11"/>
  <c r="BN30" i="11"/>
  <c r="BR34" i="11"/>
  <c r="BR30" i="11"/>
  <c r="BV34" i="11"/>
  <c r="BV30" i="11"/>
  <c r="BZ34" i="11"/>
  <c r="BZ30" i="11"/>
  <c r="CD34" i="11"/>
  <c r="CD30" i="11"/>
  <c r="CH34" i="11"/>
  <c r="CH30" i="11"/>
  <c r="CL34" i="11"/>
  <c r="CL30" i="11"/>
  <c r="CP34" i="11"/>
  <c r="CP30" i="11"/>
  <c r="I35" i="11"/>
  <c r="I31" i="11"/>
  <c r="M35" i="11"/>
  <c r="M31" i="11"/>
  <c r="Q35" i="11"/>
  <c r="Q31" i="11"/>
  <c r="U35" i="11"/>
  <c r="U31" i="11"/>
  <c r="Y35" i="11"/>
  <c r="Y31" i="11"/>
  <c r="AC35" i="11"/>
  <c r="AC31" i="11"/>
  <c r="AG35" i="11"/>
  <c r="AG31" i="11"/>
  <c r="AK35" i="11"/>
  <c r="AK31" i="11"/>
  <c r="AO35" i="11"/>
  <c r="AO31" i="11"/>
  <c r="AS35" i="11"/>
  <c r="AS31" i="11"/>
  <c r="AW35" i="11"/>
  <c r="AW31" i="11"/>
  <c r="BA35" i="11"/>
  <c r="BA31" i="11"/>
  <c r="BE35" i="11"/>
  <c r="BE31" i="11"/>
  <c r="BI35" i="11"/>
  <c r="BI31" i="11"/>
  <c r="BM35" i="11"/>
  <c r="BM31" i="11"/>
  <c r="CQ31" i="11"/>
  <c r="CM31" i="11"/>
  <c r="CI31" i="11"/>
  <c r="CE31" i="11"/>
  <c r="CA31" i="11"/>
  <c r="BW31" i="11"/>
  <c r="BS31" i="11"/>
  <c r="BO31" i="11"/>
  <c r="BJ31" i="11"/>
  <c r="BD31" i="11"/>
  <c r="AY31" i="11"/>
  <c r="AT31" i="11"/>
  <c r="AN31" i="11"/>
  <c r="AF31" i="11"/>
  <c r="X31" i="11"/>
  <c r="P31" i="11"/>
  <c r="CQ30" i="11"/>
  <c r="CA30" i="11"/>
  <c r="CK11" i="11"/>
  <c r="CG11" i="11"/>
  <c r="CC11" i="11"/>
  <c r="BU11" i="11"/>
  <c r="BQ11" i="11"/>
  <c r="BM11" i="11"/>
  <c r="BE11" i="11"/>
  <c r="BA11" i="11"/>
  <c r="AW11" i="11"/>
  <c r="AO11" i="11"/>
  <c r="AK11" i="11"/>
  <c r="AG11" i="11"/>
  <c r="AC11" i="11"/>
  <c r="Y11" i="11"/>
  <c r="U11" i="11"/>
  <c r="Q11" i="11"/>
  <c r="M11" i="11"/>
  <c r="I11" i="11"/>
  <c r="CS14" i="11"/>
  <c r="CS10" i="11"/>
  <c r="CO14" i="11"/>
  <c r="CO10" i="11"/>
  <c r="CK14" i="11"/>
  <c r="CK10" i="11"/>
  <c r="CG14" i="11"/>
  <c r="CG10" i="11"/>
  <c r="CC14" i="11"/>
  <c r="CC10" i="11"/>
  <c r="BY14" i="11"/>
  <c r="BY10" i="11"/>
  <c r="BU14" i="11"/>
  <c r="BU10" i="11"/>
  <c r="BQ14" i="11"/>
  <c r="BQ10" i="11"/>
  <c r="BM14" i="11"/>
  <c r="BM10" i="11"/>
  <c r="BI14" i="11"/>
  <c r="BI10" i="11"/>
  <c r="BE14" i="11"/>
  <c r="BE10" i="11"/>
  <c r="BA14" i="11"/>
  <c r="BA10" i="11"/>
  <c r="AW14" i="11"/>
  <c r="AW10" i="11"/>
  <c r="AS14" i="11"/>
  <c r="AS10" i="11"/>
  <c r="AO14" i="11"/>
  <c r="AO10" i="11"/>
  <c r="AK14" i="11"/>
  <c r="AK10" i="11"/>
  <c r="AG14" i="11"/>
  <c r="AG10" i="11"/>
  <c r="AC14" i="11"/>
  <c r="AC10" i="11"/>
  <c r="Y14" i="11"/>
  <c r="Y10" i="11"/>
  <c r="U14" i="11"/>
  <c r="U10" i="11"/>
  <c r="Q14" i="11"/>
  <c r="Q10" i="11"/>
  <c r="M14" i="11"/>
  <c r="M10" i="11"/>
  <c r="I14" i="11"/>
  <c r="I10" i="11"/>
  <c r="CR12" i="11"/>
  <c r="CN12" i="11"/>
  <c r="CJ12" i="11"/>
  <c r="CF12" i="11"/>
  <c r="CB12" i="11"/>
  <c r="BX12" i="11"/>
  <c r="BT12" i="11"/>
  <c r="BP12" i="11"/>
  <c r="BL12" i="11"/>
  <c r="BH12" i="11"/>
  <c r="BD12" i="11"/>
  <c r="AZ12" i="11"/>
  <c r="AV12" i="11"/>
  <c r="AR12" i="11"/>
  <c r="AN12" i="11"/>
  <c r="AJ12" i="11"/>
  <c r="AF12" i="11"/>
  <c r="AB12" i="11"/>
  <c r="X12" i="11"/>
  <c r="T12" i="11"/>
  <c r="P12" i="11"/>
  <c r="L12" i="11"/>
  <c r="H12" i="11"/>
  <c r="CR11" i="11"/>
  <c r="CI11" i="11"/>
  <c r="BS11" i="11"/>
  <c r="BC11" i="11"/>
  <c r="AM11" i="11"/>
  <c r="W11" i="11"/>
  <c r="G11" i="11"/>
  <c r="CE10" i="11"/>
  <c r="BO10" i="11"/>
  <c r="AY10" i="11"/>
  <c r="AI10" i="11"/>
  <c r="S10" i="11"/>
  <c r="BL14" i="11"/>
  <c r="E10" i="11"/>
  <c r="E14" i="11"/>
  <c r="CN11" i="11"/>
  <c r="CF11" i="11"/>
  <c r="CB11" i="11"/>
  <c r="BX11" i="11"/>
  <c r="BP11" i="11"/>
  <c r="BL11" i="11"/>
  <c r="BH11" i="11"/>
  <c r="AZ11" i="11"/>
  <c r="AV11" i="11"/>
  <c r="AR11" i="11"/>
  <c r="AN11" i="11"/>
  <c r="AF11" i="11"/>
  <c r="AB11" i="11"/>
  <c r="X11" i="11"/>
  <c r="P11" i="11"/>
  <c r="L11" i="11"/>
  <c r="H11" i="11"/>
  <c r="CN14" i="11"/>
  <c r="CN10" i="11"/>
  <c r="CJ14" i="11"/>
  <c r="CJ10" i="11"/>
  <c r="CF14" i="11"/>
  <c r="CF10" i="11"/>
  <c r="BX14" i="11"/>
  <c r="BX10" i="11"/>
  <c r="BT14" i="11"/>
  <c r="BT10" i="11"/>
  <c r="BP14" i="11"/>
  <c r="BP10" i="11"/>
  <c r="BH14" i="11"/>
  <c r="BH10" i="11"/>
  <c r="BD14" i="11"/>
  <c r="BD10" i="11"/>
  <c r="AZ14" i="11"/>
  <c r="AZ10" i="11"/>
  <c r="AR14" i="11"/>
  <c r="AR10" i="11"/>
  <c r="AN14" i="11"/>
  <c r="AN10" i="11"/>
  <c r="AJ14" i="11"/>
  <c r="AJ10" i="11"/>
  <c r="AB14" i="11"/>
  <c r="AB10" i="11"/>
  <c r="X14" i="11"/>
  <c r="X10" i="11"/>
  <c r="T14" i="11"/>
  <c r="T10" i="11"/>
  <c r="L14" i="11"/>
  <c r="L10" i="11"/>
  <c r="H14" i="11"/>
  <c r="H10" i="11"/>
  <c r="CQ12" i="11"/>
  <c r="CM12" i="11"/>
  <c r="CI12" i="11"/>
  <c r="CE12" i="11"/>
  <c r="CA12" i="11"/>
  <c r="BW12" i="11"/>
  <c r="BS12" i="11"/>
  <c r="BO12" i="11"/>
  <c r="BK12" i="11"/>
  <c r="BG12" i="11"/>
  <c r="AY12" i="11"/>
  <c r="AU12" i="11"/>
  <c r="AQ12" i="11"/>
  <c r="AM12" i="11"/>
  <c r="AI12" i="11"/>
  <c r="AE12" i="11"/>
  <c r="AA12" i="11"/>
  <c r="W12" i="11"/>
  <c r="S12" i="11"/>
  <c r="O12" i="11"/>
  <c r="K12" i="11"/>
  <c r="G12" i="11"/>
  <c r="CQ11" i="11"/>
  <c r="BO11" i="11"/>
  <c r="AY11" i="11"/>
  <c r="AI11" i="11"/>
  <c r="S11" i="11"/>
  <c r="CQ10" i="11"/>
  <c r="CA10" i="11"/>
  <c r="BK10" i="11"/>
  <c r="AU10" i="11"/>
  <c r="AE10" i="11"/>
  <c r="O10" i="11"/>
  <c r="E15" i="11"/>
  <c r="AV14" i="11"/>
  <c r="CP12" i="11"/>
  <c r="CD12" i="11"/>
  <c r="BZ12" i="11"/>
  <c r="BN12" i="11"/>
  <c r="BJ12" i="11"/>
  <c r="BF12" i="11"/>
  <c r="BB12" i="11"/>
  <c r="AX12" i="11"/>
  <c r="AT12" i="11"/>
  <c r="AP12" i="11"/>
  <c r="AL12" i="11"/>
  <c r="AH12" i="11"/>
  <c r="AD12" i="11"/>
  <c r="Z12" i="11"/>
  <c r="V12" i="11"/>
  <c r="R12" i="11"/>
  <c r="N12" i="11"/>
  <c r="J12" i="11"/>
  <c r="F12" i="11"/>
  <c r="CP11" i="11"/>
  <c r="CA11" i="11"/>
  <c r="BK11" i="11"/>
  <c r="AU11" i="11"/>
  <c r="AE11" i="11"/>
  <c r="O11" i="11"/>
  <c r="CM10" i="11"/>
  <c r="BW10" i="11"/>
  <c r="BG10" i="11"/>
  <c r="AQ10" i="11"/>
  <c r="AA10" i="11"/>
  <c r="K10" i="11"/>
  <c r="E12" i="11"/>
  <c r="CR14" i="11"/>
  <c r="AF14" i="11"/>
  <c r="CL11" i="11"/>
  <c r="CH11" i="11"/>
  <c r="CD11" i="11"/>
  <c r="BZ11" i="11"/>
  <c r="BV11" i="11"/>
  <c r="BR11" i="11"/>
  <c r="BN11" i="11"/>
  <c r="BJ11" i="11"/>
  <c r="BF11" i="11"/>
  <c r="BB11" i="11"/>
  <c r="AX11" i="11"/>
  <c r="AT11" i="11"/>
  <c r="AP11" i="11"/>
  <c r="AL11" i="11"/>
  <c r="AH11" i="11"/>
  <c r="AD11" i="11"/>
  <c r="Z11" i="11"/>
  <c r="V11" i="11"/>
  <c r="R11" i="11"/>
  <c r="N11" i="11"/>
  <c r="J11" i="11"/>
  <c r="F11" i="11"/>
  <c r="CP14" i="11"/>
  <c r="CP10" i="11"/>
  <c r="CL14" i="11"/>
  <c r="CL10" i="11"/>
  <c r="CH14" i="11"/>
  <c r="CH10" i="11"/>
  <c r="CD14" i="11"/>
  <c r="CD10" i="11"/>
  <c r="BZ14" i="11"/>
  <c r="BZ10" i="11"/>
  <c r="BV14" i="11"/>
  <c r="BV10" i="11"/>
  <c r="BR14" i="11"/>
  <c r="BR10" i="11"/>
  <c r="BN14" i="11"/>
  <c r="BN10" i="11"/>
  <c r="BJ14" i="11"/>
  <c r="BJ10" i="11"/>
  <c r="BF14" i="11"/>
  <c r="BF10" i="11"/>
  <c r="BB14" i="11"/>
  <c r="BB10" i="11"/>
  <c r="AX14" i="11"/>
  <c r="AX10" i="11"/>
  <c r="AT14" i="11"/>
  <c r="AT10" i="11"/>
  <c r="AP14" i="11"/>
  <c r="AP10" i="11"/>
  <c r="AL14" i="11"/>
  <c r="AL10" i="11"/>
  <c r="AH14" i="11"/>
  <c r="AH10" i="11"/>
  <c r="AD14" i="11"/>
  <c r="AD10" i="11"/>
  <c r="Z14" i="11"/>
  <c r="Z10" i="11"/>
  <c r="V14" i="11"/>
  <c r="V10" i="11"/>
  <c r="R14" i="11"/>
  <c r="R10" i="11"/>
  <c r="N14" i="11"/>
  <c r="N10" i="11"/>
  <c r="J14" i="11"/>
  <c r="J10" i="11"/>
  <c r="F14" i="11"/>
  <c r="F10" i="11"/>
  <c r="CS12" i="11"/>
  <c r="CO12" i="11"/>
  <c r="CK12" i="11"/>
  <c r="CG12" i="11"/>
  <c r="CC12" i="11"/>
  <c r="BY12" i="11"/>
  <c r="BU12" i="11"/>
  <c r="BQ12" i="11"/>
  <c r="BI12" i="11"/>
  <c r="BE12" i="11"/>
  <c r="BA12" i="11"/>
  <c r="AS12" i="11"/>
  <c r="AO12" i="11"/>
  <c r="AK12" i="11"/>
  <c r="AC12" i="11"/>
  <c r="Y12" i="11"/>
  <c r="U12" i="11"/>
  <c r="Q12" i="11"/>
  <c r="M12" i="11"/>
  <c r="I12" i="11"/>
  <c r="CS11" i="11"/>
  <c r="CM11" i="11"/>
  <c r="BW11" i="11"/>
  <c r="BG11" i="11"/>
  <c r="AQ11" i="11"/>
  <c r="AA11" i="11"/>
  <c r="K11" i="11"/>
  <c r="CI10" i="11"/>
  <c r="BS10" i="11"/>
  <c r="BC10" i="11"/>
  <c r="AM10" i="11"/>
  <c r="W10" i="11"/>
  <c r="G10" i="11"/>
  <c r="CB14" i="11"/>
  <c r="P14" i="11"/>
  <c r="K5" i="19"/>
  <c r="K4" i="19"/>
  <c r="I10" i="19"/>
  <c r="CT50" i="11" l="1"/>
  <c r="CT16" i="11"/>
  <c r="CT11" i="11"/>
  <c r="CT29" i="11"/>
  <c r="CT14" i="11"/>
  <c r="CT10" i="11"/>
  <c r="CT35" i="11"/>
  <c r="CT34" i="11"/>
  <c r="CT15" i="11"/>
  <c r="CT12" i="11"/>
  <c r="CT31" i="11"/>
  <c r="CT30" i="11"/>
  <c r="CT33" i="11"/>
  <c r="CT51" i="11" l="1"/>
  <c r="J37" i="22" s="1"/>
  <c r="CT36" i="11"/>
  <c r="CT13" i="11"/>
  <c r="CT18" i="11" s="1"/>
  <c r="CT17" i="11"/>
  <c r="CT32" i="11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I8" i="10"/>
  <c r="BJ8" i="10"/>
  <c r="BK8" i="10"/>
  <c r="BL8" i="10"/>
  <c r="BM8" i="10"/>
  <c r="BN8" i="10"/>
  <c r="BO8" i="10"/>
  <c r="BP8" i="10"/>
  <c r="BQ8" i="10"/>
  <c r="BR8" i="10"/>
  <c r="BS8" i="10"/>
  <c r="BT8" i="10"/>
  <c r="BU8" i="10"/>
  <c r="BV8" i="10"/>
  <c r="BW8" i="10"/>
  <c r="BX8" i="10"/>
  <c r="BY8" i="10"/>
  <c r="BZ8" i="10"/>
  <c r="CA8" i="10"/>
  <c r="CB8" i="10"/>
  <c r="CC8" i="10"/>
  <c r="CD8" i="10"/>
  <c r="CE8" i="10"/>
  <c r="CF8" i="10"/>
  <c r="CG8" i="10"/>
  <c r="CH8" i="10"/>
  <c r="CI8" i="10"/>
  <c r="CJ8" i="10"/>
  <c r="CK8" i="10"/>
  <c r="CL8" i="10"/>
  <c r="CM8" i="10"/>
  <c r="CN8" i="10"/>
  <c r="CO8" i="10"/>
  <c r="CP8" i="10"/>
  <c r="CQ8" i="10"/>
  <c r="CR8" i="10"/>
  <c r="CS8" i="10"/>
  <c r="CT8" i="10"/>
  <c r="CU8" i="10"/>
  <c r="CV8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BA9" i="10"/>
  <c r="BB9" i="10"/>
  <c r="BC9" i="10"/>
  <c r="BD9" i="10"/>
  <c r="BE9" i="10"/>
  <c r="BF9" i="10"/>
  <c r="BG9" i="10"/>
  <c r="BH9" i="10"/>
  <c r="BI9" i="10"/>
  <c r="BJ9" i="10"/>
  <c r="BK9" i="10"/>
  <c r="BL9" i="10"/>
  <c r="BM9" i="10"/>
  <c r="BN9" i="10"/>
  <c r="BO9" i="10"/>
  <c r="BP9" i="10"/>
  <c r="BQ9" i="10"/>
  <c r="BR9" i="10"/>
  <c r="BS9" i="10"/>
  <c r="BT9" i="10"/>
  <c r="BU9" i="10"/>
  <c r="BV9" i="10"/>
  <c r="BW9" i="10"/>
  <c r="BX9" i="10"/>
  <c r="BY9" i="10"/>
  <c r="BZ9" i="10"/>
  <c r="CA9" i="10"/>
  <c r="CB9" i="10"/>
  <c r="CC9" i="10"/>
  <c r="CD9" i="10"/>
  <c r="CE9" i="10"/>
  <c r="CF9" i="10"/>
  <c r="CG9" i="10"/>
  <c r="CH9" i="10"/>
  <c r="CI9" i="10"/>
  <c r="CJ9" i="10"/>
  <c r="CK9" i="10"/>
  <c r="CL9" i="10"/>
  <c r="CM9" i="10"/>
  <c r="CN9" i="10"/>
  <c r="CO9" i="10"/>
  <c r="CP9" i="10"/>
  <c r="CQ9" i="10"/>
  <c r="CR9" i="10"/>
  <c r="CS9" i="10"/>
  <c r="CT9" i="10"/>
  <c r="CU9" i="10"/>
  <c r="CV9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AG10" i="10"/>
  <c r="AH10" i="10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N10" i="10"/>
  <c r="BO10" i="10"/>
  <c r="BP10" i="10"/>
  <c r="BQ10" i="10"/>
  <c r="BR10" i="10"/>
  <c r="BS10" i="10"/>
  <c r="BT10" i="10"/>
  <c r="BU10" i="10"/>
  <c r="BV10" i="10"/>
  <c r="BW10" i="10"/>
  <c r="BX10" i="10"/>
  <c r="BY10" i="10"/>
  <c r="BZ10" i="10"/>
  <c r="CA10" i="10"/>
  <c r="CB10" i="10"/>
  <c r="CC10" i="10"/>
  <c r="CD10" i="10"/>
  <c r="CE10" i="10"/>
  <c r="CF10" i="10"/>
  <c r="CG10" i="10"/>
  <c r="CH10" i="10"/>
  <c r="CI10" i="10"/>
  <c r="CJ10" i="10"/>
  <c r="CK10" i="10"/>
  <c r="CL10" i="10"/>
  <c r="CM10" i="10"/>
  <c r="CN10" i="10"/>
  <c r="CO10" i="10"/>
  <c r="CP10" i="10"/>
  <c r="CQ10" i="10"/>
  <c r="CR10" i="10"/>
  <c r="CS10" i="10"/>
  <c r="CT10" i="10"/>
  <c r="CU10" i="10"/>
  <c r="CV10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AG11" i="10"/>
  <c r="AH11" i="10"/>
  <c r="AI11" i="10"/>
  <c r="AJ11" i="10"/>
  <c r="AK11" i="10"/>
  <c r="AL11" i="10"/>
  <c r="AM11" i="10"/>
  <c r="AN11" i="10"/>
  <c r="AO11" i="10"/>
  <c r="AP11" i="10"/>
  <c r="AQ11" i="10"/>
  <c r="AR11" i="10"/>
  <c r="AS11" i="10"/>
  <c r="AT11" i="10"/>
  <c r="AU11" i="10"/>
  <c r="AV11" i="10"/>
  <c r="AW11" i="10"/>
  <c r="AX11" i="10"/>
  <c r="AY11" i="10"/>
  <c r="AZ11" i="10"/>
  <c r="BA11" i="10"/>
  <c r="BB11" i="10"/>
  <c r="BC11" i="10"/>
  <c r="BD11" i="10"/>
  <c r="BE11" i="10"/>
  <c r="BF11" i="10"/>
  <c r="BG11" i="10"/>
  <c r="BH11" i="10"/>
  <c r="BI11" i="10"/>
  <c r="BJ11" i="10"/>
  <c r="BK11" i="10"/>
  <c r="BL11" i="10"/>
  <c r="BM11" i="10"/>
  <c r="BN11" i="10"/>
  <c r="BO11" i="10"/>
  <c r="BP11" i="10"/>
  <c r="BQ11" i="10"/>
  <c r="BR11" i="10"/>
  <c r="BS11" i="10"/>
  <c r="BT11" i="10"/>
  <c r="BU11" i="10"/>
  <c r="BV11" i="10"/>
  <c r="BW11" i="10"/>
  <c r="BX11" i="10"/>
  <c r="BY11" i="10"/>
  <c r="BZ11" i="10"/>
  <c r="CA11" i="10"/>
  <c r="CB11" i="10"/>
  <c r="CC11" i="10"/>
  <c r="CD11" i="10"/>
  <c r="CE11" i="10"/>
  <c r="CF11" i="10"/>
  <c r="CG11" i="10"/>
  <c r="CH11" i="10"/>
  <c r="CI11" i="10"/>
  <c r="CJ11" i="10"/>
  <c r="CK11" i="10"/>
  <c r="CL11" i="10"/>
  <c r="CM11" i="10"/>
  <c r="CN11" i="10"/>
  <c r="CO11" i="10"/>
  <c r="CP11" i="10"/>
  <c r="CQ11" i="10"/>
  <c r="CR11" i="10"/>
  <c r="CS11" i="10"/>
  <c r="CT11" i="10"/>
  <c r="CU11" i="10"/>
  <c r="CV11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AH16" i="10"/>
  <c r="AI16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BN16" i="10"/>
  <c r="BO16" i="10"/>
  <c r="BP16" i="10"/>
  <c r="BQ16" i="10"/>
  <c r="BR16" i="10"/>
  <c r="BS16" i="10"/>
  <c r="BT16" i="10"/>
  <c r="BU16" i="10"/>
  <c r="BV16" i="10"/>
  <c r="BW16" i="10"/>
  <c r="BX16" i="10"/>
  <c r="BY16" i="10"/>
  <c r="BZ16" i="10"/>
  <c r="CA16" i="10"/>
  <c r="CB16" i="10"/>
  <c r="CC16" i="10"/>
  <c r="CD16" i="10"/>
  <c r="CE16" i="10"/>
  <c r="CF16" i="10"/>
  <c r="CG16" i="10"/>
  <c r="CH16" i="10"/>
  <c r="CI16" i="10"/>
  <c r="CJ16" i="10"/>
  <c r="CK16" i="10"/>
  <c r="CL16" i="10"/>
  <c r="CM16" i="10"/>
  <c r="CN16" i="10"/>
  <c r="CO16" i="10"/>
  <c r="CP16" i="10"/>
  <c r="CQ16" i="10"/>
  <c r="CR16" i="10"/>
  <c r="CS16" i="10"/>
  <c r="CT16" i="10"/>
  <c r="CU16" i="10"/>
  <c r="CV16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AG17" i="10"/>
  <c r="AH17" i="10"/>
  <c r="AI17" i="10"/>
  <c r="AJ17" i="10"/>
  <c r="AK17" i="10"/>
  <c r="AL17" i="10"/>
  <c r="AM17" i="10"/>
  <c r="AN17" i="10"/>
  <c r="AO17" i="10"/>
  <c r="AP17" i="10"/>
  <c r="AQ17" i="10"/>
  <c r="AR17" i="10"/>
  <c r="AS17" i="10"/>
  <c r="AT17" i="10"/>
  <c r="AU17" i="10"/>
  <c r="AV17" i="10"/>
  <c r="AW17" i="10"/>
  <c r="AX17" i="10"/>
  <c r="AY17" i="10"/>
  <c r="AZ17" i="10"/>
  <c r="BA17" i="10"/>
  <c r="BB17" i="10"/>
  <c r="BC17" i="10"/>
  <c r="BD17" i="10"/>
  <c r="BE17" i="10"/>
  <c r="BF17" i="10"/>
  <c r="BG17" i="10"/>
  <c r="BH17" i="10"/>
  <c r="BI17" i="10"/>
  <c r="BJ17" i="10"/>
  <c r="BK17" i="10"/>
  <c r="BL17" i="10"/>
  <c r="BM17" i="10"/>
  <c r="BN17" i="10"/>
  <c r="BO17" i="10"/>
  <c r="BP17" i="10"/>
  <c r="BQ17" i="10"/>
  <c r="BR17" i="10"/>
  <c r="BS17" i="10"/>
  <c r="BT17" i="10"/>
  <c r="BU17" i="10"/>
  <c r="BV17" i="10"/>
  <c r="BW17" i="10"/>
  <c r="BX17" i="10"/>
  <c r="BY17" i="10"/>
  <c r="BZ17" i="10"/>
  <c r="CA17" i="10"/>
  <c r="CB17" i="10"/>
  <c r="CC17" i="10"/>
  <c r="CD17" i="10"/>
  <c r="CE17" i="10"/>
  <c r="CF17" i="10"/>
  <c r="CG17" i="10"/>
  <c r="CH17" i="10"/>
  <c r="CI17" i="10"/>
  <c r="CJ17" i="10"/>
  <c r="CK17" i="10"/>
  <c r="CL17" i="10"/>
  <c r="CM17" i="10"/>
  <c r="CN17" i="10"/>
  <c r="CO17" i="10"/>
  <c r="CP17" i="10"/>
  <c r="CQ17" i="10"/>
  <c r="CR17" i="10"/>
  <c r="CS17" i="10"/>
  <c r="CT17" i="10"/>
  <c r="CU17" i="10"/>
  <c r="CV17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H18" i="10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BN18" i="10"/>
  <c r="BO18" i="10"/>
  <c r="BP18" i="10"/>
  <c r="BQ18" i="10"/>
  <c r="BR18" i="10"/>
  <c r="BS18" i="10"/>
  <c r="BT18" i="10"/>
  <c r="BU18" i="10"/>
  <c r="BV18" i="10"/>
  <c r="BW18" i="10"/>
  <c r="BX18" i="10"/>
  <c r="BY18" i="10"/>
  <c r="BZ18" i="10"/>
  <c r="CA18" i="10"/>
  <c r="CB18" i="10"/>
  <c r="CC18" i="10"/>
  <c r="CD18" i="10"/>
  <c r="CE18" i="10"/>
  <c r="CF18" i="10"/>
  <c r="CG18" i="10"/>
  <c r="CH18" i="10"/>
  <c r="CI18" i="10"/>
  <c r="CJ18" i="10"/>
  <c r="CK18" i="10"/>
  <c r="CL18" i="10"/>
  <c r="CM18" i="10"/>
  <c r="CN18" i="10"/>
  <c r="CO18" i="10"/>
  <c r="CP18" i="10"/>
  <c r="CQ18" i="10"/>
  <c r="CR18" i="10"/>
  <c r="CS18" i="10"/>
  <c r="CT18" i="10"/>
  <c r="CU18" i="10"/>
  <c r="CV18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AJ19" i="10"/>
  <c r="AK19" i="10"/>
  <c r="AL19" i="10"/>
  <c r="AM19" i="10"/>
  <c r="AN19" i="10"/>
  <c r="AO19" i="10"/>
  <c r="AP19" i="10"/>
  <c r="AQ19" i="10"/>
  <c r="AR19" i="10"/>
  <c r="AS19" i="10"/>
  <c r="AT19" i="10"/>
  <c r="AU19" i="10"/>
  <c r="AV19" i="10"/>
  <c r="AW19" i="10"/>
  <c r="AX19" i="10"/>
  <c r="AY19" i="10"/>
  <c r="AZ19" i="10"/>
  <c r="BA19" i="10"/>
  <c r="BB19" i="10"/>
  <c r="BC19" i="10"/>
  <c r="BD19" i="10"/>
  <c r="BE19" i="10"/>
  <c r="BF19" i="10"/>
  <c r="BG19" i="10"/>
  <c r="BH19" i="10"/>
  <c r="BI19" i="10"/>
  <c r="BJ19" i="10"/>
  <c r="BK19" i="10"/>
  <c r="BL19" i="10"/>
  <c r="BM19" i="10"/>
  <c r="BN19" i="10"/>
  <c r="BO19" i="10"/>
  <c r="BP19" i="10"/>
  <c r="BQ19" i="10"/>
  <c r="BR19" i="10"/>
  <c r="BS19" i="10"/>
  <c r="BT19" i="10"/>
  <c r="BU19" i="10"/>
  <c r="BV19" i="10"/>
  <c r="BW19" i="10"/>
  <c r="BX19" i="10"/>
  <c r="BY19" i="10"/>
  <c r="BZ19" i="10"/>
  <c r="CA19" i="10"/>
  <c r="CB19" i="10"/>
  <c r="CC19" i="10"/>
  <c r="CD19" i="10"/>
  <c r="CE19" i="10"/>
  <c r="CF19" i="10"/>
  <c r="CG19" i="10"/>
  <c r="CH19" i="10"/>
  <c r="CI19" i="10"/>
  <c r="CJ19" i="10"/>
  <c r="CK19" i="10"/>
  <c r="CL19" i="10"/>
  <c r="CM19" i="10"/>
  <c r="CN19" i="10"/>
  <c r="CO19" i="10"/>
  <c r="CP19" i="10"/>
  <c r="CQ19" i="10"/>
  <c r="CR19" i="10"/>
  <c r="CS19" i="10"/>
  <c r="CT19" i="10"/>
  <c r="CU19" i="10"/>
  <c r="CV19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BN20" i="10"/>
  <c r="BO20" i="10"/>
  <c r="BP20" i="10"/>
  <c r="BQ20" i="10"/>
  <c r="BR20" i="10"/>
  <c r="BS20" i="10"/>
  <c r="BT20" i="10"/>
  <c r="BU20" i="10"/>
  <c r="BV20" i="10"/>
  <c r="BW20" i="10"/>
  <c r="BX20" i="10"/>
  <c r="BY20" i="10"/>
  <c r="BZ20" i="10"/>
  <c r="CA20" i="10"/>
  <c r="CB20" i="10"/>
  <c r="CC20" i="10"/>
  <c r="CD20" i="10"/>
  <c r="CE20" i="10"/>
  <c r="CF20" i="10"/>
  <c r="CG20" i="10"/>
  <c r="CH20" i="10"/>
  <c r="CI20" i="10"/>
  <c r="CJ20" i="10"/>
  <c r="CK20" i="10"/>
  <c r="CL20" i="10"/>
  <c r="CM20" i="10"/>
  <c r="CN20" i="10"/>
  <c r="CO20" i="10"/>
  <c r="CP20" i="10"/>
  <c r="CQ20" i="10"/>
  <c r="CR20" i="10"/>
  <c r="CS20" i="10"/>
  <c r="CT20" i="10"/>
  <c r="CU20" i="10"/>
  <c r="CV20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BA21" i="10"/>
  <c r="BB21" i="10"/>
  <c r="BC21" i="10"/>
  <c r="BD21" i="10"/>
  <c r="BE21" i="10"/>
  <c r="BF21" i="10"/>
  <c r="BG21" i="10"/>
  <c r="BH21" i="10"/>
  <c r="BI21" i="10"/>
  <c r="BJ21" i="10"/>
  <c r="BK21" i="10"/>
  <c r="BL21" i="10"/>
  <c r="BM21" i="10"/>
  <c r="BN21" i="10"/>
  <c r="BO21" i="10"/>
  <c r="BP21" i="10"/>
  <c r="BQ21" i="10"/>
  <c r="BR21" i="10"/>
  <c r="BS21" i="10"/>
  <c r="BT21" i="10"/>
  <c r="BU21" i="10"/>
  <c r="BV21" i="10"/>
  <c r="BW21" i="10"/>
  <c r="BX21" i="10"/>
  <c r="BY21" i="10"/>
  <c r="BZ21" i="10"/>
  <c r="CA21" i="10"/>
  <c r="CB21" i="10"/>
  <c r="CC21" i="10"/>
  <c r="CD21" i="10"/>
  <c r="CE21" i="10"/>
  <c r="CF21" i="10"/>
  <c r="CG21" i="10"/>
  <c r="CH21" i="10"/>
  <c r="CI21" i="10"/>
  <c r="CJ21" i="10"/>
  <c r="CK21" i="10"/>
  <c r="CL21" i="10"/>
  <c r="CM21" i="10"/>
  <c r="CN21" i="10"/>
  <c r="CO21" i="10"/>
  <c r="CP21" i="10"/>
  <c r="CQ21" i="10"/>
  <c r="CR21" i="10"/>
  <c r="CS21" i="10"/>
  <c r="CT21" i="10"/>
  <c r="CU21" i="10"/>
  <c r="CV21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AF22" i="10"/>
  <c r="AG22" i="10"/>
  <c r="AH22" i="10"/>
  <c r="AI22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BN22" i="10"/>
  <c r="BO22" i="10"/>
  <c r="BP22" i="10"/>
  <c r="BQ22" i="10"/>
  <c r="BR22" i="10"/>
  <c r="BS22" i="10"/>
  <c r="BT22" i="10"/>
  <c r="BU22" i="10"/>
  <c r="BV22" i="10"/>
  <c r="BW22" i="10"/>
  <c r="BX22" i="10"/>
  <c r="BY22" i="10"/>
  <c r="BZ22" i="10"/>
  <c r="CA22" i="10"/>
  <c r="CB22" i="10"/>
  <c r="CC22" i="10"/>
  <c r="CD22" i="10"/>
  <c r="CE22" i="10"/>
  <c r="CF22" i="10"/>
  <c r="CG22" i="10"/>
  <c r="CH22" i="10"/>
  <c r="CI22" i="10"/>
  <c r="CJ22" i="10"/>
  <c r="CK22" i="10"/>
  <c r="CL22" i="10"/>
  <c r="CM22" i="10"/>
  <c r="CN22" i="10"/>
  <c r="CO22" i="10"/>
  <c r="CP22" i="10"/>
  <c r="CQ22" i="10"/>
  <c r="CR22" i="10"/>
  <c r="CS22" i="10"/>
  <c r="CT22" i="10"/>
  <c r="CU22" i="10"/>
  <c r="CV22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AH23" i="10"/>
  <c r="AI23" i="10"/>
  <c r="AJ23" i="10"/>
  <c r="AK23" i="10"/>
  <c r="AL23" i="10"/>
  <c r="AM23" i="10"/>
  <c r="AN23" i="10"/>
  <c r="AO23" i="10"/>
  <c r="AP23" i="10"/>
  <c r="AQ23" i="10"/>
  <c r="AR23" i="10"/>
  <c r="AS23" i="10"/>
  <c r="AT23" i="10"/>
  <c r="AU23" i="10"/>
  <c r="AV23" i="10"/>
  <c r="AW23" i="10"/>
  <c r="AX23" i="10"/>
  <c r="AY23" i="10"/>
  <c r="AZ23" i="10"/>
  <c r="BA23" i="10"/>
  <c r="BB23" i="10"/>
  <c r="BC23" i="10"/>
  <c r="BD23" i="10"/>
  <c r="BE23" i="10"/>
  <c r="BF23" i="10"/>
  <c r="BG23" i="10"/>
  <c r="BH23" i="10"/>
  <c r="BI23" i="10"/>
  <c r="BJ23" i="10"/>
  <c r="BK23" i="10"/>
  <c r="BL23" i="10"/>
  <c r="BM23" i="10"/>
  <c r="BN23" i="10"/>
  <c r="BO23" i="10"/>
  <c r="BP23" i="10"/>
  <c r="BQ23" i="10"/>
  <c r="BR23" i="10"/>
  <c r="BS23" i="10"/>
  <c r="BT23" i="10"/>
  <c r="BU23" i="10"/>
  <c r="BV23" i="10"/>
  <c r="BW23" i="10"/>
  <c r="BX23" i="10"/>
  <c r="BY23" i="10"/>
  <c r="BZ23" i="10"/>
  <c r="CA23" i="10"/>
  <c r="CB23" i="10"/>
  <c r="CC23" i="10"/>
  <c r="CD23" i="10"/>
  <c r="CE23" i="10"/>
  <c r="CF23" i="10"/>
  <c r="CG23" i="10"/>
  <c r="CH23" i="10"/>
  <c r="CI23" i="10"/>
  <c r="CJ23" i="10"/>
  <c r="CK23" i="10"/>
  <c r="CL23" i="10"/>
  <c r="CM23" i="10"/>
  <c r="CN23" i="10"/>
  <c r="CO23" i="10"/>
  <c r="CP23" i="10"/>
  <c r="CQ23" i="10"/>
  <c r="CR23" i="10"/>
  <c r="CS23" i="10"/>
  <c r="CT23" i="10"/>
  <c r="CU23" i="10"/>
  <c r="CV23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BN24" i="10"/>
  <c r="BO24" i="10"/>
  <c r="BP24" i="10"/>
  <c r="BQ24" i="10"/>
  <c r="BR24" i="10"/>
  <c r="BS24" i="10"/>
  <c r="BT24" i="10"/>
  <c r="BU24" i="10"/>
  <c r="BV24" i="10"/>
  <c r="BW24" i="10"/>
  <c r="BX24" i="10"/>
  <c r="BY24" i="10"/>
  <c r="BZ24" i="10"/>
  <c r="CA24" i="10"/>
  <c r="CB24" i="10"/>
  <c r="CC24" i="10"/>
  <c r="CD24" i="10"/>
  <c r="CE24" i="10"/>
  <c r="CF24" i="10"/>
  <c r="CG24" i="10"/>
  <c r="CH24" i="10"/>
  <c r="CI24" i="10"/>
  <c r="CJ24" i="10"/>
  <c r="CK24" i="10"/>
  <c r="CL24" i="10"/>
  <c r="CM24" i="10"/>
  <c r="CN24" i="10"/>
  <c r="CO24" i="10"/>
  <c r="CP24" i="10"/>
  <c r="CQ24" i="10"/>
  <c r="CR24" i="10"/>
  <c r="CS24" i="10"/>
  <c r="CT24" i="10"/>
  <c r="CU24" i="10"/>
  <c r="CV24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AU25" i="10"/>
  <c r="AV25" i="10"/>
  <c r="AW25" i="10"/>
  <c r="AX25" i="10"/>
  <c r="AY25" i="10"/>
  <c r="AZ25" i="10"/>
  <c r="BA25" i="10"/>
  <c r="BB25" i="10"/>
  <c r="BC25" i="10"/>
  <c r="BD25" i="10"/>
  <c r="BE25" i="10"/>
  <c r="BF25" i="10"/>
  <c r="BG25" i="10"/>
  <c r="BH25" i="10"/>
  <c r="BI25" i="10"/>
  <c r="BJ25" i="10"/>
  <c r="BK25" i="10"/>
  <c r="BL25" i="10"/>
  <c r="BM25" i="10"/>
  <c r="BN25" i="10"/>
  <c r="BO25" i="10"/>
  <c r="BP25" i="10"/>
  <c r="BQ25" i="10"/>
  <c r="BR25" i="10"/>
  <c r="BS25" i="10"/>
  <c r="BT25" i="10"/>
  <c r="BU25" i="10"/>
  <c r="BV25" i="10"/>
  <c r="BW25" i="10"/>
  <c r="BX25" i="10"/>
  <c r="BY25" i="10"/>
  <c r="BZ25" i="10"/>
  <c r="CA25" i="10"/>
  <c r="CB25" i="10"/>
  <c r="CC25" i="10"/>
  <c r="CD25" i="10"/>
  <c r="CE25" i="10"/>
  <c r="CF25" i="10"/>
  <c r="CG25" i="10"/>
  <c r="CH25" i="10"/>
  <c r="CI25" i="10"/>
  <c r="CJ25" i="10"/>
  <c r="CK25" i="10"/>
  <c r="CL25" i="10"/>
  <c r="CM25" i="10"/>
  <c r="CN25" i="10"/>
  <c r="CO25" i="10"/>
  <c r="CP25" i="10"/>
  <c r="CQ25" i="10"/>
  <c r="CR25" i="10"/>
  <c r="CS25" i="10"/>
  <c r="CT25" i="10"/>
  <c r="CU25" i="10"/>
  <c r="CV25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AG26" i="10"/>
  <c r="AH26" i="10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BN26" i="10"/>
  <c r="BO26" i="10"/>
  <c r="BP26" i="10"/>
  <c r="BQ26" i="10"/>
  <c r="BR26" i="10"/>
  <c r="BS26" i="10"/>
  <c r="BT26" i="10"/>
  <c r="BU26" i="10"/>
  <c r="BV26" i="10"/>
  <c r="BW26" i="10"/>
  <c r="BX26" i="10"/>
  <c r="BY26" i="10"/>
  <c r="BZ26" i="10"/>
  <c r="CA26" i="10"/>
  <c r="CB26" i="10"/>
  <c r="CC26" i="10"/>
  <c r="CD26" i="10"/>
  <c r="CE26" i="10"/>
  <c r="CF26" i="10"/>
  <c r="CG26" i="10"/>
  <c r="CH26" i="10"/>
  <c r="CI26" i="10"/>
  <c r="CJ26" i="10"/>
  <c r="CK26" i="10"/>
  <c r="CL26" i="10"/>
  <c r="CM26" i="10"/>
  <c r="CN26" i="10"/>
  <c r="CO26" i="10"/>
  <c r="CP26" i="10"/>
  <c r="CQ26" i="10"/>
  <c r="CR26" i="10"/>
  <c r="CS26" i="10"/>
  <c r="CT26" i="10"/>
  <c r="CU26" i="10"/>
  <c r="CV26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AG32" i="10"/>
  <c r="AH32" i="10"/>
  <c r="AI32" i="10"/>
  <c r="AJ32" i="10"/>
  <c r="AK32" i="10"/>
  <c r="AL32" i="10"/>
  <c r="AM32" i="10"/>
  <c r="AN32" i="10"/>
  <c r="AO32" i="10"/>
  <c r="AP32" i="10"/>
  <c r="AQ32" i="10"/>
  <c r="AR32" i="10"/>
  <c r="AS32" i="10"/>
  <c r="AT32" i="10"/>
  <c r="AU32" i="10"/>
  <c r="AV32" i="10"/>
  <c r="AW32" i="10"/>
  <c r="AX32" i="10"/>
  <c r="AY32" i="10"/>
  <c r="AZ32" i="10"/>
  <c r="BA32" i="10"/>
  <c r="BB32" i="10"/>
  <c r="BC32" i="10"/>
  <c r="BD32" i="10"/>
  <c r="BE32" i="10"/>
  <c r="BF32" i="10"/>
  <c r="BG32" i="10"/>
  <c r="BH32" i="10"/>
  <c r="BI32" i="10"/>
  <c r="BJ32" i="10"/>
  <c r="BK32" i="10"/>
  <c r="BL32" i="10"/>
  <c r="BM32" i="10"/>
  <c r="BN32" i="10"/>
  <c r="BO32" i="10"/>
  <c r="BP32" i="10"/>
  <c r="BQ32" i="10"/>
  <c r="BR32" i="10"/>
  <c r="BS32" i="10"/>
  <c r="BT32" i="10"/>
  <c r="BU32" i="10"/>
  <c r="BV32" i="10"/>
  <c r="BW32" i="10"/>
  <c r="BX32" i="10"/>
  <c r="BY32" i="10"/>
  <c r="BZ32" i="10"/>
  <c r="CA32" i="10"/>
  <c r="CB32" i="10"/>
  <c r="CC32" i="10"/>
  <c r="CD32" i="10"/>
  <c r="CE32" i="10"/>
  <c r="CF32" i="10"/>
  <c r="CG32" i="10"/>
  <c r="CH32" i="10"/>
  <c r="CI32" i="10"/>
  <c r="CJ32" i="10"/>
  <c r="CK32" i="10"/>
  <c r="CL32" i="10"/>
  <c r="CM32" i="10"/>
  <c r="CN32" i="10"/>
  <c r="CO32" i="10"/>
  <c r="CP32" i="10"/>
  <c r="CQ32" i="10"/>
  <c r="CR32" i="10"/>
  <c r="CS32" i="10"/>
  <c r="CT32" i="10"/>
  <c r="CU32" i="10"/>
  <c r="CV32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BA33" i="10"/>
  <c r="BB33" i="10"/>
  <c r="BC33" i="10"/>
  <c r="BD33" i="10"/>
  <c r="BE33" i="10"/>
  <c r="BF33" i="10"/>
  <c r="BG33" i="10"/>
  <c r="BH33" i="10"/>
  <c r="BI33" i="10"/>
  <c r="BJ33" i="10"/>
  <c r="BK33" i="10"/>
  <c r="BL33" i="10"/>
  <c r="BM33" i="10"/>
  <c r="BN33" i="10"/>
  <c r="BO33" i="10"/>
  <c r="BP33" i="10"/>
  <c r="BQ33" i="10"/>
  <c r="BR33" i="10"/>
  <c r="BS33" i="10"/>
  <c r="BT33" i="10"/>
  <c r="BU33" i="10"/>
  <c r="BV33" i="10"/>
  <c r="BW33" i="10"/>
  <c r="BX33" i="10"/>
  <c r="BY33" i="10"/>
  <c r="BZ33" i="10"/>
  <c r="CA33" i="10"/>
  <c r="CB33" i="10"/>
  <c r="CC33" i="10"/>
  <c r="CD33" i="10"/>
  <c r="CE33" i="10"/>
  <c r="CF33" i="10"/>
  <c r="CG33" i="10"/>
  <c r="CH33" i="10"/>
  <c r="CI33" i="10"/>
  <c r="CJ33" i="10"/>
  <c r="CK33" i="10"/>
  <c r="CL33" i="10"/>
  <c r="CM33" i="10"/>
  <c r="CN33" i="10"/>
  <c r="CO33" i="10"/>
  <c r="CP33" i="10"/>
  <c r="CQ33" i="10"/>
  <c r="CR33" i="10"/>
  <c r="CS33" i="10"/>
  <c r="CT33" i="10"/>
  <c r="CU33" i="10"/>
  <c r="CV33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AH34" i="10"/>
  <c r="AI34" i="10"/>
  <c r="AJ34" i="10"/>
  <c r="AK34" i="10"/>
  <c r="AL34" i="10"/>
  <c r="AM34" i="10"/>
  <c r="AN34" i="10"/>
  <c r="AO34" i="10"/>
  <c r="AP34" i="10"/>
  <c r="AQ34" i="10"/>
  <c r="AR34" i="10"/>
  <c r="AS34" i="10"/>
  <c r="AT34" i="10"/>
  <c r="AU34" i="10"/>
  <c r="AV34" i="10"/>
  <c r="AW34" i="10"/>
  <c r="AX34" i="10"/>
  <c r="AY34" i="10"/>
  <c r="AZ34" i="10"/>
  <c r="BA34" i="10"/>
  <c r="BB34" i="10"/>
  <c r="BC34" i="10"/>
  <c r="BD34" i="10"/>
  <c r="BE34" i="10"/>
  <c r="BF34" i="10"/>
  <c r="BG34" i="10"/>
  <c r="BH34" i="10"/>
  <c r="BI34" i="10"/>
  <c r="BJ34" i="10"/>
  <c r="BK34" i="10"/>
  <c r="BL34" i="10"/>
  <c r="BM34" i="10"/>
  <c r="BN34" i="10"/>
  <c r="BO34" i="10"/>
  <c r="BP34" i="10"/>
  <c r="BQ34" i="10"/>
  <c r="BR34" i="10"/>
  <c r="BS34" i="10"/>
  <c r="BT34" i="10"/>
  <c r="BU34" i="10"/>
  <c r="BV34" i="10"/>
  <c r="BW34" i="10"/>
  <c r="BX34" i="10"/>
  <c r="BY34" i="10"/>
  <c r="BZ34" i="10"/>
  <c r="CA34" i="10"/>
  <c r="CB34" i="10"/>
  <c r="CC34" i="10"/>
  <c r="CD34" i="10"/>
  <c r="CE34" i="10"/>
  <c r="CF34" i="10"/>
  <c r="CG34" i="10"/>
  <c r="CH34" i="10"/>
  <c r="CI34" i="10"/>
  <c r="CJ34" i="10"/>
  <c r="CK34" i="10"/>
  <c r="CL34" i="10"/>
  <c r="CM34" i="10"/>
  <c r="CN34" i="10"/>
  <c r="CO34" i="10"/>
  <c r="CP34" i="10"/>
  <c r="CQ34" i="10"/>
  <c r="CR34" i="10"/>
  <c r="CS34" i="10"/>
  <c r="CT34" i="10"/>
  <c r="CU34" i="10"/>
  <c r="CV34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AU35" i="10"/>
  <c r="AV35" i="10"/>
  <c r="AW35" i="10"/>
  <c r="AX35" i="10"/>
  <c r="AY35" i="10"/>
  <c r="AZ35" i="10"/>
  <c r="BA35" i="10"/>
  <c r="BB35" i="10"/>
  <c r="BC35" i="10"/>
  <c r="BD35" i="10"/>
  <c r="BE35" i="10"/>
  <c r="BF35" i="10"/>
  <c r="BG35" i="10"/>
  <c r="BH35" i="10"/>
  <c r="BI35" i="10"/>
  <c r="BJ35" i="10"/>
  <c r="BK35" i="10"/>
  <c r="BL35" i="10"/>
  <c r="BM35" i="10"/>
  <c r="BN35" i="10"/>
  <c r="BO35" i="10"/>
  <c r="BP35" i="10"/>
  <c r="BQ35" i="10"/>
  <c r="BR35" i="10"/>
  <c r="BS35" i="10"/>
  <c r="BT35" i="10"/>
  <c r="BU35" i="10"/>
  <c r="BV35" i="10"/>
  <c r="BW35" i="10"/>
  <c r="BX35" i="10"/>
  <c r="BY35" i="10"/>
  <c r="BZ35" i="10"/>
  <c r="CA35" i="10"/>
  <c r="CB35" i="10"/>
  <c r="CC35" i="10"/>
  <c r="CD35" i="10"/>
  <c r="CE35" i="10"/>
  <c r="CF35" i="10"/>
  <c r="CG35" i="10"/>
  <c r="CH35" i="10"/>
  <c r="CI35" i="10"/>
  <c r="CJ35" i="10"/>
  <c r="CK35" i="10"/>
  <c r="CL35" i="10"/>
  <c r="CM35" i="10"/>
  <c r="CN35" i="10"/>
  <c r="CO35" i="10"/>
  <c r="CP35" i="10"/>
  <c r="CQ35" i="10"/>
  <c r="CR35" i="10"/>
  <c r="CS35" i="10"/>
  <c r="CT35" i="10"/>
  <c r="CU35" i="10"/>
  <c r="CV35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BA36" i="10"/>
  <c r="BB36" i="10"/>
  <c r="BC36" i="10"/>
  <c r="BD36" i="10"/>
  <c r="BE36" i="10"/>
  <c r="BF36" i="10"/>
  <c r="BG36" i="10"/>
  <c r="BH36" i="10"/>
  <c r="BI36" i="10"/>
  <c r="BJ36" i="10"/>
  <c r="BK36" i="10"/>
  <c r="BL36" i="10"/>
  <c r="BM36" i="10"/>
  <c r="BN36" i="10"/>
  <c r="BO36" i="10"/>
  <c r="BP36" i="10"/>
  <c r="BQ36" i="10"/>
  <c r="BR36" i="10"/>
  <c r="BS36" i="10"/>
  <c r="BT36" i="10"/>
  <c r="BU36" i="10"/>
  <c r="BV36" i="10"/>
  <c r="BW36" i="10"/>
  <c r="BX36" i="10"/>
  <c r="BY36" i="10"/>
  <c r="BZ36" i="10"/>
  <c r="CA36" i="10"/>
  <c r="CB36" i="10"/>
  <c r="CC36" i="10"/>
  <c r="CD36" i="10"/>
  <c r="CE36" i="10"/>
  <c r="CF36" i="10"/>
  <c r="CG36" i="10"/>
  <c r="CH36" i="10"/>
  <c r="CI36" i="10"/>
  <c r="CJ36" i="10"/>
  <c r="CK36" i="10"/>
  <c r="CL36" i="10"/>
  <c r="CM36" i="10"/>
  <c r="CN36" i="10"/>
  <c r="CO36" i="10"/>
  <c r="CP36" i="10"/>
  <c r="CQ36" i="10"/>
  <c r="CR36" i="10"/>
  <c r="CS36" i="10"/>
  <c r="CT36" i="10"/>
  <c r="CU36" i="10"/>
  <c r="CV36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AJ37" i="10"/>
  <c r="AK37" i="10"/>
  <c r="AL37" i="10"/>
  <c r="AM37" i="10"/>
  <c r="AN37" i="10"/>
  <c r="AO37" i="10"/>
  <c r="AP37" i="10"/>
  <c r="AQ37" i="10"/>
  <c r="AR37" i="10"/>
  <c r="AS37" i="10"/>
  <c r="AT37" i="10"/>
  <c r="AU37" i="10"/>
  <c r="AV37" i="10"/>
  <c r="AW37" i="10"/>
  <c r="AX37" i="10"/>
  <c r="AY37" i="10"/>
  <c r="AZ37" i="10"/>
  <c r="BA37" i="10"/>
  <c r="BB37" i="10"/>
  <c r="BC37" i="10"/>
  <c r="BD37" i="10"/>
  <c r="BE37" i="10"/>
  <c r="BF37" i="10"/>
  <c r="BG37" i="10"/>
  <c r="BH37" i="10"/>
  <c r="BI37" i="10"/>
  <c r="BJ37" i="10"/>
  <c r="BK37" i="10"/>
  <c r="BL37" i="10"/>
  <c r="BM37" i="10"/>
  <c r="BN37" i="10"/>
  <c r="BO37" i="10"/>
  <c r="BP37" i="10"/>
  <c r="BQ37" i="10"/>
  <c r="BR37" i="10"/>
  <c r="BS37" i="10"/>
  <c r="BT37" i="10"/>
  <c r="BU37" i="10"/>
  <c r="BV37" i="10"/>
  <c r="BW37" i="10"/>
  <c r="BX37" i="10"/>
  <c r="BY37" i="10"/>
  <c r="BZ37" i="10"/>
  <c r="CA37" i="10"/>
  <c r="CB37" i="10"/>
  <c r="CC37" i="10"/>
  <c r="CD37" i="10"/>
  <c r="CE37" i="10"/>
  <c r="CF37" i="10"/>
  <c r="CG37" i="10"/>
  <c r="CH37" i="10"/>
  <c r="CI37" i="10"/>
  <c r="CJ37" i="10"/>
  <c r="CK37" i="10"/>
  <c r="CL37" i="10"/>
  <c r="CM37" i="10"/>
  <c r="CN37" i="10"/>
  <c r="CO37" i="10"/>
  <c r="CP37" i="10"/>
  <c r="CQ37" i="10"/>
  <c r="CR37" i="10"/>
  <c r="CS37" i="10"/>
  <c r="CT37" i="10"/>
  <c r="CU37" i="10"/>
  <c r="CV37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AJ38" i="10"/>
  <c r="AK38" i="10"/>
  <c r="AL38" i="10"/>
  <c r="AM38" i="10"/>
  <c r="AN38" i="10"/>
  <c r="AO38" i="10"/>
  <c r="AP38" i="10"/>
  <c r="AQ38" i="10"/>
  <c r="AR38" i="10"/>
  <c r="AS38" i="10"/>
  <c r="AT38" i="10"/>
  <c r="AU38" i="10"/>
  <c r="AV38" i="10"/>
  <c r="AW38" i="10"/>
  <c r="AX38" i="10"/>
  <c r="AY38" i="10"/>
  <c r="AZ38" i="10"/>
  <c r="BA38" i="10"/>
  <c r="BB38" i="10"/>
  <c r="BC38" i="10"/>
  <c r="BD38" i="10"/>
  <c r="BE38" i="10"/>
  <c r="BF38" i="10"/>
  <c r="BG38" i="10"/>
  <c r="BH38" i="10"/>
  <c r="BI38" i="10"/>
  <c r="BJ38" i="10"/>
  <c r="BK38" i="10"/>
  <c r="BL38" i="10"/>
  <c r="BM38" i="10"/>
  <c r="BN38" i="10"/>
  <c r="BO38" i="10"/>
  <c r="BP38" i="10"/>
  <c r="BQ38" i="10"/>
  <c r="BR38" i="10"/>
  <c r="BS38" i="10"/>
  <c r="BT38" i="10"/>
  <c r="BU38" i="10"/>
  <c r="BV38" i="10"/>
  <c r="BW38" i="10"/>
  <c r="BX38" i="10"/>
  <c r="BY38" i="10"/>
  <c r="BZ38" i="10"/>
  <c r="CA38" i="10"/>
  <c r="CB38" i="10"/>
  <c r="CC38" i="10"/>
  <c r="CD38" i="10"/>
  <c r="CE38" i="10"/>
  <c r="CF38" i="10"/>
  <c r="CG38" i="10"/>
  <c r="CH38" i="10"/>
  <c r="CI38" i="10"/>
  <c r="CJ38" i="10"/>
  <c r="CK38" i="10"/>
  <c r="CL38" i="10"/>
  <c r="CM38" i="10"/>
  <c r="CN38" i="10"/>
  <c r="CO38" i="10"/>
  <c r="CP38" i="10"/>
  <c r="CQ38" i="10"/>
  <c r="CR38" i="10"/>
  <c r="CS38" i="10"/>
  <c r="CT38" i="10"/>
  <c r="CU38" i="10"/>
  <c r="CV38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AJ42" i="10"/>
  <c r="AK42" i="10"/>
  <c r="AL42" i="10"/>
  <c r="AM42" i="10"/>
  <c r="AN42" i="10"/>
  <c r="AO42" i="10"/>
  <c r="AP42" i="10"/>
  <c r="AQ42" i="10"/>
  <c r="AR42" i="10"/>
  <c r="AS42" i="10"/>
  <c r="AT42" i="10"/>
  <c r="AU42" i="10"/>
  <c r="AV42" i="10"/>
  <c r="AW42" i="10"/>
  <c r="AX42" i="10"/>
  <c r="AY42" i="10"/>
  <c r="AZ42" i="10"/>
  <c r="BA42" i="10"/>
  <c r="BB42" i="10"/>
  <c r="BC42" i="10"/>
  <c r="BD42" i="10"/>
  <c r="BE42" i="10"/>
  <c r="BF42" i="10"/>
  <c r="BG42" i="10"/>
  <c r="BH42" i="10"/>
  <c r="BI42" i="10"/>
  <c r="BJ42" i="10"/>
  <c r="BK42" i="10"/>
  <c r="BL42" i="10"/>
  <c r="BM42" i="10"/>
  <c r="BN42" i="10"/>
  <c r="BO42" i="10"/>
  <c r="BP42" i="10"/>
  <c r="BQ42" i="10"/>
  <c r="BR42" i="10"/>
  <c r="BS42" i="10"/>
  <c r="BT42" i="10"/>
  <c r="BU42" i="10"/>
  <c r="BV42" i="10"/>
  <c r="BW42" i="10"/>
  <c r="BX42" i="10"/>
  <c r="BY42" i="10"/>
  <c r="BZ42" i="10"/>
  <c r="CA42" i="10"/>
  <c r="CB42" i="10"/>
  <c r="CC42" i="10"/>
  <c r="CD42" i="10"/>
  <c r="CE42" i="10"/>
  <c r="CF42" i="10"/>
  <c r="CG42" i="10"/>
  <c r="CH42" i="10"/>
  <c r="CI42" i="10"/>
  <c r="CJ42" i="10"/>
  <c r="CK42" i="10"/>
  <c r="CL42" i="10"/>
  <c r="CM42" i="10"/>
  <c r="CN42" i="10"/>
  <c r="CO42" i="10"/>
  <c r="CP42" i="10"/>
  <c r="CQ42" i="10"/>
  <c r="CR42" i="10"/>
  <c r="CS42" i="10"/>
  <c r="CT42" i="10"/>
  <c r="CU42" i="10"/>
  <c r="CV42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AU43" i="10"/>
  <c r="AV43" i="10"/>
  <c r="AW43" i="10"/>
  <c r="AX43" i="10"/>
  <c r="AY43" i="10"/>
  <c r="AZ43" i="10"/>
  <c r="BA43" i="10"/>
  <c r="BB43" i="10"/>
  <c r="BC43" i="10"/>
  <c r="BD43" i="10"/>
  <c r="BE43" i="10"/>
  <c r="BF43" i="10"/>
  <c r="BG43" i="10"/>
  <c r="BH43" i="10"/>
  <c r="BI43" i="10"/>
  <c r="BJ43" i="10"/>
  <c r="BK43" i="10"/>
  <c r="BL43" i="10"/>
  <c r="BM43" i="10"/>
  <c r="BN43" i="10"/>
  <c r="BO43" i="10"/>
  <c r="BP43" i="10"/>
  <c r="BQ43" i="10"/>
  <c r="BR43" i="10"/>
  <c r="BS43" i="10"/>
  <c r="BT43" i="10"/>
  <c r="BU43" i="10"/>
  <c r="BV43" i="10"/>
  <c r="BW43" i="10"/>
  <c r="BX43" i="10"/>
  <c r="BY43" i="10"/>
  <c r="BZ43" i="10"/>
  <c r="CA43" i="10"/>
  <c r="CB43" i="10"/>
  <c r="CC43" i="10"/>
  <c r="CD43" i="10"/>
  <c r="CE43" i="10"/>
  <c r="CF43" i="10"/>
  <c r="CG43" i="10"/>
  <c r="CH43" i="10"/>
  <c r="CI43" i="10"/>
  <c r="CJ43" i="10"/>
  <c r="CK43" i="10"/>
  <c r="CL43" i="10"/>
  <c r="CM43" i="10"/>
  <c r="CN43" i="10"/>
  <c r="CO43" i="10"/>
  <c r="CP43" i="10"/>
  <c r="CQ43" i="10"/>
  <c r="CR43" i="10"/>
  <c r="CS43" i="10"/>
  <c r="CT43" i="10"/>
  <c r="CU43" i="10"/>
  <c r="CV43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AG44" i="10"/>
  <c r="AH44" i="10"/>
  <c r="AI44" i="10"/>
  <c r="AJ44" i="10"/>
  <c r="AK44" i="10"/>
  <c r="AL44" i="10"/>
  <c r="AM44" i="10"/>
  <c r="AN44" i="10"/>
  <c r="AO44" i="10"/>
  <c r="AP44" i="10"/>
  <c r="AQ44" i="10"/>
  <c r="AR44" i="10"/>
  <c r="AS44" i="10"/>
  <c r="AT44" i="10"/>
  <c r="AU44" i="10"/>
  <c r="AV44" i="10"/>
  <c r="AW44" i="10"/>
  <c r="AX44" i="10"/>
  <c r="AY44" i="10"/>
  <c r="AZ44" i="10"/>
  <c r="BA44" i="10"/>
  <c r="BB44" i="10"/>
  <c r="BC44" i="10"/>
  <c r="BD44" i="10"/>
  <c r="BE44" i="10"/>
  <c r="BF44" i="10"/>
  <c r="BG44" i="10"/>
  <c r="BH44" i="10"/>
  <c r="BI44" i="10"/>
  <c r="BJ44" i="10"/>
  <c r="BK44" i="10"/>
  <c r="BL44" i="10"/>
  <c r="BM44" i="10"/>
  <c r="BN44" i="10"/>
  <c r="BO44" i="10"/>
  <c r="BP44" i="10"/>
  <c r="BQ44" i="10"/>
  <c r="BR44" i="10"/>
  <c r="BS44" i="10"/>
  <c r="BT44" i="10"/>
  <c r="BU44" i="10"/>
  <c r="BV44" i="10"/>
  <c r="BW44" i="10"/>
  <c r="BX44" i="10"/>
  <c r="BY44" i="10"/>
  <c r="BZ44" i="10"/>
  <c r="CA44" i="10"/>
  <c r="CB44" i="10"/>
  <c r="CC44" i="10"/>
  <c r="CD44" i="10"/>
  <c r="CE44" i="10"/>
  <c r="CF44" i="10"/>
  <c r="CG44" i="10"/>
  <c r="CH44" i="10"/>
  <c r="CI44" i="10"/>
  <c r="CJ44" i="10"/>
  <c r="CK44" i="10"/>
  <c r="CL44" i="10"/>
  <c r="CM44" i="10"/>
  <c r="CN44" i="10"/>
  <c r="CO44" i="10"/>
  <c r="CP44" i="10"/>
  <c r="CQ44" i="10"/>
  <c r="CR44" i="10"/>
  <c r="CS44" i="10"/>
  <c r="CT44" i="10"/>
  <c r="CU44" i="10"/>
  <c r="CV44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AJ45" i="10"/>
  <c r="AK45" i="10"/>
  <c r="AL45" i="10"/>
  <c r="AM45" i="10"/>
  <c r="AN45" i="10"/>
  <c r="AO45" i="10"/>
  <c r="AP45" i="10"/>
  <c r="AQ45" i="10"/>
  <c r="AR45" i="10"/>
  <c r="AS45" i="10"/>
  <c r="AT45" i="10"/>
  <c r="AU45" i="10"/>
  <c r="AV45" i="10"/>
  <c r="AW45" i="10"/>
  <c r="AX45" i="10"/>
  <c r="AY45" i="10"/>
  <c r="AZ45" i="10"/>
  <c r="BA45" i="10"/>
  <c r="BB45" i="10"/>
  <c r="BC45" i="10"/>
  <c r="BD45" i="10"/>
  <c r="BE45" i="10"/>
  <c r="BF45" i="10"/>
  <c r="BG45" i="10"/>
  <c r="BH45" i="10"/>
  <c r="BI45" i="10"/>
  <c r="BJ45" i="10"/>
  <c r="BK45" i="10"/>
  <c r="BL45" i="10"/>
  <c r="BM45" i="10"/>
  <c r="BN45" i="10"/>
  <c r="BO45" i="10"/>
  <c r="BP45" i="10"/>
  <c r="BQ45" i="10"/>
  <c r="BR45" i="10"/>
  <c r="BS45" i="10"/>
  <c r="BT45" i="10"/>
  <c r="BU45" i="10"/>
  <c r="BV45" i="10"/>
  <c r="BW45" i="10"/>
  <c r="BX45" i="10"/>
  <c r="BY45" i="10"/>
  <c r="BZ45" i="10"/>
  <c r="CA45" i="10"/>
  <c r="CB45" i="10"/>
  <c r="CC45" i="10"/>
  <c r="CD45" i="10"/>
  <c r="CE45" i="10"/>
  <c r="CF45" i="10"/>
  <c r="CG45" i="10"/>
  <c r="CH45" i="10"/>
  <c r="CI45" i="10"/>
  <c r="CJ45" i="10"/>
  <c r="CK45" i="10"/>
  <c r="CL45" i="10"/>
  <c r="CM45" i="10"/>
  <c r="CN45" i="10"/>
  <c r="CO45" i="10"/>
  <c r="CP45" i="10"/>
  <c r="CQ45" i="10"/>
  <c r="CR45" i="10"/>
  <c r="CS45" i="10"/>
  <c r="CT45" i="10"/>
  <c r="CU45" i="10"/>
  <c r="CV45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AJ46" i="10"/>
  <c r="AK46" i="10"/>
  <c r="AL46" i="10"/>
  <c r="AM46" i="10"/>
  <c r="AN46" i="10"/>
  <c r="AO46" i="10"/>
  <c r="AP46" i="10"/>
  <c r="AQ46" i="10"/>
  <c r="AR46" i="10"/>
  <c r="AS46" i="10"/>
  <c r="AT46" i="10"/>
  <c r="AU46" i="10"/>
  <c r="AV46" i="10"/>
  <c r="AW46" i="10"/>
  <c r="AX46" i="10"/>
  <c r="AY46" i="10"/>
  <c r="AZ46" i="10"/>
  <c r="BA46" i="10"/>
  <c r="BB46" i="10"/>
  <c r="BC46" i="10"/>
  <c r="BD46" i="10"/>
  <c r="BE46" i="10"/>
  <c r="BF46" i="10"/>
  <c r="BG46" i="10"/>
  <c r="BH46" i="10"/>
  <c r="BI46" i="10"/>
  <c r="BJ46" i="10"/>
  <c r="BK46" i="10"/>
  <c r="BL46" i="10"/>
  <c r="BM46" i="10"/>
  <c r="BN46" i="10"/>
  <c r="BO46" i="10"/>
  <c r="BP46" i="10"/>
  <c r="BQ46" i="10"/>
  <c r="BR46" i="10"/>
  <c r="BS46" i="10"/>
  <c r="BT46" i="10"/>
  <c r="BU46" i="10"/>
  <c r="BV46" i="10"/>
  <c r="BW46" i="10"/>
  <c r="BX46" i="10"/>
  <c r="BY46" i="10"/>
  <c r="BZ46" i="10"/>
  <c r="CA46" i="10"/>
  <c r="CB46" i="10"/>
  <c r="CC46" i="10"/>
  <c r="CD46" i="10"/>
  <c r="CE46" i="10"/>
  <c r="CF46" i="10"/>
  <c r="CG46" i="10"/>
  <c r="CH46" i="10"/>
  <c r="CI46" i="10"/>
  <c r="CJ46" i="10"/>
  <c r="CK46" i="10"/>
  <c r="CL46" i="10"/>
  <c r="CM46" i="10"/>
  <c r="CN46" i="10"/>
  <c r="CO46" i="10"/>
  <c r="CP46" i="10"/>
  <c r="CQ46" i="10"/>
  <c r="CR46" i="10"/>
  <c r="CS46" i="10"/>
  <c r="CT46" i="10"/>
  <c r="CU46" i="10"/>
  <c r="CV46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AJ47" i="10"/>
  <c r="AK47" i="10"/>
  <c r="AL47" i="10"/>
  <c r="AM47" i="10"/>
  <c r="AN47" i="10"/>
  <c r="AO47" i="10"/>
  <c r="AP47" i="10"/>
  <c r="AQ47" i="10"/>
  <c r="AR47" i="10"/>
  <c r="AS47" i="10"/>
  <c r="AT47" i="10"/>
  <c r="AU47" i="10"/>
  <c r="AV47" i="10"/>
  <c r="AW47" i="10"/>
  <c r="AX47" i="10"/>
  <c r="AY47" i="10"/>
  <c r="AZ47" i="10"/>
  <c r="BA47" i="10"/>
  <c r="BB47" i="10"/>
  <c r="BC47" i="10"/>
  <c r="BD47" i="10"/>
  <c r="BE47" i="10"/>
  <c r="BF47" i="10"/>
  <c r="BG47" i="10"/>
  <c r="BH47" i="10"/>
  <c r="BI47" i="10"/>
  <c r="BJ47" i="10"/>
  <c r="BK47" i="10"/>
  <c r="BL47" i="10"/>
  <c r="BM47" i="10"/>
  <c r="BN47" i="10"/>
  <c r="BO47" i="10"/>
  <c r="BP47" i="10"/>
  <c r="BQ47" i="10"/>
  <c r="BR47" i="10"/>
  <c r="BS47" i="10"/>
  <c r="BT47" i="10"/>
  <c r="BU47" i="10"/>
  <c r="BV47" i="10"/>
  <c r="BW47" i="10"/>
  <c r="BX47" i="10"/>
  <c r="BY47" i="10"/>
  <c r="BZ47" i="10"/>
  <c r="CA47" i="10"/>
  <c r="CB47" i="10"/>
  <c r="CC47" i="10"/>
  <c r="CD47" i="10"/>
  <c r="CE47" i="10"/>
  <c r="CF47" i="10"/>
  <c r="CG47" i="10"/>
  <c r="CH47" i="10"/>
  <c r="CI47" i="10"/>
  <c r="CJ47" i="10"/>
  <c r="CK47" i="10"/>
  <c r="CL47" i="10"/>
  <c r="CM47" i="10"/>
  <c r="CN47" i="10"/>
  <c r="CO47" i="10"/>
  <c r="CP47" i="10"/>
  <c r="CQ47" i="10"/>
  <c r="CR47" i="10"/>
  <c r="CS47" i="10"/>
  <c r="CT47" i="10"/>
  <c r="CU47" i="10"/>
  <c r="CV47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BM48" i="10"/>
  <c r="BN48" i="10"/>
  <c r="BO48" i="10"/>
  <c r="BP48" i="10"/>
  <c r="BQ48" i="10"/>
  <c r="BR48" i="10"/>
  <c r="BS48" i="10"/>
  <c r="BT48" i="10"/>
  <c r="BU48" i="10"/>
  <c r="BV48" i="10"/>
  <c r="BW48" i="10"/>
  <c r="BX48" i="10"/>
  <c r="BY48" i="10"/>
  <c r="BZ48" i="10"/>
  <c r="CA48" i="10"/>
  <c r="CB48" i="10"/>
  <c r="CC48" i="10"/>
  <c r="CD48" i="10"/>
  <c r="CE48" i="10"/>
  <c r="CF48" i="10"/>
  <c r="CG48" i="10"/>
  <c r="CH48" i="10"/>
  <c r="CI48" i="10"/>
  <c r="CJ48" i="10"/>
  <c r="CK48" i="10"/>
  <c r="CL48" i="10"/>
  <c r="CM48" i="10"/>
  <c r="CN48" i="10"/>
  <c r="CO48" i="10"/>
  <c r="CP48" i="10"/>
  <c r="CQ48" i="10"/>
  <c r="CR48" i="10"/>
  <c r="CS48" i="10"/>
  <c r="CT48" i="10"/>
  <c r="CU48" i="10"/>
  <c r="CV48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AJ49" i="10"/>
  <c r="AK49" i="10"/>
  <c r="AL49" i="10"/>
  <c r="AM49" i="10"/>
  <c r="AN49" i="10"/>
  <c r="AO49" i="10"/>
  <c r="AP49" i="10"/>
  <c r="AQ49" i="10"/>
  <c r="AR49" i="10"/>
  <c r="AS49" i="10"/>
  <c r="AT49" i="10"/>
  <c r="AU49" i="10"/>
  <c r="AV49" i="10"/>
  <c r="AW49" i="10"/>
  <c r="AX49" i="10"/>
  <c r="AY49" i="10"/>
  <c r="AZ49" i="10"/>
  <c r="BA49" i="10"/>
  <c r="BB49" i="10"/>
  <c r="BC49" i="10"/>
  <c r="BD49" i="10"/>
  <c r="BE49" i="10"/>
  <c r="BF49" i="10"/>
  <c r="BG49" i="10"/>
  <c r="BH49" i="10"/>
  <c r="BI49" i="10"/>
  <c r="BJ49" i="10"/>
  <c r="BK49" i="10"/>
  <c r="BL49" i="10"/>
  <c r="BM49" i="10"/>
  <c r="BN49" i="10"/>
  <c r="BO49" i="10"/>
  <c r="BP49" i="10"/>
  <c r="BQ49" i="10"/>
  <c r="BR49" i="10"/>
  <c r="BS49" i="10"/>
  <c r="BT49" i="10"/>
  <c r="BU49" i="10"/>
  <c r="BV49" i="10"/>
  <c r="BW49" i="10"/>
  <c r="BX49" i="10"/>
  <c r="BY49" i="10"/>
  <c r="BZ49" i="10"/>
  <c r="CA49" i="10"/>
  <c r="CB49" i="10"/>
  <c r="CC49" i="10"/>
  <c r="CD49" i="10"/>
  <c r="CE49" i="10"/>
  <c r="CF49" i="10"/>
  <c r="CG49" i="10"/>
  <c r="CH49" i="10"/>
  <c r="CI49" i="10"/>
  <c r="CJ49" i="10"/>
  <c r="CK49" i="10"/>
  <c r="CL49" i="10"/>
  <c r="CM49" i="10"/>
  <c r="CN49" i="10"/>
  <c r="CO49" i="10"/>
  <c r="CP49" i="10"/>
  <c r="CQ49" i="10"/>
  <c r="CR49" i="10"/>
  <c r="CS49" i="10"/>
  <c r="CT49" i="10"/>
  <c r="CU49" i="10"/>
  <c r="CV49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AV50" i="10"/>
  <c r="AW50" i="10"/>
  <c r="AX50" i="10"/>
  <c r="AY50" i="10"/>
  <c r="AZ50" i="10"/>
  <c r="BA50" i="10"/>
  <c r="BB50" i="10"/>
  <c r="BC50" i="10"/>
  <c r="BD50" i="10"/>
  <c r="BE50" i="10"/>
  <c r="BF50" i="10"/>
  <c r="BG50" i="10"/>
  <c r="BH50" i="10"/>
  <c r="BI50" i="10"/>
  <c r="BJ50" i="10"/>
  <c r="BK50" i="10"/>
  <c r="BL50" i="10"/>
  <c r="BM50" i="10"/>
  <c r="BN50" i="10"/>
  <c r="BO50" i="10"/>
  <c r="BP50" i="10"/>
  <c r="BQ50" i="10"/>
  <c r="BR50" i="10"/>
  <c r="BS50" i="10"/>
  <c r="BT50" i="10"/>
  <c r="BU50" i="10"/>
  <c r="BV50" i="10"/>
  <c r="BW50" i="10"/>
  <c r="BX50" i="10"/>
  <c r="BY50" i="10"/>
  <c r="BZ50" i="10"/>
  <c r="CA50" i="10"/>
  <c r="CB50" i="10"/>
  <c r="CC50" i="10"/>
  <c r="CD50" i="10"/>
  <c r="CE50" i="10"/>
  <c r="CF50" i="10"/>
  <c r="CG50" i="10"/>
  <c r="CH50" i="10"/>
  <c r="CI50" i="10"/>
  <c r="CJ50" i="10"/>
  <c r="CK50" i="10"/>
  <c r="CL50" i="10"/>
  <c r="CM50" i="10"/>
  <c r="CN50" i="10"/>
  <c r="CO50" i="10"/>
  <c r="CP50" i="10"/>
  <c r="CQ50" i="10"/>
  <c r="CR50" i="10"/>
  <c r="CS50" i="10"/>
  <c r="CT50" i="10"/>
  <c r="CU50" i="10"/>
  <c r="CV50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AF51" i="10"/>
  <c r="AG51" i="10"/>
  <c r="AH51" i="10"/>
  <c r="AI51" i="10"/>
  <c r="AJ51" i="10"/>
  <c r="AK51" i="10"/>
  <c r="AL51" i="10"/>
  <c r="AM51" i="10"/>
  <c r="AN51" i="10"/>
  <c r="AO51" i="10"/>
  <c r="AP51" i="10"/>
  <c r="AQ51" i="10"/>
  <c r="AR51" i="10"/>
  <c r="AS51" i="10"/>
  <c r="AT51" i="10"/>
  <c r="AU51" i="10"/>
  <c r="AV51" i="10"/>
  <c r="AW51" i="10"/>
  <c r="AX51" i="10"/>
  <c r="AY51" i="10"/>
  <c r="AZ51" i="10"/>
  <c r="BA51" i="10"/>
  <c r="BB51" i="10"/>
  <c r="BC51" i="10"/>
  <c r="BD51" i="10"/>
  <c r="BE51" i="10"/>
  <c r="BF51" i="10"/>
  <c r="BG51" i="10"/>
  <c r="BH51" i="10"/>
  <c r="BI51" i="10"/>
  <c r="BJ51" i="10"/>
  <c r="BK51" i="10"/>
  <c r="BL51" i="10"/>
  <c r="BM51" i="10"/>
  <c r="BN51" i="10"/>
  <c r="BO51" i="10"/>
  <c r="BP51" i="10"/>
  <c r="BQ51" i="10"/>
  <c r="BR51" i="10"/>
  <c r="BS51" i="10"/>
  <c r="BT51" i="10"/>
  <c r="BU51" i="10"/>
  <c r="BV51" i="10"/>
  <c r="BW51" i="10"/>
  <c r="BX51" i="10"/>
  <c r="BY51" i="10"/>
  <c r="BZ51" i="10"/>
  <c r="CA51" i="10"/>
  <c r="CB51" i="10"/>
  <c r="CC51" i="10"/>
  <c r="CD51" i="10"/>
  <c r="CE51" i="10"/>
  <c r="CF51" i="10"/>
  <c r="CG51" i="10"/>
  <c r="CH51" i="10"/>
  <c r="CI51" i="10"/>
  <c r="CJ51" i="10"/>
  <c r="CK51" i="10"/>
  <c r="CL51" i="10"/>
  <c r="CM51" i="10"/>
  <c r="CN51" i="10"/>
  <c r="CO51" i="10"/>
  <c r="CP51" i="10"/>
  <c r="CQ51" i="10"/>
  <c r="CR51" i="10"/>
  <c r="CS51" i="10"/>
  <c r="CT51" i="10"/>
  <c r="CU51" i="10"/>
  <c r="CV51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AG52" i="10"/>
  <c r="AH52" i="10"/>
  <c r="AI52" i="10"/>
  <c r="AJ52" i="10"/>
  <c r="AK52" i="10"/>
  <c r="AL52" i="10"/>
  <c r="AM52" i="10"/>
  <c r="AN52" i="10"/>
  <c r="AO52" i="10"/>
  <c r="AP52" i="10"/>
  <c r="AQ52" i="10"/>
  <c r="AR52" i="10"/>
  <c r="AS52" i="10"/>
  <c r="AT52" i="10"/>
  <c r="AU52" i="10"/>
  <c r="AV52" i="10"/>
  <c r="AW52" i="10"/>
  <c r="AX52" i="10"/>
  <c r="AY52" i="10"/>
  <c r="AZ52" i="10"/>
  <c r="BA52" i="10"/>
  <c r="BB52" i="10"/>
  <c r="BC52" i="10"/>
  <c r="BD52" i="10"/>
  <c r="BE52" i="10"/>
  <c r="BF52" i="10"/>
  <c r="BG52" i="10"/>
  <c r="BH52" i="10"/>
  <c r="BI52" i="10"/>
  <c r="BJ52" i="10"/>
  <c r="BK52" i="10"/>
  <c r="BL52" i="10"/>
  <c r="BM52" i="10"/>
  <c r="BN52" i="10"/>
  <c r="BO52" i="10"/>
  <c r="BP52" i="10"/>
  <c r="BQ52" i="10"/>
  <c r="BR52" i="10"/>
  <c r="BS52" i="10"/>
  <c r="BT52" i="10"/>
  <c r="BU52" i="10"/>
  <c r="BV52" i="10"/>
  <c r="BW52" i="10"/>
  <c r="BX52" i="10"/>
  <c r="BY52" i="10"/>
  <c r="BZ52" i="10"/>
  <c r="CA52" i="10"/>
  <c r="CB52" i="10"/>
  <c r="CC52" i="10"/>
  <c r="CD52" i="10"/>
  <c r="CE52" i="10"/>
  <c r="CF52" i="10"/>
  <c r="CG52" i="10"/>
  <c r="CH52" i="10"/>
  <c r="CI52" i="10"/>
  <c r="CJ52" i="10"/>
  <c r="CK52" i="10"/>
  <c r="CL52" i="10"/>
  <c r="CM52" i="10"/>
  <c r="CN52" i="10"/>
  <c r="CO52" i="10"/>
  <c r="CP52" i="10"/>
  <c r="CQ52" i="10"/>
  <c r="CR52" i="10"/>
  <c r="CS52" i="10"/>
  <c r="CT52" i="10"/>
  <c r="CU52" i="10"/>
  <c r="CV52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AI53" i="10"/>
  <c r="AJ53" i="10"/>
  <c r="AK53" i="10"/>
  <c r="AL53" i="10"/>
  <c r="AM53" i="10"/>
  <c r="AN53" i="10"/>
  <c r="AO53" i="10"/>
  <c r="AP53" i="10"/>
  <c r="AQ53" i="10"/>
  <c r="AR53" i="10"/>
  <c r="AS53" i="10"/>
  <c r="AT53" i="10"/>
  <c r="AU53" i="10"/>
  <c r="AV53" i="10"/>
  <c r="AW53" i="10"/>
  <c r="AX53" i="10"/>
  <c r="AY53" i="10"/>
  <c r="AZ53" i="10"/>
  <c r="BA53" i="10"/>
  <c r="BB53" i="10"/>
  <c r="BC53" i="10"/>
  <c r="BD53" i="10"/>
  <c r="BE53" i="10"/>
  <c r="BF53" i="10"/>
  <c r="BG53" i="10"/>
  <c r="BH53" i="10"/>
  <c r="BI53" i="10"/>
  <c r="BJ53" i="10"/>
  <c r="BK53" i="10"/>
  <c r="BL53" i="10"/>
  <c r="BM53" i="10"/>
  <c r="BN53" i="10"/>
  <c r="BO53" i="10"/>
  <c r="BP53" i="10"/>
  <c r="BQ53" i="10"/>
  <c r="BR53" i="10"/>
  <c r="BS53" i="10"/>
  <c r="BT53" i="10"/>
  <c r="BU53" i="10"/>
  <c r="BV53" i="10"/>
  <c r="BW53" i="10"/>
  <c r="BX53" i="10"/>
  <c r="BY53" i="10"/>
  <c r="BZ53" i="10"/>
  <c r="CA53" i="10"/>
  <c r="CB53" i="10"/>
  <c r="CC53" i="10"/>
  <c r="CD53" i="10"/>
  <c r="CE53" i="10"/>
  <c r="CF53" i="10"/>
  <c r="CG53" i="10"/>
  <c r="CH53" i="10"/>
  <c r="CI53" i="10"/>
  <c r="CJ53" i="10"/>
  <c r="CK53" i="10"/>
  <c r="CL53" i="10"/>
  <c r="CM53" i="10"/>
  <c r="CN53" i="10"/>
  <c r="CO53" i="10"/>
  <c r="CP53" i="10"/>
  <c r="CQ53" i="10"/>
  <c r="CR53" i="10"/>
  <c r="CS53" i="10"/>
  <c r="CT53" i="10"/>
  <c r="CU53" i="10"/>
  <c r="CV53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AI59" i="10"/>
  <c r="AJ59" i="10"/>
  <c r="AK59" i="10"/>
  <c r="AL59" i="10"/>
  <c r="AM59" i="10"/>
  <c r="AN59" i="10"/>
  <c r="AO59" i="10"/>
  <c r="AP59" i="10"/>
  <c r="AQ59" i="10"/>
  <c r="AR59" i="10"/>
  <c r="AS59" i="10"/>
  <c r="AT59" i="10"/>
  <c r="AU59" i="10"/>
  <c r="AV59" i="10"/>
  <c r="AW59" i="10"/>
  <c r="AX59" i="10"/>
  <c r="AY59" i="10"/>
  <c r="AZ59" i="10"/>
  <c r="BA59" i="10"/>
  <c r="BB59" i="10"/>
  <c r="BC59" i="10"/>
  <c r="BD59" i="10"/>
  <c r="BE59" i="10"/>
  <c r="BF59" i="10"/>
  <c r="BG59" i="10"/>
  <c r="BH59" i="10"/>
  <c r="BI59" i="10"/>
  <c r="BJ59" i="10"/>
  <c r="BK59" i="10"/>
  <c r="BL59" i="10"/>
  <c r="BM59" i="10"/>
  <c r="BN59" i="10"/>
  <c r="BO59" i="10"/>
  <c r="BP59" i="10"/>
  <c r="BQ59" i="10"/>
  <c r="BR59" i="10"/>
  <c r="BS59" i="10"/>
  <c r="BT59" i="10"/>
  <c r="BU59" i="10"/>
  <c r="BV59" i="10"/>
  <c r="BW59" i="10"/>
  <c r="BX59" i="10"/>
  <c r="BY59" i="10"/>
  <c r="BZ59" i="10"/>
  <c r="CA59" i="10"/>
  <c r="CB59" i="10"/>
  <c r="CC59" i="10"/>
  <c r="CD59" i="10"/>
  <c r="CE59" i="10"/>
  <c r="CF59" i="10"/>
  <c r="CG59" i="10"/>
  <c r="CH59" i="10"/>
  <c r="CI59" i="10"/>
  <c r="CJ59" i="10"/>
  <c r="CK59" i="10"/>
  <c r="CL59" i="10"/>
  <c r="CM59" i="10"/>
  <c r="CN59" i="10"/>
  <c r="CO59" i="10"/>
  <c r="CP59" i="10"/>
  <c r="CQ59" i="10"/>
  <c r="CR59" i="10"/>
  <c r="CS59" i="10"/>
  <c r="CT59" i="10"/>
  <c r="CU59" i="10"/>
  <c r="CV59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AI60" i="10"/>
  <c r="AJ60" i="10"/>
  <c r="AK60" i="10"/>
  <c r="AL60" i="10"/>
  <c r="AM60" i="10"/>
  <c r="AN60" i="10"/>
  <c r="AO60" i="10"/>
  <c r="AP60" i="10"/>
  <c r="AQ60" i="10"/>
  <c r="AR60" i="10"/>
  <c r="AS60" i="10"/>
  <c r="AT60" i="10"/>
  <c r="AU60" i="10"/>
  <c r="AV60" i="10"/>
  <c r="AW60" i="10"/>
  <c r="AX60" i="10"/>
  <c r="AY60" i="10"/>
  <c r="AZ60" i="10"/>
  <c r="BA60" i="10"/>
  <c r="BB60" i="10"/>
  <c r="BC60" i="10"/>
  <c r="BD60" i="10"/>
  <c r="BE60" i="10"/>
  <c r="BF60" i="10"/>
  <c r="BG60" i="10"/>
  <c r="BH60" i="10"/>
  <c r="BI60" i="10"/>
  <c r="BJ60" i="10"/>
  <c r="BK60" i="10"/>
  <c r="BL60" i="10"/>
  <c r="BM60" i="10"/>
  <c r="BN60" i="10"/>
  <c r="BO60" i="10"/>
  <c r="BP60" i="10"/>
  <c r="BQ60" i="10"/>
  <c r="BR60" i="10"/>
  <c r="BS60" i="10"/>
  <c r="BT60" i="10"/>
  <c r="BU60" i="10"/>
  <c r="BV60" i="10"/>
  <c r="BW60" i="10"/>
  <c r="BX60" i="10"/>
  <c r="BY60" i="10"/>
  <c r="BZ60" i="10"/>
  <c r="CA60" i="10"/>
  <c r="CB60" i="10"/>
  <c r="CC60" i="10"/>
  <c r="CD60" i="10"/>
  <c r="CE60" i="10"/>
  <c r="CF60" i="10"/>
  <c r="CG60" i="10"/>
  <c r="CH60" i="10"/>
  <c r="CI60" i="10"/>
  <c r="CJ60" i="10"/>
  <c r="CK60" i="10"/>
  <c r="CL60" i="10"/>
  <c r="CM60" i="10"/>
  <c r="CN60" i="10"/>
  <c r="CO60" i="10"/>
  <c r="CP60" i="10"/>
  <c r="CQ60" i="10"/>
  <c r="CR60" i="10"/>
  <c r="CS60" i="10"/>
  <c r="CT60" i="10"/>
  <c r="CU60" i="10"/>
  <c r="CV60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AJ61" i="10"/>
  <c r="AK61" i="10"/>
  <c r="AL61" i="10"/>
  <c r="AM61" i="10"/>
  <c r="AN61" i="10"/>
  <c r="AO61" i="10"/>
  <c r="AP61" i="10"/>
  <c r="AQ61" i="10"/>
  <c r="AR61" i="10"/>
  <c r="AS61" i="10"/>
  <c r="AT61" i="10"/>
  <c r="AU61" i="10"/>
  <c r="AV61" i="10"/>
  <c r="AW61" i="10"/>
  <c r="AX61" i="10"/>
  <c r="AY61" i="10"/>
  <c r="AZ61" i="10"/>
  <c r="BA61" i="10"/>
  <c r="BB61" i="10"/>
  <c r="BC61" i="10"/>
  <c r="BD61" i="10"/>
  <c r="BE61" i="10"/>
  <c r="BF61" i="10"/>
  <c r="BG61" i="10"/>
  <c r="BH61" i="10"/>
  <c r="BI61" i="10"/>
  <c r="BJ61" i="10"/>
  <c r="BK61" i="10"/>
  <c r="BL61" i="10"/>
  <c r="BM61" i="10"/>
  <c r="BN61" i="10"/>
  <c r="BO61" i="10"/>
  <c r="BP61" i="10"/>
  <c r="BQ61" i="10"/>
  <c r="BR61" i="10"/>
  <c r="BS61" i="10"/>
  <c r="BT61" i="10"/>
  <c r="BU61" i="10"/>
  <c r="BV61" i="10"/>
  <c r="BW61" i="10"/>
  <c r="BX61" i="10"/>
  <c r="BY61" i="10"/>
  <c r="BZ61" i="10"/>
  <c r="CA61" i="10"/>
  <c r="CB61" i="10"/>
  <c r="CC61" i="10"/>
  <c r="CD61" i="10"/>
  <c r="CE61" i="10"/>
  <c r="CF61" i="10"/>
  <c r="CG61" i="10"/>
  <c r="CH61" i="10"/>
  <c r="CI61" i="10"/>
  <c r="CJ61" i="10"/>
  <c r="CK61" i="10"/>
  <c r="CL61" i="10"/>
  <c r="CM61" i="10"/>
  <c r="CN61" i="10"/>
  <c r="CO61" i="10"/>
  <c r="CP61" i="10"/>
  <c r="CQ61" i="10"/>
  <c r="CR61" i="10"/>
  <c r="CS61" i="10"/>
  <c r="CT61" i="10"/>
  <c r="CU61" i="10"/>
  <c r="CV61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AL62" i="10"/>
  <c r="AM62" i="10"/>
  <c r="AN62" i="10"/>
  <c r="AO62" i="10"/>
  <c r="AP62" i="10"/>
  <c r="AQ62" i="10"/>
  <c r="AR62" i="10"/>
  <c r="AS62" i="10"/>
  <c r="AT62" i="10"/>
  <c r="AU62" i="10"/>
  <c r="AV62" i="10"/>
  <c r="AW62" i="10"/>
  <c r="AX62" i="10"/>
  <c r="AY62" i="10"/>
  <c r="AZ62" i="10"/>
  <c r="BA62" i="10"/>
  <c r="BB62" i="10"/>
  <c r="BC62" i="10"/>
  <c r="BD62" i="10"/>
  <c r="BE62" i="10"/>
  <c r="BF62" i="10"/>
  <c r="BG62" i="10"/>
  <c r="BH62" i="10"/>
  <c r="BI62" i="10"/>
  <c r="BJ62" i="10"/>
  <c r="BK62" i="10"/>
  <c r="BL62" i="10"/>
  <c r="BM62" i="10"/>
  <c r="BN62" i="10"/>
  <c r="BO62" i="10"/>
  <c r="BP62" i="10"/>
  <c r="BQ62" i="10"/>
  <c r="BR62" i="10"/>
  <c r="BS62" i="10"/>
  <c r="BT62" i="10"/>
  <c r="BU62" i="10"/>
  <c r="BV62" i="10"/>
  <c r="BW62" i="10"/>
  <c r="BX62" i="10"/>
  <c r="BY62" i="10"/>
  <c r="BZ62" i="10"/>
  <c r="CA62" i="10"/>
  <c r="CB62" i="10"/>
  <c r="CC62" i="10"/>
  <c r="CD62" i="10"/>
  <c r="CE62" i="10"/>
  <c r="CF62" i="10"/>
  <c r="CG62" i="10"/>
  <c r="CH62" i="10"/>
  <c r="CI62" i="10"/>
  <c r="CJ62" i="10"/>
  <c r="CK62" i="10"/>
  <c r="CL62" i="10"/>
  <c r="CM62" i="10"/>
  <c r="CN62" i="10"/>
  <c r="CO62" i="10"/>
  <c r="CP62" i="10"/>
  <c r="CQ62" i="10"/>
  <c r="CR62" i="10"/>
  <c r="CS62" i="10"/>
  <c r="CT62" i="10"/>
  <c r="CU62" i="10"/>
  <c r="CV62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AH63" i="10"/>
  <c r="AI63" i="10"/>
  <c r="AJ63" i="10"/>
  <c r="AK63" i="10"/>
  <c r="AL63" i="10"/>
  <c r="AM63" i="10"/>
  <c r="AN63" i="10"/>
  <c r="AO63" i="10"/>
  <c r="AP63" i="10"/>
  <c r="AQ63" i="10"/>
  <c r="AR63" i="10"/>
  <c r="AS63" i="10"/>
  <c r="AT63" i="10"/>
  <c r="AU63" i="10"/>
  <c r="AV63" i="10"/>
  <c r="AW63" i="10"/>
  <c r="AX63" i="10"/>
  <c r="AY63" i="10"/>
  <c r="AZ63" i="10"/>
  <c r="BA63" i="10"/>
  <c r="BB63" i="10"/>
  <c r="BC63" i="10"/>
  <c r="BD63" i="10"/>
  <c r="BE63" i="10"/>
  <c r="BF63" i="10"/>
  <c r="BG63" i="10"/>
  <c r="BH63" i="10"/>
  <c r="BI63" i="10"/>
  <c r="BJ63" i="10"/>
  <c r="BK63" i="10"/>
  <c r="BL63" i="10"/>
  <c r="BM63" i="10"/>
  <c r="BN63" i="10"/>
  <c r="BO63" i="10"/>
  <c r="BP63" i="10"/>
  <c r="BQ63" i="10"/>
  <c r="BR63" i="10"/>
  <c r="BS63" i="10"/>
  <c r="BT63" i="10"/>
  <c r="BU63" i="10"/>
  <c r="BV63" i="10"/>
  <c r="BW63" i="10"/>
  <c r="BX63" i="10"/>
  <c r="BY63" i="10"/>
  <c r="BZ63" i="10"/>
  <c r="CA63" i="10"/>
  <c r="CB63" i="10"/>
  <c r="CC63" i="10"/>
  <c r="CD63" i="10"/>
  <c r="CE63" i="10"/>
  <c r="CF63" i="10"/>
  <c r="CG63" i="10"/>
  <c r="CH63" i="10"/>
  <c r="CI63" i="10"/>
  <c r="CJ63" i="10"/>
  <c r="CK63" i="10"/>
  <c r="CL63" i="10"/>
  <c r="CM63" i="10"/>
  <c r="CN63" i="10"/>
  <c r="CO63" i="10"/>
  <c r="CP63" i="10"/>
  <c r="CQ63" i="10"/>
  <c r="CR63" i="10"/>
  <c r="CS63" i="10"/>
  <c r="CT63" i="10"/>
  <c r="CU63" i="10"/>
  <c r="CV63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AJ64" i="10"/>
  <c r="AK64" i="10"/>
  <c r="AL64" i="10"/>
  <c r="AM64" i="10"/>
  <c r="AN64" i="10"/>
  <c r="AO64" i="10"/>
  <c r="AP64" i="10"/>
  <c r="AQ64" i="10"/>
  <c r="AR64" i="10"/>
  <c r="AS64" i="10"/>
  <c r="AT64" i="10"/>
  <c r="AU64" i="10"/>
  <c r="AV64" i="10"/>
  <c r="AW64" i="10"/>
  <c r="AX64" i="10"/>
  <c r="AY64" i="10"/>
  <c r="AZ64" i="10"/>
  <c r="BA64" i="10"/>
  <c r="BB64" i="10"/>
  <c r="BC64" i="10"/>
  <c r="BD64" i="10"/>
  <c r="BE64" i="10"/>
  <c r="BF64" i="10"/>
  <c r="BG64" i="10"/>
  <c r="BH64" i="10"/>
  <c r="BI64" i="10"/>
  <c r="BJ64" i="10"/>
  <c r="BK64" i="10"/>
  <c r="BL64" i="10"/>
  <c r="BM64" i="10"/>
  <c r="BN64" i="10"/>
  <c r="BO64" i="10"/>
  <c r="BP64" i="10"/>
  <c r="BQ64" i="10"/>
  <c r="BR64" i="10"/>
  <c r="BS64" i="10"/>
  <c r="BT64" i="10"/>
  <c r="BU64" i="10"/>
  <c r="BV64" i="10"/>
  <c r="BW64" i="10"/>
  <c r="BX64" i="10"/>
  <c r="BY64" i="10"/>
  <c r="BZ64" i="10"/>
  <c r="CA64" i="10"/>
  <c r="CB64" i="10"/>
  <c r="CC64" i="10"/>
  <c r="CD64" i="10"/>
  <c r="CE64" i="10"/>
  <c r="CF64" i="10"/>
  <c r="CG64" i="10"/>
  <c r="CH64" i="10"/>
  <c r="CI64" i="10"/>
  <c r="CJ64" i="10"/>
  <c r="CK64" i="10"/>
  <c r="CL64" i="10"/>
  <c r="CM64" i="10"/>
  <c r="CN64" i="10"/>
  <c r="CO64" i="10"/>
  <c r="CP64" i="10"/>
  <c r="CQ64" i="10"/>
  <c r="CR64" i="10"/>
  <c r="CS64" i="10"/>
  <c r="CT64" i="10"/>
  <c r="CU64" i="10"/>
  <c r="CV64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AJ65" i="10"/>
  <c r="AK65" i="10"/>
  <c r="AL65" i="10"/>
  <c r="AM65" i="10"/>
  <c r="AN65" i="10"/>
  <c r="AO65" i="10"/>
  <c r="AP65" i="10"/>
  <c r="AQ65" i="10"/>
  <c r="AR65" i="10"/>
  <c r="AS65" i="10"/>
  <c r="AT65" i="10"/>
  <c r="AU65" i="10"/>
  <c r="AV65" i="10"/>
  <c r="AW65" i="10"/>
  <c r="AX65" i="10"/>
  <c r="AY65" i="10"/>
  <c r="AZ65" i="10"/>
  <c r="BA65" i="10"/>
  <c r="BB65" i="10"/>
  <c r="BC65" i="10"/>
  <c r="BD65" i="10"/>
  <c r="BE65" i="10"/>
  <c r="BF65" i="10"/>
  <c r="BG65" i="10"/>
  <c r="BH65" i="10"/>
  <c r="BI65" i="10"/>
  <c r="BJ65" i="10"/>
  <c r="BK65" i="10"/>
  <c r="BL65" i="10"/>
  <c r="BM65" i="10"/>
  <c r="BN65" i="10"/>
  <c r="BO65" i="10"/>
  <c r="BP65" i="10"/>
  <c r="BQ65" i="10"/>
  <c r="BR65" i="10"/>
  <c r="BS65" i="10"/>
  <c r="BT65" i="10"/>
  <c r="BU65" i="10"/>
  <c r="BV65" i="10"/>
  <c r="BW65" i="10"/>
  <c r="BX65" i="10"/>
  <c r="BY65" i="10"/>
  <c r="BZ65" i="10"/>
  <c r="CA65" i="10"/>
  <c r="CB65" i="10"/>
  <c r="CC65" i="10"/>
  <c r="CD65" i="10"/>
  <c r="CE65" i="10"/>
  <c r="CF65" i="10"/>
  <c r="CG65" i="10"/>
  <c r="CH65" i="10"/>
  <c r="CI65" i="10"/>
  <c r="CJ65" i="10"/>
  <c r="CK65" i="10"/>
  <c r="CL65" i="10"/>
  <c r="CM65" i="10"/>
  <c r="CN65" i="10"/>
  <c r="CO65" i="10"/>
  <c r="CP65" i="10"/>
  <c r="CQ65" i="10"/>
  <c r="CR65" i="10"/>
  <c r="CS65" i="10"/>
  <c r="CT65" i="10"/>
  <c r="CU65" i="10"/>
  <c r="CV65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AJ66" i="10"/>
  <c r="AK66" i="10"/>
  <c r="AL66" i="10"/>
  <c r="AM66" i="10"/>
  <c r="AN66" i="10"/>
  <c r="AO66" i="10"/>
  <c r="AP66" i="10"/>
  <c r="AQ66" i="10"/>
  <c r="AR66" i="10"/>
  <c r="AS66" i="10"/>
  <c r="AT66" i="10"/>
  <c r="AU66" i="10"/>
  <c r="AV66" i="10"/>
  <c r="AW66" i="10"/>
  <c r="AX66" i="10"/>
  <c r="AY66" i="10"/>
  <c r="AZ66" i="10"/>
  <c r="BA66" i="10"/>
  <c r="BB66" i="10"/>
  <c r="BC66" i="10"/>
  <c r="BD66" i="10"/>
  <c r="BE66" i="10"/>
  <c r="BF66" i="10"/>
  <c r="BG66" i="10"/>
  <c r="BH66" i="10"/>
  <c r="BI66" i="10"/>
  <c r="BJ66" i="10"/>
  <c r="BK66" i="10"/>
  <c r="BL66" i="10"/>
  <c r="BM66" i="10"/>
  <c r="BN66" i="10"/>
  <c r="BO66" i="10"/>
  <c r="BP66" i="10"/>
  <c r="BQ66" i="10"/>
  <c r="BR66" i="10"/>
  <c r="BS66" i="10"/>
  <c r="BT66" i="10"/>
  <c r="BU66" i="10"/>
  <c r="BV66" i="10"/>
  <c r="BW66" i="10"/>
  <c r="BX66" i="10"/>
  <c r="BY66" i="10"/>
  <c r="BZ66" i="10"/>
  <c r="CA66" i="10"/>
  <c r="CB66" i="10"/>
  <c r="CC66" i="10"/>
  <c r="CD66" i="10"/>
  <c r="CE66" i="10"/>
  <c r="CF66" i="10"/>
  <c r="CG66" i="10"/>
  <c r="CH66" i="10"/>
  <c r="CI66" i="10"/>
  <c r="CJ66" i="10"/>
  <c r="CK66" i="10"/>
  <c r="CL66" i="10"/>
  <c r="CM66" i="10"/>
  <c r="CN66" i="10"/>
  <c r="CO66" i="10"/>
  <c r="CP66" i="10"/>
  <c r="CQ66" i="10"/>
  <c r="CR66" i="10"/>
  <c r="CS66" i="10"/>
  <c r="CT66" i="10"/>
  <c r="CU66" i="10"/>
  <c r="CV66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AJ67" i="10"/>
  <c r="AK67" i="10"/>
  <c r="AL67" i="10"/>
  <c r="AM67" i="10"/>
  <c r="AN67" i="10"/>
  <c r="AO67" i="10"/>
  <c r="AP67" i="10"/>
  <c r="AQ67" i="10"/>
  <c r="AR67" i="10"/>
  <c r="AS67" i="10"/>
  <c r="AT67" i="10"/>
  <c r="AU67" i="10"/>
  <c r="AV67" i="10"/>
  <c r="AW67" i="10"/>
  <c r="AX67" i="10"/>
  <c r="AY67" i="10"/>
  <c r="AZ67" i="10"/>
  <c r="BA67" i="10"/>
  <c r="BB67" i="10"/>
  <c r="BC67" i="10"/>
  <c r="BD67" i="10"/>
  <c r="BE67" i="10"/>
  <c r="BF67" i="10"/>
  <c r="BG67" i="10"/>
  <c r="BH67" i="10"/>
  <c r="BI67" i="10"/>
  <c r="BJ67" i="10"/>
  <c r="BK67" i="10"/>
  <c r="BL67" i="10"/>
  <c r="BM67" i="10"/>
  <c r="BN67" i="10"/>
  <c r="BO67" i="10"/>
  <c r="BP67" i="10"/>
  <c r="BQ67" i="10"/>
  <c r="BR67" i="10"/>
  <c r="BS67" i="10"/>
  <c r="BT67" i="10"/>
  <c r="BU67" i="10"/>
  <c r="BV67" i="10"/>
  <c r="BW67" i="10"/>
  <c r="BX67" i="10"/>
  <c r="BY67" i="10"/>
  <c r="BZ67" i="10"/>
  <c r="CA67" i="10"/>
  <c r="CB67" i="10"/>
  <c r="CC67" i="10"/>
  <c r="CD67" i="10"/>
  <c r="CE67" i="10"/>
  <c r="CF67" i="10"/>
  <c r="CG67" i="10"/>
  <c r="CH67" i="10"/>
  <c r="CI67" i="10"/>
  <c r="CJ67" i="10"/>
  <c r="CK67" i="10"/>
  <c r="CL67" i="10"/>
  <c r="CM67" i="10"/>
  <c r="CN67" i="10"/>
  <c r="CO67" i="10"/>
  <c r="CP67" i="10"/>
  <c r="CQ67" i="10"/>
  <c r="CR67" i="10"/>
  <c r="CS67" i="10"/>
  <c r="CT67" i="10"/>
  <c r="CU67" i="10"/>
  <c r="CV67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AD68" i="10"/>
  <c r="AE68" i="10"/>
  <c r="AF68" i="10"/>
  <c r="AG68" i="10"/>
  <c r="AH68" i="10"/>
  <c r="AI68" i="10"/>
  <c r="AJ68" i="10"/>
  <c r="AK68" i="10"/>
  <c r="AL68" i="10"/>
  <c r="AM68" i="10"/>
  <c r="AN68" i="10"/>
  <c r="AO68" i="10"/>
  <c r="AP68" i="10"/>
  <c r="AQ68" i="10"/>
  <c r="AR68" i="10"/>
  <c r="AS68" i="10"/>
  <c r="AT68" i="10"/>
  <c r="AU68" i="10"/>
  <c r="AV68" i="10"/>
  <c r="AW68" i="10"/>
  <c r="AX68" i="10"/>
  <c r="AY68" i="10"/>
  <c r="AZ68" i="10"/>
  <c r="BA68" i="10"/>
  <c r="BB68" i="10"/>
  <c r="BC68" i="10"/>
  <c r="BD68" i="10"/>
  <c r="BE68" i="10"/>
  <c r="BF68" i="10"/>
  <c r="BG68" i="10"/>
  <c r="BH68" i="10"/>
  <c r="BI68" i="10"/>
  <c r="BJ68" i="10"/>
  <c r="BK68" i="10"/>
  <c r="BL68" i="10"/>
  <c r="BM68" i="10"/>
  <c r="BN68" i="10"/>
  <c r="BO68" i="10"/>
  <c r="BP68" i="10"/>
  <c r="BQ68" i="10"/>
  <c r="BR68" i="10"/>
  <c r="BS68" i="10"/>
  <c r="BT68" i="10"/>
  <c r="BU68" i="10"/>
  <c r="BV68" i="10"/>
  <c r="BW68" i="10"/>
  <c r="BX68" i="10"/>
  <c r="BY68" i="10"/>
  <c r="BZ68" i="10"/>
  <c r="CA68" i="10"/>
  <c r="CB68" i="10"/>
  <c r="CC68" i="10"/>
  <c r="CD68" i="10"/>
  <c r="CE68" i="10"/>
  <c r="CF68" i="10"/>
  <c r="CG68" i="10"/>
  <c r="CH68" i="10"/>
  <c r="CI68" i="10"/>
  <c r="CJ68" i="10"/>
  <c r="CK68" i="10"/>
  <c r="CL68" i="10"/>
  <c r="CM68" i="10"/>
  <c r="CN68" i="10"/>
  <c r="CO68" i="10"/>
  <c r="CP68" i="10"/>
  <c r="CQ68" i="10"/>
  <c r="CR68" i="10"/>
  <c r="CS68" i="10"/>
  <c r="CT68" i="10"/>
  <c r="CU68" i="10"/>
  <c r="CV68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AC69" i="10"/>
  <c r="AD69" i="10"/>
  <c r="AE69" i="10"/>
  <c r="AF69" i="10"/>
  <c r="AG69" i="10"/>
  <c r="AH69" i="10"/>
  <c r="AI69" i="10"/>
  <c r="AJ69" i="10"/>
  <c r="AK69" i="10"/>
  <c r="AL69" i="10"/>
  <c r="AM69" i="10"/>
  <c r="AN69" i="10"/>
  <c r="AO69" i="10"/>
  <c r="AP69" i="10"/>
  <c r="AQ69" i="10"/>
  <c r="AR69" i="10"/>
  <c r="AS69" i="10"/>
  <c r="AT69" i="10"/>
  <c r="AU69" i="10"/>
  <c r="AV69" i="10"/>
  <c r="AW69" i="10"/>
  <c r="AX69" i="10"/>
  <c r="AY69" i="10"/>
  <c r="AZ69" i="10"/>
  <c r="BA69" i="10"/>
  <c r="BB69" i="10"/>
  <c r="BC69" i="10"/>
  <c r="BD69" i="10"/>
  <c r="BE69" i="10"/>
  <c r="BF69" i="10"/>
  <c r="BG69" i="10"/>
  <c r="BH69" i="10"/>
  <c r="BI69" i="10"/>
  <c r="BJ69" i="10"/>
  <c r="BK69" i="10"/>
  <c r="BL69" i="10"/>
  <c r="BM69" i="10"/>
  <c r="BN69" i="10"/>
  <c r="BO69" i="10"/>
  <c r="BP69" i="10"/>
  <c r="BQ69" i="10"/>
  <c r="BR69" i="10"/>
  <c r="BS69" i="10"/>
  <c r="BT69" i="10"/>
  <c r="BU69" i="10"/>
  <c r="BV69" i="10"/>
  <c r="BW69" i="10"/>
  <c r="BX69" i="10"/>
  <c r="BY69" i="10"/>
  <c r="BZ69" i="10"/>
  <c r="CA69" i="10"/>
  <c r="CB69" i="10"/>
  <c r="CC69" i="10"/>
  <c r="CD69" i="10"/>
  <c r="CE69" i="10"/>
  <c r="CF69" i="10"/>
  <c r="CG69" i="10"/>
  <c r="CH69" i="10"/>
  <c r="CI69" i="10"/>
  <c r="CJ69" i="10"/>
  <c r="CK69" i="10"/>
  <c r="CL69" i="10"/>
  <c r="CM69" i="10"/>
  <c r="CN69" i="10"/>
  <c r="CO69" i="10"/>
  <c r="CP69" i="10"/>
  <c r="CQ69" i="10"/>
  <c r="CR69" i="10"/>
  <c r="CS69" i="10"/>
  <c r="CT69" i="10"/>
  <c r="CU69" i="10"/>
  <c r="CV69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Y70" i="10"/>
  <c r="Z70" i="10"/>
  <c r="AA70" i="10"/>
  <c r="AB70" i="10"/>
  <c r="AC70" i="10"/>
  <c r="AD70" i="10"/>
  <c r="AE70" i="10"/>
  <c r="AF70" i="10"/>
  <c r="AG70" i="10"/>
  <c r="AH70" i="10"/>
  <c r="AI70" i="10"/>
  <c r="AJ70" i="10"/>
  <c r="AK70" i="10"/>
  <c r="AL70" i="10"/>
  <c r="AM70" i="10"/>
  <c r="AN70" i="10"/>
  <c r="AO70" i="10"/>
  <c r="AP70" i="10"/>
  <c r="AQ70" i="10"/>
  <c r="AR70" i="10"/>
  <c r="AS70" i="10"/>
  <c r="AT70" i="10"/>
  <c r="AU70" i="10"/>
  <c r="AV70" i="10"/>
  <c r="AW70" i="10"/>
  <c r="AX70" i="10"/>
  <c r="AY70" i="10"/>
  <c r="AZ70" i="10"/>
  <c r="BA70" i="10"/>
  <c r="BB70" i="10"/>
  <c r="BC70" i="10"/>
  <c r="BD70" i="10"/>
  <c r="BE70" i="10"/>
  <c r="BF70" i="10"/>
  <c r="BG70" i="10"/>
  <c r="BH70" i="10"/>
  <c r="BI70" i="10"/>
  <c r="BJ70" i="10"/>
  <c r="BK70" i="10"/>
  <c r="BL70" i="10"/>
  <c r="BM70" i="10"/>
  <c r="BN70" i="10"/>
  <c r="BO70" i="10"/>
  <c r="BP70" i="10"/>
  <c r="BQ70" i="10"/>
  <c r="BR70" i="10"/>
  <c r="BS70" i="10"/>
  <c r="BT70" i="10"/>
  <c r="BU70" i="10"/>
  <c r="BV70" i="10"/>
  <c r="BW70" i="10"/>
  <c r="BX70" i="10"/>
  <c r="BY70" i="10"/>
  <c r="BZ70" i="10"/>
  <c r="CA70" i="10"/>
  <c r="CB70" i="10"/>
  <c r="CC70" i="10"/>
  <c r="CD70" i="10"/>
  <c r="CE70" i="10"/>
  <c r="CF70" i="10"/>
  <c r="CG70" i="10"/>
  <c r="CH70" i="10"/>
  <c r="CI70" i="10"/>
  <c r="CJ70" i="10"/>
  <c r="CK70" i="10"/>
  <c r="CL70" i="10"/>
  <c r="CM70" i="10"/>
  <c r="CN70" i="10"/>
  <c r="CO70" i="10"/>
  <c r="CP70" i="10"/>
  <c r="CQ70" i="10"/>
  <c r="CR70" i="10"/>
  <c r="CS70" i="10"/>
  <c r="CT70" i="10"/>
  <c r="CU70" i="10"/>
  <c r="CV70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V71" i="10"/>
  <c r="W71" i="10"/>
  <c r="X71" i="10"/>
  <c r="Y71" i="10"/>
  <c r="Z71" i="10"/>
  <c r="AA71" i="10"/>
  <c r="AB71" i="10"/>
  <c r="AC71" i="10"/>
  <c r="AD71" i="10"/>
  <c r="AE71" i="10"/>
  <c r="AF71" i="10"/>
  <c r="AG71" i="10"/>
  <c r="AH71" i="10"/>
  <c r="AI71" i="10"/>
  <c r="AJ71" i="10"/>
  <c r="AK71" i="10"/>
  <c r="AL71" i="10"/>
  <c r="AM71" i="10"/>
  <c r="AN71" i="10"/>
  <c r="AO71" i="10"/>
  <c r="AP71" i="10"/>
  <c r="AQ71" i="10"/>
  <c r="AR71" i="10"/>
  <c r="AS71" i="10"/>
  <c r="AT71" i="10"/>
  <c r="AU71" i="10"/>
  <c r="AV71" i="10"/>
  <c r="AW71" i="10"/>
  <c r="AX71" i="10"/>
  <c r="AY71" i="10"/>
  <c r="AZ71" i="10"/>
  <c r="BA71" i="10"/>
  <c r="BB71" i="10"/>
  <c r="BC71" i="10"/>
  <c r="BD71" i="10"/>
  <c r="BE71" i="10"/>
  <c r="BF71" i="10"/>
  <c r="BG71" i="10"/>
  <c r="BH71" i="10"/>
  <c r="BI71" i="10"/>
  <c r="BJ71" i="10"/>
  <c r="BK71" i="10"/>
  <c r="BL71" i="10"/>
  <c r="BM71" i="10"/>
  <c r="BN71" i="10"/>
  <c r="BO71" i="10"/>
  <c r="BP71" i="10"/>
  <c r="BQ71" i="10"/>
  <c r="BR71" i="10"/>
  <c r="BS71" i="10"/>
  <c r="BT71" i="10"/>
  <c r="BU71" i="10"/>
  <c r="BV71" i="10"/>
  <c r="BW71" i="10"/>
  <c r="BX71" i="10"/>
  <c r="BY71" i="10"/>
  <c r="BZ71" i="10"/>
  <c r="CA71" i="10"/>
  <c r="CB71" i="10"/>
  <c r="CC71" i="10"/>
  <c r="CD71" i="10"/>
  <c r="CE71" i="10"/>
  <c r="CF71" i="10"/>
  <c r="CG71" i="10"/>
  <c r="CH71" i="10"/>
  <c r="CI71" i="10"/>
  <c r="CJ71" i="10"/>
  <c r="CK71" i="10"/>
  <c r="CL71" i="10"/>
  <c r="CM71" i="10"/>
  <c r="CN71" i="10"/>
  <c r="CO71" i="10"/>
  <c r="CP71" i="10"/>
  <c r="CQ71" i="10"/>
  <c r="CR71" i="10"/>
  <c r="CS71" i="10"/>
  <c r="CT71" i="10"/>
  <c r="CU71" i="10"/>
  <c r="CV71" i="10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Q59" i="8"/>
  <c r="AR59" i="8"/>
  <c r="AS59" i="8"/>
  <c r="AT59" i="8"/>
  <c r="AU59" i="8"/>
  <c r="AV59" i="8"/>
  <c r="AW59" i="8"/>
  <c r="AX59" i="8"/>
  <c r="AY59" i="8"/>
  <c r="AZ59" i="8"/>
  <c r="BA59" i="8"/>
  <c r="BB59" i="8"/>
  <c r="BC59" i="8"/>
  <c r="BD59" i="8"/>
  <c r="BE59" i="8"/>
  <c r="BF59" i="8"/>
  <c r="BG59" i="8"/>
  <c r="BH59" i="8"/>
  <c r="BI59" i="8"/>
  <c r="BJ59" i="8"/>
  <c r="BK59" i="8"/>
  <c r="BL59" i="8"/>
  <c r="BM59" i="8"/>
  <c r="BN59" i="8"/>
  <c r="BO59" i="8"/>
  <c r="BP59" i="8"/>
  <c r="BQ59" i="8"/>
  <c r="BR59" i="8"/>
  <c r="BS59" i="8"/>
  <c r="BT59" i="8"/>
  <c r="BU59" i="8"/>
  <c r="BV59" i="8"/>
  <c r="BW59" i="8"/>
  <c r="BX59" i="8"/>
  <c r="BY59" i="8"/>
  <c r="BZ59" i="8"/>
  <c r="CA59" i="8"/>
  <c r="CB59" i="8"/>
  <c r="CC59" i="8"/>
  <c r="CD59" i="8"/>
  <c r="CE59" i="8"/>
  <c r="CF59" i="8"/>
  <c r="CG59" i="8"/>
  <c r="CH59" i="8"/>
  <c r="CI59" i="8"/>
  <c r="CJ59" i="8"/>
  <c r="CK59" i="8"/>
  <c r="CL59" i="8"/>
  <c r="CM59" i="8"/>
  <c r="CN59" i="8"/>
  <c r="CO59" i="8"/>
  <c r="CP59" i="8"/>
  <c r="CQ59" i="8"/>
  <c r="CR59" i="8"/>
  <c r="CS59" i="8"/>
  <c r="CT59" i="8"/>
  <c r="CU59" i="8"/>
  <c r="CV59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AP60" i="8"/>
  <c r="AQ60" i="8"/>
  <c r="AR60" i="8"/>
  <c r="AS60" i="8"/>
  <c r="AT60" i="8"/>
  <c r="AU60" i="8"/>
  <c r="AV60" i="8"/>
  <c r="AW60" i="8"/>
  <c r="AX60" i="8"/>
  <c r="AY60" i="8"/>
  <c r="AZ60" i="8"/>
  <c r="BA60" i="8"/>
  <c r="BB60" i="8"/>
  <c r="BC60" i="8"/>
  <c r="BD60" i="8"/>
  <c r="BE60" i="8"/>
  <c r="BF60" i="8"/>
  <c r="BG60" i="8"/>
  <c r="BH60" i="8"/>
  <c r="BI60" i="8"/>
  <c r="BJ60" i="8"/>
  <c r="BK60" i="8"/>
  <c r="BL60" i="8"/>
  <c r="BM60" i="8"/>
  <c r="BN60" i="8"/>
  <c r="BO60" i="8"/>
  <c r="BP60" i="8"/>
  <c r="BQ60" i="8"/>
  <c r="BR60" i="8"/>
  <c r="BS60" i="8"/>
  <c r="BT60" i="8"/>
  <c r="BU60" i="8"/>
  <c r="BV60" i="8"/>
  <c r="BW60" i="8"/>
  <c r="BX60" i="8"/>
  <c r="BY60" i="8"/>
  <c r="BZ60" i="8"/>
  <c r="CA60" i="8"/>
  <c r="CB60" i="8"/>
  <c r="CC60" i="8"/>
  <c r="CD60" i="8"/>
  <c r="CE60" i="8"/>
  <c r="CF60" i="8"/>
  <c r="CG60" i="8"/>
  <c r="CH60" i="8"/>
  <c r="CI60" i="8"/>
  <c r="CJ60" i="8"/>
  <c r="CK60" i="8"/>
  <c r="CL60" i="8"/>
  <c r="CM60" i="8"/>
  <c r="CN60" i="8"/>
  <c r="CO60" i="8"/>
  <c r="CP60" i="8"/>
  <c r="CQ60" i="8"/>
  <c r="CR60" i="8"/>
  <c r="CS60" i="8"/>
  <c r="CT60" i="8"/>
  <c r="CU60" i="8"/>
  <c r="CV60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AU61" i="8"/>
  <c r="AV61" i="8"/>
  <c r="AW61" i="8"/>
  <c r="AX61" i="8"/>
  <c r="AY61" i="8"/>
  <c r="AZ61" i="8"/>
  <c r="BA61" i="8"/>
  <c r="BB61" i="8"/>
  <c r="BC61" i="8"/>
  <c r="BD61" i="8"/>
  <c r="BE61" i="8"/>
  <c r="BF61" i="8"/>
  <c r="BG61" i="8"/>
  <c r="BH61" i="8"/>
  <c r="BI61" i="8"/>
  <c r="BJ61" i="8"/>
  <c r="BK61" i="8"/>
  <c r="BL61" i="8"/>
  <c r="BM61" i="8"/>
  <c r="BN61" i="8"/>
  <c r="BO61" i="8"/>
  <c r="BP61" i="8"/>
  <c r="BQ61" i="8"/>
  <c r="BR61" i="8"/>
  <c r="BS61" i="8"/>
  <c r="BT61" i="8"/>
  <c r="BU61" i="8"/>
  <c r="BV61" i="8"/>
  <c r="BW61" i="8"/>
  <c r="BX61" i="8"/>
  <c r="BY61" i="8"/>
  <c r="BZ61" i="8"/>
  <c r="CA61" i="8"/>
  <c r="CB61" i="8"/>
  <c r="CC61" i="8"/>
  <c r="CD61" i="8"/>
  <c r="CE61" i="8"/>
  <c r="CF61" i="8"/>
  <c r="CG61" i="8"/>
  <c r="CH61" i="8"/>
  <c r="CI61" i="8"/>
  <c r="CJ61" i="8"/>
  <c r="CK61" i="8"/>
  <c r="CL61" i="8"/>
  <c r="CM61" i="8"/>
  <c r="CN61" i="8"/>
  <c r="CO61" i="8"/>
  <c r="CP61" i="8"/>
  <c r="CQ61" i="8"/>
  <c r="CR61" i="8"/>
  <c r="CS61" i="8"/>
  <c r="CT61" i="8"/>
  <c r="CU61" i="8"/>
  <c r="CV61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AX62" i="8"/>
  <c r="AY62" i="8"/>
  <c r="AZ62" i="8"/>
  <c r="BA62" i="8"/>
  <c r="BB62" i="8"/>
  <c r="BC62" i="8"/>
  <c r="BD62" i="8"/>
  <c r="BE62" i="8"/>
  <c r="BF62" i="8"/>
  <c r="BG62" i="8"/>
  <c r="BH62" i="8"/>
  <c r="BI62" i="8"/>
  <c r="BJ62" i="8"/>
  <c r="BK62" i="8"/>
  <c r="BL62" i="8"/>
  <c r="BM62" i="8"/>
  <c r="BN62" i="8"/>
  <c r="BO62" i="8"/>
  <c r="BP62" i="8"/>
  <c r="BQ62" i="8"/>
  <c r="BR62" i="8"/>
  <c r="BS62" i="8"/>
  <c r="BT62" i="8"/>
  <c r="BU62" i="8"/>
  <c r="BV62" i="8"/>
  <c r="BW62" i="8"/>
  <c r="BX62" i="8"/>
  <c r="BY62" i="8"/>
  <c r="BZ62" i="8"/>
  <c r="CA62" i="8"/>
  <c r="CB62" i="8"/>
  <c r="CC62" i="8"/>
  <c r="CD62" i="8"/>
  <c r="CE62" i="8"/>
  <c r="CF62" i="8"/>
  <c r="CG62" i="8"/>
  <c r="CH62" i="8"/>
  <c r="CI62" i="8"/>
  <c r="CJ62" i="8"/>
  <c r="CK62" i="8"/>
  <c r="CL62" i="8"/>
  <c r="CM62" i="8"/>
  <c r="CN62" i="8"/>
  <c r="CO62" i="8"/>
  <c r="CP62" i="8"/>
  <c r="CQ62" i="8"/>
  <c r="CR62" i="8"/>
  <c r="CS62" i="8"/>
  <c r="CT62" i="8"/>
  <c r="CU62" i="8"/>
  <c r="CV62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AX63" i="8"/>
  <c r="AY63" i="8"/>
  <c r="AZ63" i="8"/>
  <c r="BA63" i="8"/>
  <c r="BB63" i="8"/>
  <c r="BC63" i="8"/>
  <c r="BD63" i="8"/>
  <c r="BE63" i="8"/>
  <c r="BF63" i="8"/>
  <c r="BG63" i="8"/>
  <c r="BH63" i="8"/>
  <c r="BI63" i="8"/>
  <c r="BJ63" i="8"/>
  <c r="BK63" i="8"/>
  <c r="BL63" i="8"/>
  <c r="BM63" i="8"/>
  <c r="BN63" i="8"/>
  <c r="BO63" i="8"/>
  <c r="BP63" i="8"/>
  <c r="BQ63" i="8"/>
  <c r="BR63" i="8"/>
  <c r="BS63" i="8"/>
  <c r="BT63" i="8"/>
  <c r="BU63" i="8"/>
  <c r="BV63" i="8"/>
  <c r="BW63" i="8"/>
  <c r="BX63" i="8"/>
  <c r="BY63" i="8"/>
  <c r="BZ63" i="8"/>
  <c r="CA63" i="8"/>
  <c r="CB63" i="8"/>
  <c r="CC63" i="8"/>
  <c r="CD63" i="8"/>
  <c r="CE63" i="8"/>
  <c r="CF63" i="8"/>
  <c r="CG63" i="8"/>
  <c r="CH63" i="8"/>
  <c r="CI63" i="8"/>
  <c r="CJ63" i="8"/>
  <c r="CK63" i="8"/>
  <c r="CL63" i="8"/>
  <c r="CM63" i="8"/>
  <c r="CN63" i="8"/>
  <c r="CO63" i="8"/>
  <c r="CP63" i="8"/>
  <c r="CQ63" i="8"/>
  <c r="CR63" i="8"/>
  <c r="CS63" i="8"/>
  <c r="CT63" i="8"/>
  <c r="CU63" i="8"/>
  <c r="CV63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AS64" i="8"/>
  <c r="AT64" i="8"/>
  <c r="AU64" i="8"/>
  <c r="AV64" i="8"/>
  <c r="AW64" i="8"/>
  <c r="AX64" i="8"/>
  <c r="AY64" i="8"/>
  <c r="AZ64" i="8"/>
  <c r="BA64" i="8"/>
  <c r="BB64" i="8"/>
  <c r="BC64" i="8"/>
  <c r="BD64" i="8"/>
  <c r="BE64" i="8"/>
  <c r="BF64" i="8"/>
  <c r="BG64" i="8"/>
  <c r="BH64" i="8"/>
  <c r="BI64" i="8"/>
  <c r="BJ64" i="8"/>
  <c r="BK64" i="8"/>
  <c r="BL64" i="8"/>
  <c r="BM64" i="8"/>
  <c r="BN64" i="8"/>
  <c r="BO64" i="8"/>
  <c r="BP64" i="8"/>
  <c r="BQ64" i="8"/>
  <c r="BR64" i="8"/>
  <c r="BS64" i="8"/>
  <c r="BT64" i="8"/>
  <c r="BU64" i="8"/>
  <c r="BV64" i="8"/>
  <c r="BW64" i="8"/>
  <c r="BX64" i="8"/>
  <c r="BY64" i="8"/>
  <c r="BZ64" i="8"/>
  <c r="CA64" i="8"/>
  <c r="CB64" i="8"/>
  <c r="CC64" i="8"/>
  <c r="CD64" i="8"/>
  <c r="CE64" i="8"/>
  <c r="CF64" i="8"/>
  <c r="CG64" i="8"/>
  <c r="CH64" i="8"/>
  <c r="CI64" i="8"/>
  <c r="CJ64" i="8"/>
  <c r="CK64" i="8"/>
  <c r="CL64" i="8"/>
  <c r="CM64" i="8"/>
  <c r="CN64" i="8"/>
  <c r="CO64" i="8"/>
  <c r="CP64" i="8"/>
  <c r="CQ64" i="8"/>
  <c r="CR64" i="8"/>
  <c r="CS64" i="8"/>
  <c r="CT64" i="8"/>
  <c r="CU64" i="8"/>
  <c r="CV64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T65" i="8"/>
  <c r="AU65" i="8"/>
  <c r="AV65" i="8"/>
  <c r="AW65" i="8"/>
  <c r="AX65" i="8"/>
  <c r="AY65" i="8"/>
  <c r="AZ65" i="8"/>
  <c r="BA65" i="8"/>
  <c r="BB65" i="8"/>
  <c r="BC65" i="8"/>
  <c r="BD65" i="8"/>
  <c r="BE65" i="8"/>
  <c r="BF65" i="8"/>
  <c r="BG65" i="8"/>
  <c r="BH65" i="8"/>
  <c r="BI65" i="8"/>
  <c r="BJ65" i="8"/>
  <c r="BK65" i="8"/>
  <c r="BL65" i="8"/>
  <c r="BM65" i="8"/>
  <c r="BN65" i="8"/>
  <c r="BO65" i="8"/>
  <c r="BP65" i="8"/>
  <c r="BQ65" i="8"/>
  <c r="BR65" i="8"/>
  <c r="BS65" i="8"/>
  <c r="BT65" i="8"/>
  <c r="BU65" i="8"/>
  <c r="BV65" i="8"/>
  <c r="BW65" i="8"/>
  <c r="BX65" i="8"/>
  <c r="BY65" i="8"/>
  <c r="BZ65" i="8"/>
  <c r="CA65" i="8"/>
  <c r="CB65" i="8"/>
  <c r="CC65" i="8"/>
  <c r="CD65" i="8"/>
  <c r="CE65" i="8"/>
  <c r="CF65" i="8"/>
  <c r="CG65" i="8"/>
  <c r="CH65" i="8"/>
  <c r="CI65" i="8"/>
  <c r="CJ65" i="8"/>
  <c r="CK65" i="8"/>
  <c r="CL65" i="8"/>
  <c r="CM65" i="8"/>
  <c r="CN65" i="8"/>
  <c r="CO65" i="8"/>
  <c r="CP65" i="8"/>
  <c r="CQ65" i="8"/>
  <c r="CR65" i="8"/>
  <c r="CS65" i="8"/>
  <c r="CT65" i="8"/>
  <c r="CU65" i="8"/>
  <c r="CV65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AF66" i="8"/>
  <c r="AG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AT66" i="8"/>
  <c r="AU66" i="8"/>
  <c r="AV66" i="8"/>
  <c r="AW66" i="8"/>
  <c r="AX66" i="8"/>
  <c r="AY66" i="8"/>
  <c r="AZ66" i="8"/>
  <c r="BA66" i="8"/>
  <c r="BB66" i="8"/>
  <c r="BC66" i="8"/>
  <c r="BD66" i="8"/>
  <c r="BE66" i="8"/>
  <c r="BF66" i="8"/>
  <c r="BG66" i="8"/>
  <c r="BH66" i="8"/>
  <c r="BI66" i="8"/>
  <c r="BJ66" i="8"/>
  <c r="BK66" i="8"/>
  <c r="BL66" i="8"/>
  <c r="BM66" i="8"/>
  <c r="BN66" i="8"/>
  <c r="BO66" i="8"/>
  <c r="BP66" i="8"/>
  <c r="BQ66" i="8"/>
  <c r="BR66" i="8"/>
  <c r="BS66" i="8"/>
  <c r="BT66" i="8"/>
  <c r="BU66" i="8"/>
  <c r="BV66" i="8"/>
  <c r="BW66" i="8"/>
  <c r="BX66" i="8"/>
  <c r="BY66" i="8"/>
  <c r="BZ66" i="8"/>
  <c r="CA66" i="8"/>
  <c r="CB66" i="8"/>
  <c r="CC66" i="8"/>
  <c r="CD66" i="8"/>
  <c r="CE66" i="8"/>
  <c r="CF66" i="8"/>
  <c r="CG66" i="8"/>
  <c r="CH66" i="8"/>
  <c r="CI66" i="8"/>
  <c r="CJ66" i="8"/>
  <c r="CK66" i="8"/>
  <c r="CL66" i="8"/>
  <c r="CM66" i="8"/>
  <c r="CN66" i="8"/>
  <c r="CO66" i="8"/>
  <c r="CP66" i="8"/>
  <c r="CQ66" i="8"/>
  <c r="CR66" i="8"/>
  <c r="CS66" i="8"/>
  <c r="CT66" i="8"/>
  <c r="CU66" i="8"/>
  <c r="CV66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S67" i="8"/>
  <c r="AT67" i="8"/>
  <c r="AU67" i="8"/>
  <c r="AV67" i="8"/>
  <c r="AW67" i="8"/>
  <c r="AX67" i="8"/>
  <c r="AY67" i="8"/>
  <c r="AZ67" i="8"/>
  <c r="BA67" i="8"/>
  <c r="BB67" i="8"/>
  <c r="BC67" i="8"/>
  <c r="BD67" i="8"/>
  <c r="BE67" i="8"/>
  <c r="BF67" i="8"/>
  <c r="BG67" i="8"/>
  <c r="BH67" i="8"/>
  <c r="BI67" i="8"/>
  <c r="BJ67" i="8"/>
  <c r="BK67" i="8"/>
  <c r="BL67" i="8"/>
  <c r="BM67" i="8"/>
  <c r="BN67" i="8"/>
  <c r="BO67" i="8"/>
  <c r="BP67" i="8"/>
  <c r="BQ67" i="8"/>
  <c r="BR67" i="8"/>
  <c r="BS67" i="8"/>
  <c r="BT67" i="8"/>
  <c r="BU67" i="8"/>
  <c r="BV67" i="8"/>
  <c r="BW67" i="8"/>
  <c r="BX67" i="8"/>
  <c r="BY67" i="8"/>
  <c r="BZ67" i="8"/>
  <c r="CA67" i="8"/>
  <c r="CB67" i="8"/>
  <c r="CC67" i="8"/>
  <c r="CD67" i="8"/>
  <c r="CE67" i="8"/>
  <c r="CF67" i="8"/>
  <c r="CG67" i="8"/>
  <c r="CH67" i="8"/>
  <c r="CI67" i="8"/>
  <c r="CJ67" i="8"/>
  <c r="CK67" i="8"/>
  <c r="CL67" i="8"/>
  <c r="CM67" i="8"/>
  <c r="CN67" i="8"/>
  <c r="CO67" i="8"/>
  <c r="CP67" i="8"/>
  <c r="CQ67" i="8"/>
  <c r="CR67" i="8"/>
  <c r="CS67" i="8"/>
  <c r="CT67" i="8"/>
  <c r="CU67" i="8"/>
  <c r="CV67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AP68" i="8"/>
  <c r="AQ68" i="8"/>
  <c r="AR68" i="8"/>
  <c r="AS68" i="8"/>
  <c r="AT68" i="8"/>
  <c r="AU68" i="8"/>
  <c r="AV68" i="8"/>
  <c r="AW68" i="8"/>
  <c r="AX68" i="8"/>
  <c r="AY68" i="8"/>
  <c r="AZ68" i="8"/>
  <c r="BA68" i="8"/>
  <c r="BB68" i="8"/>
  <c r="BC68" i="8"/>
  <c r="BD68" i="8"/>
  <c r="BE68" i="8"/>
  <c r="BF68" i="8"/>
  <c r="BG68" i="8"/>
  <c r="BH68" i="8"/>
  <c r="BI68" i="8"/>
  <c r="BJ68" i="8"/>
  <c r="BK68" i="8"/>
  <c r="BL68" i="8"/>
  <c r="BM68" i="8"/>
  <c r="BN68" i="8"/>
  <c r="BO68" i="8"/>
  <c r="BP68" i="8"/>
  <c r="BQ68" i="8"/>
  <c r="BR68" i="8"/>
  <c r="BS68" i="8"/>
  <c r="BT68" i="8"/>
  <c r="BU68" i="8"/>
  <c r="BV68" i="8"/>
  <c r="BW68" i="8"/>
  <c r="BX68" i="8"/>
  <c r="BY68" i="8"/>
  <c r="BZ68" i="8"/>
  <c r="CA68" i="8"/>
  <c r="CB68" i="8"/>
  <c r="CC68" i="8"/>
  <c r="CD68" i="8"/>
  <c r="CE68" i="8"/>
  <c r="CF68" i="8"/>
  <c r="CG68" i="8"/>
  <c r="CH68" i="8"/>
  <c r="CI68" i="8"/>
  <c r="CJ68" i="8"/>
  <c r="CK68" i="8"/>
  <c r="CL68" i="8"/>
  <c r="CM68" i="8"/>
  <c r="CN68" i="8"/>
  <c r="CO68" i="8"/>
  <c r="CP68" i="8"/>
  <c r="CQ68" i="8"/>
  <c r="CR68" i="8"/>
  <c r="CS68" i="8"/>
  <c r="CT68" i="8"/>
  <c r="CU68" i="8"/>
  <c r="CV68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AJ69" i="8"/>
  <c r="AK69" i="8"/>
  <c r="AL69" i="8"/>
  <c r="AM69" i="8"/>
  <c r="AN69" i="8"/>
  <c r="AO69" i="8"/>
  <c r="AP69" i="8"/>
  <c r="AQ69" i="8"/>
  <c r="AR69" i="8"/>
  <c r="AS69" i="8"/>
  <c r="AT69" i="8"/>
  <c r="AU69" i="8"/>
  <c r="AV69" i="8"/>
  <c r="AW69" i="8"/>
  <c r="AX69" i="8"/>
  <c r="AY69" i="8"/>
  <c r="AZ69" i="8"/>
  <c r="BA69" i="8"/>
  <c r="BB69" i="8"/>
  <c r="BC69" i="8"/>
  <c r="BD69" i="8"/>
  <c r="BE69" i="8"/>
  <c r="BF69" i="8"/>
  <c r="BG69" i="8"/>
  <c r="BH69" i="8"/>
  <c r="BI69" i="8"/>
  <c r="BJ69" i="8"/>
  <c r="BK69" i="8"/>
  <c r="BL69" i="8"/>
  <c r="BM69" i="8"/>
  <c r="BN69" i="8"/>
  <c r="BO69" i="8"/>
  <c r="BP69" i="8"/>
  <c r="BQ69" i="8"/>
  <c r="BR69" i="8"/>
  <c r="BS69" i="8"/>
  <c r="BT69" i="8"/>
  <c r="BU69" i="8"/>
  <c r="BV69" i="8"/>
  <c r="BW69" i="8"/>
  <c r="BX69" i="8"/>
  <c r="BY69" i="8"/>
  <c r="BZ69" i="8"/>
  <c r="CA69" i="8"/>
  <c r="CB69" i="8"/>
  <c r="CC69" i="8"/>
  <c r="CD69" i="8"/>
  <c r="CE69" i="8"/>
  <c r="CF69" i="8"/>
  <c r="CG69" i="8"/>
  <c r="CH69" i="8"/>
  <c r="CI69" i="8"/>
  <c r="CJ69" i="8"/>
  <c r="CK69" i="8"/>
  <c r="CL69" i="8"/>
  <c r="CM69" i="8"/>
  <c r="CN69" i="8"/>
  <c r="CO69" i="8"/>
  <c r="CP69" i="8"/>
  <c r="CQ69" i="8"/>
  <c r="CR69" i="8"/>
  <c r="CS69" i="8"/>
  <c r="CT69" i="8"/>
  <c r="CV69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AD70" i="8"/>
  <c r="AE70" i="8"/>
  <c r="AF70" i="8"/>
  <c r="AG70" i="8"/>
  <c r="AH70" i="8"/>
  <c r="AI70" i="8"/>
  <c r="AJ70" i="8"/>
  <c r="AK70" i="8"/>
  <c r="AL70" i="8"/>
  <c r="AM70" i="8"/>
  <c r="AN70" i="8"/>
  <c r="AO70" i="8"/>
  <c r="AP70" i="8"/>
  <c r="AQ70" i="8"/>
  <c r="AR70" i="8"/>
  <c r="AS70" i="8"/>
  <c r="AT70" i="8"/>
  <c r="AU70" i="8"/>
  <c r="AV70" i="8"/>
  <c r="AW70" i="8"/>
  <c r="AX70" i="8"/>
  <c r="AY70" i="8"/>
  <c r="AZ70" i="8"/>
  <c r="BA70" i="8"/>
  <c r="BB70" i="8"/>
  <c r="BC70" i="8"/>
  <c r="BD70" i="8"/>
  <c r="BE70" i="8"/>
  <c r="BF70" i="8"/>
  <c r="BG70" i="8"/>
  <c r="BH70" i="8"/>
  <c r="BI70" i="8"/>
  <c r="BJ70" i="8"/>
  <c r="BK70" i="8"/>
  <c r="BL70" i="8"/>
  <c r="BM70" i="8"/>
  <c r="BN70" i="8"/>
  <c r="BO70" i="8"/>
  <c r="BP70" i="8"/>
  <c r="BQ70" i="8"/>
  <c r="BR70" i="8"/>
  <c r="BS70" i="8"/>
  <c r="BT70" i="8"/>
  <c r="BU70" i="8"/>
  <c r="BV70" i="8"/>
  <c r="BW70" i="8"/>
  <c r="BX70" i="8"/>
  <c r="BY70" i="8"/>
  <c r="BZ70" i="8"/>
  <c r="CA70" i="8"/>
  <c r="CB70" i="8"/>
  <c r="CC70" i="8"/>
  <c r="CD70" i="8"/>
  <c r="CE70" i="8"/>
  <c r="CF70" i="8"/>
  <c r="CG70" i="8"/>
  <c r="CH70" i="8"/>
  <c r="CI70" i="8"/>
  <c r="CJ70" i="8"/>
  <c r="CK70" i="8"/>
  <c r="CL70" i="8"/>
  <c r="CM70" i="8"/>
  <c r="CN70" i="8"/>
  <c r="CO70" i="8"/>
  <c r="CP70" i="8"/>
  <c r="CQ70" i="8"/>
  <c r="CR70" i="8"/>
  <c r="CS70" i="8"/>
  <c r="CT70" i="8"/>
  <c r="CU70" i="8"/>
  <c r="CV70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AD71" i="8"/>
  <c r="AE71" i="8"/>
  <c r="AF71" i="8"/>
  <c r="AG71" i="8"/>
  <c r="AH71" i="8"/>
  <c r="AI71" i="8"/>
  <c r="AJ71" i="8"/>
  <c r="AK71" i="8"/>
  <c r="AL71" i="8"/>
  <c r="AM71" i="8"/>
  <c r="AN71" i="8"/>
  <c r="AO71" i="8"/>
  <c r="AP71" i="8"/>
  <c r="AQ71" i="8"/>
  <c r="AR71" i="8"/>
  <c r="AS71" i="8"/>
  <c r="AT71" i="8"/>
  <c r="AU71" i="8"/>
  <c r="AV71" i="8"/>
  <c r="AW71" i="8"/>
  <c r="AX71" i="8"/>
  <c r="AY71" i="8"/>
  <c r="AZ71" i="8"/>
  <c r="BA71" i="8"/>
  <c r="BB71" i="8"/>
  <c r="BC71" i="8"/>
  <c r="BD71" i="8"/>
  <c r="BE71" i="8"/>
  <c r="BF71" i="8"/>
  <c r="BG71" i="8"/>
  <c r="BH71" i="8"/>
  <c r="BI71" i="8"/>
  <c r="BJ71" i="8"/>
  <c r="BK71" i="8"/>
  <c r="BL71" i="8"/>
  <c r="BM71" i="8"/>
  <c r="BN71" i="8"/>
  <c r="BO71" i="8"/>
  <c r="BP71" i="8"/>
  <c r="BQ71" i="8"/>
  <c r="BR71" i="8"/>
  <c r="BS71" i="8"/>
  <c r="BT71" i="8"/>
  <c r="BU71" i="8"/>
  <c r="BV71" i="8"/>
  <c r="BW71" i="8"/>
  <c r="BX71" i="8"/>
  <c r="BY71" i="8"/>
  <c r="BZ71" i="8"/>
  <c r="CA71" i="8"/>
  <c r="CB71" i="8"/>
  <c r="CC71" i="8"/>
  <c r="CD71" i="8"/>
  <c r="CE71" i="8"/>
  <c r="CF71" i="8"/>
  <c r="CG71" i="8"/>
  <c r="CH71" i="8"/>
  <c r="CI71" i="8"/>
  <c r="CJ71" i="8"/>
  <c r="CK71" i="8"/>
  <c r="CL71" i="8"/>
  <c r="CM71" i="8"/>
  <c r="CN71" i="8"/>
  <c r="CO71" i="8"/>
  <c r="CP71" i="8"/>
  <c r="CQ71" i="8"/>
  <c r="CR71" i="8"/>
  <c r="CS71" i="8"/>
  <c r="CT71" i="8"/>
  <c r="CU71" i="8"/>
  <c r="CV71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CI32" i="8"/>
  <c r="CJ32" i="8"/>
  <c r="CK32" i="8"/>
  <c r="CL32" i="8"/>
  <c r="CM32" i="8"/>
  <c r="CN32" i="8"/>
  <c r="CO32" i="8"/>
  <c r="CP32" i="8"/>
  <c r="CQ32" i="8"/>
  <c r="CR32" i="8"/>
  <c r="CS32" i="8"/>
  <c r="CT32" i="8"/>
  <c r="CU32" i="8"/>
  <c r="CV32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CI33" i="8"/>
  <c r="CJ33" i="8"/>
  <c r="CK33" i="8"/>
  <c r="CL33" i="8"/>
  <c r="CM33" i="8"/>
  <c r="CN33" i="8"/>
  <c r="CO33" i="8"/>
  <c r="CP33" i="8"/>
  <c r="CQ33" i="8"/>
  <c r="CR33" i="8"/>
  <c r="CS33" i="8"/>
  <c r="CT33" i="8"/>
  <c r="CU33" i="8"/>
  <c r="CV33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CI34" i="8"/>
  <c r="CJ34" i="8"/>
  <c r="CK34" i="8"/>
  <c r="CL34" i="8"/>
  <c r="CM34" i="8"/>
  <c r="CN34" i="8"/>
  <c r="CO34" i="8"/>
  <c r="CP34" i="8"/>
  <c r="CQ34" i="8"/>
  <c r="CR34" i="8"/>
  <c r="CS34" i="8"/>
  <c r="CT34" i="8"/>
  <c r="CU34" i="8"/>
  <c r="CV34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CI35" i="8"/>
  <c r="CJ35" i="8"/>
  <c r="CK35" i="8"/>
  <c r="CL35" i="8"/>
  <c r="CM35" i="8"/>
  <c r="CN35" i="8"/>
  <c r="CO35" i="8"/>
  <c r="CP35" i="8"/>
  <c r="CQ35" i="8"/>
  <c r="CR35" i="8"/>
  <c r="CS35" i="8"/>
  <c r="CT35" i="8"/>
  <c r="CU35" i="8"/>
  <c r="CV35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CI36" i="8"/>
  <c r="CJ36" i="8"/>
  <c r="CK36" i="8"/>
  <c r="CL36" i="8"/>
  <c r="CM36" i="8"/>
  <c r="CN36" i="8"/>
  <c r="CO36" i="8"/>
  <c r="CP36" i="8"/>
  <c r="CQ36" i="8"/>
  <c r="CR36" i="8"/>
  <c r="CS36" i="8"/>
  <c r="CT36" i="8"/>
  <c r="CU36" i="8"/>
  <c r="CV36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BA37" i="8"/>
  <c r="BB37" i="8"/>
  <c r="BC37" i="8"/>
  <c r="BD37" i="8"/>
  <c r="BE37" i="8"/>
  <c r="BF37" i="8"/>
  <c r="BG37" i="8"/>
  <c r="BH37" i="8"/>
  <c r="BI37" i="8"/>
  <c r="BJ37" i="8"/>
  <c r="BK37" i="8"/>
  <c r="BL37" i="8"/>
  <c r="BM37" i="8"/>
  <c r="BN37" i="8"/>
  <c r="BO37" i="8"/>
  <c r="BP37" i="8"/>
  <c r="BQ37" i="8"/>
  <c r="BR37" i="8"/>
  <c r="BS37" i="8"/>
  <c r="BT37" i="8"/>
  <c r="BU37" i="8"/>
  <c r="BV37" i="8"/>
  <c r="BW37" i="8"/>
  <c r="BX37" i="8"/>
  <c r="BY37" i="8"/>
  <c r="BZ37" i="8"/>
  <c r="CA37" i="8"/>
  <c r="CB37" i="8"/>
  <c r="CC37" i="8"/>
  <c r="CD37" i="8"/>
  <c r="CE37" i="8"/>
  <c r="CF37" i="8"/>
  <c r="CG37" i="8"/>
  <c r="CH37" i="8"/>
  <c r="CI37" i="8"/>
  <c r="CJ37" i="8"/>
  <c r="CK37" i="8"/>
  <c r="CL37" i="8"/>
  <c r="CM37" i="8"/>
  <c r="CN37" i="8"/>
  <c r="CO37" i="8"/>
  <c r="CP37" i="8"/>
  <c r="CQ37" i="8"/>
  <c r="CR37" i="8"/>
  <c r="CS37" i="8"/>
  <c r="CT37" i="8"/>
  <c r="CU37" i="8"/>
  <c r="CV37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CA38" i="8"/>
  <c r="CB38" i="8"/>
  <c r="CC38" i="8"/>
  <c r="CD38" i="8"/>
  <c r="CE38" i="8"/>
  <c r="CF38" i="8"/>
  <c r="CG38" i="8"/>
  <c r="CH38" i="8"/>
  <c r="CI38" i="8"/>
  <c r="CJ38" i="8"/>
  <c r="CK38" i="8"/>
  <c r="CL38" i="8"/>
  <c r="CM38" i="8"/>
  <c r="CN38" i="8"/>
  <c r="CO38" i="8"/>
  <c r="CP38" i="8"/>
  <c r="CQ38" i="8"/>
  <c r="CR38" i="8"/>
  <c r="CS38" i="8"/>
  <c r="CT38" i="8"/>
  <c r="CU38" i="8"/>
  <c r="CV38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CA39" i="8"/>
  <c r="CB39" i="8"/>
  <c r="CC39" i="8"/>
  <c r="CD39" i="8"/>
  <c r="CE39" i="8"/>
  <c r="CF39" i="8"/>
  <c r="CG39" i="8"/>
  <c r="CH39" i="8"/>
  <c r="CI39" i="8"/>
  <c r="CJ39" i="8"/>
  <c r="CK39" i="8"/>
  <c r="CL39" i="8"/>
  <c r="CM39" i="8"/>
  <c r="CN39" i="8"/>
  <c r="CO39" i="8"/>
  <c r="CP39" i="8"/>
  <c r="CQ39" i="8"/>
  <c r="CR39" i="8"/>
  <c r="CS39" i="8"/>
  <c r="CT39" i="8"/>
  <c r="CU39" i="8"/>
  <c r="CV39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CI40" i="8"/>
  <c r="CJ40" i="8"/>
  <c r="CK40" i="8"/>
  <c r="CL40" i="8"/>
  <c r="CM40" i="8"/>
  <c r="CN40" i="8"/>
  <c r="CO40" i="8"/>
  <c r="CP40" i="8"/>
  <c r="CQ40" i="8"/>
  <c r="CR40" i="8"/>
  <c r="CS40" i="8"/>
  <c r="CT40" i="8"/>
  <c r="CU40" i="8"/>
  <c r="CV40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CI41" i="8"/>
  <c r="CJ41" i="8"/>
  <c r="CK41" i="8"/>
  <c r="CL41" i="8"/>
  <c r="CM41" i="8"/>
  <c r="CN41" i="8"/>
  <c r="CO41" i="8"/>
  <c r="CP41" i="8"/>
  <c r="CQ41" i="8"/>
  <c r="CR41" i="8"/>
  <c r="CS41" i="8"/>
  <c r="CT41" i="8"/>
  <c r="CU41" i="8"/>
  <c r="CV41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CM42" i="8"/>
  <c r="CN42" i="8"/>
  <c r="CO42" i="8"/>
  <c r="CP42" i="8"/>
  <c r="CQ42" i="8"/>
  <c r="CR42" i="8"/>
  <c r="CS42" i="8"/>
  <c r="CT42" i="8"/>
  <c r="CU42" i="8"/>
  <c r="CV42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CA43" i="8"/>
  <c r="CB43" i="8"/>
  <c r="CC43" i="8"/>
  <c r="CD43" i="8"/>
  <c r="CE43" i="8"/>
  <c r="CF43" i="8"/>
  <c r="CG43" i="8"/>
  <c r="CH43" i="8"/>
  <c r="CI43" i="8"/>
  <c r="CJ43" i="8"/>
  <c r="CK43" i="8"/>
  <c r="CL43" i="8"/>
  <c r="CM43" i="8"/>
  <c r="CN43" i="8"/>
  <c r="CO43" i="8"/>
  <c r="CP43" i="8"/>
  <c r="CQ43" i="8"/>
  <c r="CR43" i="8"/>
  <c r="CS43" i="8"/>
  <c r="CT43" i="8"/>
  <c r="CU43" i="8"/>
  <c r="CV43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CA44" i="8"/>
  <c r="CB44" i="8"/>
  <c r="CC44" i="8"/>
  <c r="CD44" i="8"/>
  <c r="CE44" i="8"/>
  <c r="CF44" i="8"/>
  <c r="CG44" i="8"/>
  <c r="CH44" i="8"/>
  <c r="CI44" i="8"/>
  <c r="CJ44" i="8"/>
  <c r="CK44" i="8"/>
  <c r="CL44" i="8"/>
  <c r="CM44" i="8"/>
  <c r="CN44" i="8"/>
  <c r="CO44" i="8"/>
  <c r="CP44" i="8"/>
  <c r="CQ44" i="8"/>
  <c r="CR44" i="8"/>
  <c r="CS44" i="8"/>
  <c r="CT44" i="8"/>
  <c r="CU44" i="8"/>
  <c r="CV44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CA45" i="8"/>
  <c r="CB45" i="8"/>
  <c r="CC45" i="8"/>
  <c r="CD45" i="8"/>
  <c r="CE45" i="8"/>
  <c r="CF45" i="8"/>
  <c r="CG45" i="8"/>
  <c r="CH45" i="8"/>
  <c r="CI45" i="8"/>
  <c r="CJ45" i="8"/>
  <c r="CK45" i="8"/>
  <c r="CL45" i="8"/>
  <c r="CM45" i="8"/>
  <c r="CN45" i="8"/>
  <c r="CO45" i="8"/>
  <c r="CP45" i="8"/>
  <c r="CQ45" i="8"/>
  <c r="CR45" i="8"/>
  <c r="CS45" i="8"/>
  <c r="CT45" i="8"/>
  <c r="CU45" i="8"/>
  <c r="CV45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CI46" i="8"/>
  <c r="CJ46" i="8"/>
  <c r="CK46" i="8"/>
  <c r="CL46" i="8"/>
  <c r="CM46" i="8"/>
  <c r="CN46" i="8"/>
  <c r="CO46" i="8"/>
  <c r="CP46" i="8"/>
  <c r="CQ46" i="8"/>
  <c r="CR46" i="8"/>
  <c r="CS46" i="8"/>
  <c r="CT46" i="8"/>
  <c r="CU46" i="8"/>
  <c r="CV46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CI47" i="8"/>
  <c r="CJ47" i="8"/>
  <c r="CK47" i="8"/>
  <c r="CL47" i="8"/>
  <c r="CM47" i="8"/>
  <c r="CN47" i="8"/>
  <c r="CO47" i="8"/>
  <c r="CP47" i="8"/>
  <c r="CQ47" i="8"/>
  <c r="CR47" i="8"/>
  <c r="CS47" i="8"/>
  <c r="CT47" i="8"/>
  <c r="CU47" i="8"/>
  <c r="CV47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CI48" i="8"/>
  <c r="CJ48" i="8"/>
  <c r="CK48" i="8"/>
  <c r="CL48" i="8"/>
  <c r="CM48" i="8"/>
  <c r="CN48" i="8"/>
  <c r="CO48" i="8"/>
  <c r="CP48" i="8"/>
  <c r="CQ48" i="8"/>
  <c r="CR48" i="8"/>
  <c r="CS48" i="8"/>
  <c r="CT48" i="8"/>
  <c r="CU48" i="8"/>
  <c r="CV48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CI49" i="8"/>
  <c r="CJ49" i="8"/>
  <c r="CK49" i="8"/>
  <c r="CL49" i="8"/>
  <c r="CM49" i="8"/>
  <c r="CN49" i="8"/>
  <c r="CO49" i="8"/>
  <c r="CP49" i="8"/>
  <c r="CQ49" i="8"/>
  <c r="CR49" i="8"/>
  <c r="CS49" i="8"/>
  <c r="CT49" i="8"/>
  <c r="CU49" i="8"/>
  <c r="CV49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50" i="8"/>
  <c r="CK50" i="8"/>
  <c r="CL50" i="8"/>
  <c r="CM50" i="8"/>
  <c r="CN50" i="8"/>
  <c r="CO50" i="8"/>
  <c r="CP50" i="8"/>
  <c r="CQ50" i="8"/>
  <c r="CR50" i="8"/>
  <c r="CS50" i="8"/>
  <c r="CT50" i="8"/>
  <c r="CU50" i="8"/>
  <c r="CV50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CM51" i="8"/>
  <c r="CN51" i="8"/>
  <c r="CO51" i="8"/>
  <c r="CP51" i="8"/>
  <c r="CQ51" i="8"/>
  <c r="CR51" i="8"/>
  <c r="CS51" i="8"/>
  <c r="CT51" i="8"/>
  <c r="CU51" i="8"/>
  <c r="CV51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BM52" i="8"/>
  <c r="BN52" i="8"/>
  <c r="BO52" i="8"/>
  <c r="BP52" i="8"/>
  <c r="BQ52" i="8"/>
  <c r="BR52" i="8"/>
  <c r="BS52" i="8"/>
  <c r="BT52" i="8"/>
  <c r="BU52" i="8"/>
  <c r="BV52" i="8"/>
  <c r="BW52" i="8"/>
  <c r="BX52" i="8"/>
  <c r="BY52" i="8"/>
  <c r="BZ52" i="8"/>
  <c r="CA52" i="8"/>
  <c r="CB52" i="8"/>
  <c r="CC52" i="8"/>
  <c r="CD52" i="8"/>
  <c r="CE52" i="8"/>
  <c r="CF52" i="8"/>
  <c r="CG52" i="8"/>
  <c r="CH52" i="8"/>
  <c r="CI52" i="8"/>
  <c r="CJ52" i="8"/>
  <c r="CK52" i="8"/>
  <c r="CL52" i="8"/>
  <c r="CM52" i="8"/>
  <c r="CN52" i="8"/>
  <c r="CO52" i="8"/>
  <c r="CP52" i="8"/>
  <c r="CQ52" i="8"/>
  <c r="CR52" i="8"/>
  <c r="CS52" i="8"/>
  <c r="CT52" i="8"/>
  <c r="CU52" i="8"/>
  <c r="CV52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CI53" i="8"/>
  <c r="CJ53" i="8"/>
  <c r="CK53" i="8"/>
  <c r="CL53" i="8"/>
  <c r="CM53" i="8"/>
  <c r="CN53" i="8"/>
  <c r="CO53" i="8"/>
  <c r="CP53" i="8"/>
  <c r="CQ53" i="8"/>
  <c r="CR53" i="8"/>
  <c r="CS53" i="8"/>
  <c r="CT53" i="8"/>
  <c r="CU53" i="8"/>
  <c r="CV53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CN16" i="8"/>
  <c r="CO16" i="8"/>
  <c r="CP16" i="8"/>
  <c r="CQ16" i="8"/>
  <c r="CR16" i="8"/>
  <c r="CS16" i="8"/>
  <c r="CT16" i="8"/>
  <c r="CU16" i="8"/>
  <c r="CV16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CN17" i="8"/>
  <c r="CO17" i="8"/>
  <c r="CP17" i="8"/>
  <c r="CQ17" i="8"/>
  <c r="CR17" i="8"/>
  <c r="CS17" i="8"/>
  <c r="CT17" i="8"/>
  <c r="CU17" i="8"/>
  <c r="CV17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Q18" i="8"/>
  <c r="CR18" i="8"/>
  <c r="CS18" i="8"/>
  <c r="CT18" i="8"/>
  <c r="CU18" i="8"/>
  <c r="CV18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CN19" i="8"/>
  <c r="CO19" i="8"/>
  <c r="CP19" i="8"/>
  <c r="CQ19" i="8"/>
  <c r="CR19" i="8"/>
  <c r="CS19" i="8"/>
  <c r="CT19" i="8"/>
  <c r="CU19" i="8"/>
  <c r="CV19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CN20" i="8"/>
  <c r="CO20" i="8"/>
  <c r="CP20" i="8"/>
  <c r="CQ20" i="8"/>
  <c r="CR20" i="8"/>
  <c r="CS20" i="8"/>
  <c r="CT20" i="8"/>
  <c r="CU20" i="8"/>
  <c r="CV20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CN21" i="8"/>
  <c r="CO21" i="8"/>
  <c r="CP21" i="8"/>
  <c r="CQ21" i="8"/>
  <c r="CR21" i="8"/>
  <c r="CS21" i="8"/>
  <c r="CT21" i="8"/>
  <c r="CU21" i="8"/>
  <c r="CV21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CN23" i="8"/>
  <c r="CO23" i="8"/>
  <c r="CP23" i="8"/>
  <c r="CQ23" i="8"/>
  <c r="CR23" i="8"/>
  <c r="CS23" i="8"/>
  <c r="CT23" i="8"/>
  <c r="CU23" i="8"/>
  <c r="CV23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CM24" i="8"/>
  <c r="CN24" i="8"/>
  <c r="CO24" i="8"/>
  <c r="CP24" i="8"/>
  <c r="CQ24" i="8"/>
  <c r="CR24" i="8"/>
  <c r="CS24" i="8"/>
  <c r="CT24" i="8"/>
  <c r="CU24" i="8"/>
  <c r="CV24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CN25" i="8"/>
  <c r="CO25" i="8"/>
  <c r="CP25" i="8"/>
  <c r="CQ25" i="8"/>
  <c r="CR25" i="8"/>
  <c r="CS25" i="8"/>
  <c r="CT25" i="8"/>
  <c r="CU25" i="8"/>
  <c r="CV25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O26" i="8"/>
  <c r="CP26" i="8"/>
  <c r="CQ26" i="8"/>
  <c r="CR26" i="8"/>
  <c r="CS26" i="8"/>
  <c r="CT26" i="8"/>
  <c r="CU26" i="8"/>
  <c r="CV26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CD4" i="8"/>
  <c r="CE4" i="8"/>
  <c r="CF4" i="8"/>
  <c r="CG4" i="8"/>
  <c r="CH4" i="8"/>
  <c r="CI4" i="8"/>
  <c r="CJ4" i="8"/>
  <c r="CK4" i="8"/>
  <c r="CL4" i="8"/>
  <c r="CM4" i="8"/>
  <c r="CN4" i="8"/>
  <c r="CO4" i="8"/>
  <c r="CP4" i="8"/>
  <c r="CQ4" i="8"/>
  <c r="CR4" i="8"/>
  <c r="CS4" i="8"/>
  <c r="CT4" i="8"/>
  <c r="CU4" i="8"/>
  <c r="CV4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R5" i="8"/>
  <c r="BS5" i="8"/>
  <c r="BT5" i="8"/>
  <c r="BU5" i="8"/>
  <c r="BV5" i="8"/>
  <c r="BW5" i="8"/>
  <c r="BX5" i="8"/>
  <c r="BY5" i="8"/>
  <c r="BZ5" i="8"/>
  <c r="CA5" i="8"/>
  <c r="CB5" i="8"/>
  <c r="CC5" i="8"/>
  <c r="CD5" i="8"/>
  <c r="CE5" i="8"/>
  <c r="CF5" i="8"/>
  <c r="CG5" i="8"/>
  <c r="CH5" i="8"/>
  <c r="CI5" i="8"/>
  <c r="CJ5" i="8"/>
  <c r="CK5" i="8"/>
  <c r="CL5" i="8"/>
  <c r="CM5" i="8"/>
  <c r="CN5" i="8"/>
  <c r="CO5" i="8"/>
  <c r="CP5" i="8"/>
  <c r="CQ5" i="8"/>
  <c r="CR5" i="8"/>
  <c r="CS5" i="8"/>
  <c r="CT5" i="8"/>
  <c r="CU5" i="8"/>
  <c r="CV5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A6" i="8"/>
  <c r="BB6" i="8"/>
  <c r="BC6" i="8"/>
  <c r="BD6" i="8"/>
  <c r="BE6" i="8"/>
  <c r="BF6" i="8"/>
  <c r="BG6" i="8"/>
  <c r="BH6" i="8"/>
  <c r="BI6" i="8"/>
  <c r="BJ6" i="8"/>
  <c r="BK6" i="8"/>
  <c r="BL6" i="8"/>
  <c r="BM6" i="8"/>
  <c r="BN6" i="8"/>
  <c r="BO6" i="8"/>
  <c r="BP6" i="8"/>
  <c r="BQ6" i="8"/>
  <c r="BR6" i="8"/>
  <c r="BS6" i="8"/>
  <c r="BT6" i="8"/>
  <c r="BU6" i="8"/>
  <c r="BV6" i="8"/>
  <c r="BW6" i="8"/>
  <c r="BX6" i="8"/>
  <c r="BY6" i="8"/>
  <c r="BZ6" i="8"/>
  <c r="CA6" i="8"/>
  <c r="CB6" i="8"/>
  <c r="CC6" i="8"/>
  <c r="CD6" i="8"/>
  <c r="CE6" i="8"/>
  <c r="CF6" i="8"/>
  <c r="CG6" i="8"/>
  <c r="CH6" i="8"/>
  <c r="CI6" i="8"/>
  <c r="CJ6" i="8"/>
  <c r="CK6" i="8"/>
  <c r="CL6" i="8"/>
  <c r="CM6" i="8"/>
  <c r="CN6" i="8"/>
  <c r="CO6" i="8"/>
  <c r="CP6" i="8"/>
  <c r="CQ6" i="8"/>
  <c r="CR6" i="8"/>
  <c r="CS6" i="8"/>
  <c r="CT6" i="8"/>
  <c r="CU6" i="8"/>
  <c r="CV6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CN7" i="8"/>
  <c r="CO7" i="8"/>
  <c r="CP7" i="8"/>
  <c r="CQ7" i="8"/>
  <c r="CR7" i="8"/>
  <c r="CS7" i="8"/>
  <c r="CT7" i="8"/>
  <c r="CU7" i="8"/>
  <c r="CV7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CN9" i="8"/>
  <c r="CO9" i="8"/>
  <c r="CP9" i="8"/>
  <c r="CQ9" i="8"/>
  <c r="CR9" i="8"/>
  <c r="CS9" i="8"/>
  <c r="CT9" i="8"/>
  <c r="CU9" i="8"/>
  <c r="CV9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CN10" i="8"/>
  <c r="CO10" i="8"/>
  <c r="CP10" i="8"/>
  <c r="CQ10" i="8"/>
  <c r="CR10" i="8"/>
  <c r="CS10" i="8"/>
  <c r="CT10" i="8"/>
  <c r="CU10" i="8"/>
  <c r="CV10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CN11" i="8"/>
  <c r="CO11" i="8"/>
  <c r="CP11" i="8"/>
  <c r="CQ11" i="8"/>
  <c r="CR11" i="8"/>
  <c r="CS11" i="8"/>
  <c r="CT11" i="8"/>
  <c r="CU11" i="8"/>
  <c r="CV11" i="8"/>
  <c r="M65" i="21"/>
  <c r="N65" i="21"/>
  <c r="O65" i="21"/>
  <c r="P65" i="21"/>
  <c r="Q65" i="21"/>
  <c r="R65" i="21"/>
  <c r="S65" i="21"/>
  <c r="T65" i="21"/>
  <c r="U65" i="21"/>
  <c r="V65" i="21"/>
  <c r="W65" i="21"/>
  <c r="X65" i="21"/>
  <c r="Y65" i="21"/>
  <c r="Z65" i="21"/>
  <c r="AA65" i="21"/>
  <c r="AB65" i="21"/>
  <c r="AC65" i="21"/>
  <c r="AD65" i="21"/>
  <c r="AE65" i="21"/>
  <c r="AF65" i="21"/>
  <c r="AG65" i="21"/>
  <c r="AH65" i="21"/>
  <c r="AI65" i="21"/>
  <c r="AJ65" i="21"/>
  <c r="AK65" i="21"/>
  <c r="AL65" i="21"/>
  <c r="AM65" i="21"/>
  <c r="AN65" i="21"/>
  <c r="AO65" i="21"/>
  <c r="AP65" i="21"/>
  <c r="AQ65" i="21"/>
  <c r="AR65" i="21"/>
  <c r="AS65" i="21"/>
  <c r="AT65" i="21"/>
  <c r="AU65" i="21"/>
  <c r="AV65" i="21"/>
  <c r="AW65" i="21"/>
  <c r="AX65" i="21"/>
  <c r="AY65" i="21"/>
  <c r="AZ65" i="21"/>
  <c r="BA65" i="21"/>
  <c r="BB65" i="21"/>
  <c r="BC65" i="21"/>
  <c r="BD65" i="21"/>
  <c r="BE65" i="21"/>
  <c r="BF65" i="21"/>
  <c r="BG65" i="21"/>
  <c r="BH65" i="21"/>
  <c r="BI65" i="21"/>
  <c r="BJ65" i="21"/>
  <c r="BK65" i="21"/>
  <c r="BL65" i="21"/>
  <c r="BM65" i="21"/>
  <c r="BN65" i="21"/>
  <c r="BO65" i="21"/>
  <c r="BP65" i="21"/>
  <c r="BQ65" i="21"/>
  <c r="BR65" i="21"/>
  <c r="BS65" i="21"/>
  <c r="BT65" i="21"/>
  <c r="BU65" i="21"/>
  <c r="BV65" i="21"/>
  <c r="BW65" i="21"/>
  <c r="BX65" i="21"/>
  <c r="BY65" i="21"/>
  <c r="BZ65" i="21"/>
  <c r="CA65" i="21"/>
  <c r="CB65" i="21"/>
  <c r="CC65" i="21"/>
  <c r="CD65" i="21"/>
  <c r="CE65" i="21"/>
  <c r="CF65" i="21"/>
  <c r="CG65" i="21"/>
  <c r="CH65" i="21"/>
  <c r="CI65" i="21"/>
  <c r="CJ65" i="21"/>
  <c r="CK65" i="21"/>
  <c r="CL65" i="21"/>
  <c r="CM65" i="21"/>
  <c r="CN65" i="21"/>
  <c r="CO65" i="21"/>
  <c r="CP65" i="21"/>
  <c r="CQ65" i="21"/>
  <c r="CR65" i="21"/>
  <c r="CS65" i="21"/>
  <c r="CT65" i="21"/>
  <c r="CU65" i="21"/>
  <c r="CV65" i="21"/>
  <c r="CW65" i="21"/>
  <c r="M66" i="21"/>
  <c r="N66" i="21"/>
  <c r="O66" i="21"/>
  <c r="P66" i="21"/>
  <c r="Q66" i="21"/>
  <c r="R66" i="21"/>
  <c r="S66" i="21"/>
  <c r="T66" i="21"/>
  <c r="U66" i="21"/>
  <c r="V66" i="21"/>
  <c r="W66" i="21"/>
  <c r="X66" i="21"/>
  <c r="Y66" i="21"/>
  <c r="Z66" i="21"/>
  <c r="AA66" i="21"/>
  <c r="AB66" i="21"/>
  <c r="AC66" i="21"/>
  <c r="AD66" i="21"/>
  <c r="AE66" i="21"/>
  <c r="AF66" i="21"/>
  <c r="AG66" i="21"/>
  <c r="AH66" i="21"/>
  <c r="AI66" i="21"/>
  <c r="AJ66" i="21"/>
  <c r="AK66" i="21"/>
  <c r="AL66" i="21"/>
  <c r="AM66" i="21"/>
  <c r="AN66" i="21"/>
  <c r="AO66" i="21"/>
  <c r="AP66" i="21"/>
  <c r="AQ66" i="21"/>
  <c r="AR66" i="21"/>
  <c r="AS66" i="21"/>
  <c r="AT66" i="21"/>
  <c r="AU66" i="21"/>
  <c r="AV66" i="21"/>
  <c r="AW66" i="21"/>
  <c r="AX66" i="21"/>
  <c r="AY66" i="21"/>
  <c r="AZ66" i="21"/>
  <c r="BA66" i="21"/>
  <c r="BB66" i="21"/>
  <c r="BC66" i="21"/>
  <c r="BD66" i="21"/>
  <c r="BE66" i="21"/>
  <c r="BF66" i="21"/>
  <c r="BG66" i="21"/>
  <c r="BH66" i="21"/>
  <c r="BI66" i="21"/>
  <c r="BJ66" i="21"/>
  <c r="BK66" i="21"/>
  <c r="BL66" i="21"/>
  <c r="BM66" i="21"/>
  <c r="BN66" i="21"/>
  <c r="BO66" i="21"/>
  <c r="BP66" i="21"/>
  <c r="BQ66" i="21"/>
  <c r="BR66" i="21"/>
  <c r="BS66" i="21"/>
  <c r="BT66" i="21"/>
  <c r="BU66" i="21"/>
  <c r="BV66" i="21"/>
  <c r="BW66" i="21"/>
  <c r="BX66" i="21"/>
  <c r="BY66" i="21"/>
  <c r="BZ66" i="21"/>
  <c r="CA66" i="21"/>
  <c r="CB66" i="21"/>
  <c r="CC66" i="21"/>
  <c r="CD66" i="21"/>
  <c r="CE66" i="21"/>
  <c r="CF66" i="21"/>
  <c r="CG66" i="21"/>
  <c r="CH66" i="21"/>
  <c r="CI66" i="21"/>
  <c r="CJ66" i="21"/>
  <c r="CK66" i="21"/>
  <c r="CL66" i="21"/>
  <c r="CM66" i="21"/>
  <c r="CN66" i="21"/>
  <c r="CO66" i="21"/>
  <c r="CP66" i="21"/>
  <c r="CQ66" i="21"/>
  <c r="CR66" i="21"/>
  <c r="CS66" i="21"/>
  <c r="CT66" i="21"/>
  <c r="CU66" i="21"/>
  <c r="CV66" i="21"/>
  <c r="CW66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Y67" i="21"/>
  <c r="Z67" i="21"/>
  <c r="AA67" i="21"/>
  <c r="AB67" i="21"/>
  <c r="AC67" i="21"/>
  <c r="AD67" i="21"/>
  <c r="AE67" i="21"/>
  <c r="AF67" i="21"/>
  <c r="AG67" i="21"/>
  <c r="AH67" i="21"/>
  <c r="AI67" i="21"/>
  <c r="AJ67" i="21"/>
  <c r="AK67" i="21"/>
  <c r="AL67" i="21"/>
  <c r="AM67" i="21"/>
  <c r="AN67" i="21"/>
  <c r="AO67" i="21"/>
  <c r="AP67" i="21"/>
  <c r="AQ67" i="21"/>
  <c r="AR67" i="21"/>
  <c r="AS67" i="21"/>
  <c r="AT67" i="21"/>
  <c r="AU67" i="21"/>
  <c r="AV67" i="21"/>
  <c r="AW67" i="21"/>
  <c r="AX67" i="21"/>
  <c r="AY67" i="21"/>
  <c r="AZ67" i="21"/>
  <c r="BA67" i="21"/>
  <c r="BB67" i="21"/>
  <c r="BC67" i="21"/>
  <c r="BD67" i="21"/>
  <c r="BE67" i="21"/>
  <c r="BF67" i="21"/>
  <c r="BG67" i="21"/>
  <c r="BH67" i="21"/>
  <c r="BI67" i="21"/>
  <c r="BJ67" i="21"/>
  <c r="BK67" i="21"/>
  <c r="BL67" i="21"/>
  <c r="BM67" i="21"/>
  <c r="BN67" i="21"/>
  <c r="BO67" i="21"/>
  <c r="BP67" i="21"/>
  <c r="BQ67" i="21"/>
  <c r="BR67" i="21"/>
  <c r="BS67" i="21"/>
  <c r="BT67" i="21"/>
  <c r="BU67" i="21"/>
  <c r="BV67" i="21"/>
  <c r="BW67" i="21"/>
  <c r="BX67" i="21"/>
  <c r="BY67" i="21"/>
  <c r="BZ67" i="21"/>
  <c r="CA67" i="21"/>
  <c r="CB67" i="21"/>
  <c r="CC67" i="21"/>
  <c r="CD67" i="21"/>
  <c r="CE67" i="21"/>
  <c r="CF67" i="21"/>
  <c r="CG67" i="21"/>
  <c r="CH67" i="21"/>
  <c r="CI67" i="21"/>
  <c r="CJ67" i="21"/>
  <c r="CK67" i="21"/>
  <c r="CL67" i="21"/>
  <c r="CM67" i="21"/>
  <c r="CN67" i="21"/>
  <c r="CO67" i="21"/>
  <c r="CP67" i="21"/>
  <c r="CQ67" i="21"/>
  <c r="CR67" i="21"/>
  <c r="CS67" i="21"/>
  <c r="CT67" i="21"/>
  <c r="CU67" i="21"/>
  <c r="CV67" i="21"/>
  <c r="CW67" i="21"/>
  <c r="M68" i="21"/>
  <c r="N68" i="21"/>
  <c r="O68" i="21"/>
  <c r="P68" i="21"/>
  <c r="Q68" i="21"/>
  <c r="R68" i="21"/>
  <c r="S68" i="21"/>
  <c r="T68" i="21"/>
  <c r="U68" i="21"/>
  <c r="V68" i="21"/>
  <c r="W68" i="21"/>
  <c r="X68" i="21"/>
  <c r="Y68" i="21"/>
  <c r="Z68" i="21"/>
  <c r="AA68" i="21"/>
  <c r="AB68" i="21"/>
  <c r="AC68" i="21"/>
  <c r="AD68" i="21"/>
  <c r="AE68" i="21"/>
  <c r="AF68" i="21"/>
  <c r="AG68" i="21"/>
  <c r="AH68" i="21"/>
  <c r="AI68" i="21"/>
  <c r="AJ68" i="21"/>
  <c r="AK68" i="21"/>
  <c r="AL68" i="21"/>
  <c r="AM68" i="21"/>
  <c r="AN68" i="21"/>
  <c r="AO68" i="21"/>
  <c r="AP68" i="21"/>
  <c r="AQ68" i="21"/>
  <c r="AR68" i="21"/>
  <c r="AS68" i="21"/>
  <c r="AT68" i="21"/>
  <c r="AU68" i="21"/>
  <c r="AV68" i="21"/>
  <c r="AW68" i="21"/>
  <c r="AX68" i="21"/>
  <c r="AY68" i="21"/>
  <c r="AZ68" i="21"/>
  <c r="BA68" i="21"/>
  <c r="BB68" i="21"/>
  <c r="BC68" i="21"/>
  <c r="BD68" i="21"/>
  <c r="BE68" i="21"/>
  <c r="BF68" i="21"/>
  <c r="BG68" i="21"/>
  <c r="BH68" i="21"/>
  <c r="BI68" i="21"/>
  <c r="BJ68" i="21"/>
  <c r="BK68" i="21"/>
  <c r="BL68" i="21"/>
  <c r="BM68" i="21"/>
  <c r="BN68" i="21"/>
  <c r="BO68" i="21"/>
  <c r="BP68" i="21"/>
  <c r="BQ68" i="21"/>
  <c r="BR68" i="21"/>
  <c r="BS68" i="21"/>
  <c r="BT68" i="21"/>
  <c r="BU68" i="21"/>
  <c r="BV68" i="21"/>
  <c r="BW68" i="21"/>
  <c r="BX68" i="21"/>
  <c r="BY68" i="21"/>
  <c r="BZ68" i="21"/>
  <c r="CA68" i="21"/>
  <c r="CB68" i="21"/>
  <c r="CC68" i="21"/>
  <c r="CD68" i="21"/>
  <c r="CE68" i="21"/>
  <c r="CF68" i="21"/>
  <c r="CG68" i="21"/>
  <c r="CH68" i="21"/>
  <c r="CI68" i="21"/>
  <c r="CJ68" i="21"/>
  <c r="CK68" i="21"/>
  <c r="CL68" i="21"/>
  <c r="CM68" i="21"/>
  <c r="CN68" i="21"/>
  <c r="CO68" i="21"/>
  <c r="CP68" i="21"/>
  <c r="CQ68" i="21"/>
  <c r="CR68" i="21"/>
  <c r="CS68" i="21"/>
  <c r="CT68" i="21"/>
  <c r="CU68" i="21"/>
  <c r="CV68" i="21"/>
  <c r="CW68" i="21"/>
  <c r="M69" i="21"/>
  <c r="N69" i="21"/>
  <c r="O69" i="21"/>
  <c r="P69" i="21"/>
  <c r="Q69" i="21"/>
  <c r="R69" i="21"/>
  <c r="S69" i="21"/>
  <c r="T69" i="21"/>
  <c r="U69" i="21"/>
  <c r="V69" i="21"/>
  <c r="W69" i="21"/>
  <c r="X69" i="21"/>
  <c r="Y69" i="21"/>
  <c r="Z69" i="21"/>
  <c r="AA69" i="21"/>
  <c r="AB69" i="21"/>
  <c r="AC69" i="21"/>
  <c r="AD69" i="21"/>
  <c r="AE69" i="21"/>
  <c r="AF69" i="21"/>
  <c r="AG69" i="21"/>
  <c r="AH69" i="21"/>
  <c r="AI69" i="21"/>
  <c r="AJ69" i="21"/>
  <c r="AK69" i="21"/>
  <c r="AL69" i="21"/>
  <c r="AM69" i="21"/>
  <c r="AN69" i="21"/>
  <c r="AO69" i="21"/>
  <c r="AP69" i="21"/>
  <c r="AQ69" i="21"/>
  <c r="AR69" i="21"/>
  <c r="AS69" i="21"/>
  <c r="AT69" i="21"/>
  <c r="AU69" i="21"/>
  <c r="AV69" i="21"/>
  <c r="AW69" i="21"/>
  <c r="AX69" i="21"/>
  <c r="AY69" i="21"/>
  <c r="AZ69" i="21"/>
  <c r="BA69" i="21"/>
  <c r="BB69" i="21"/>
  <c r="BC69" i="21"/>
  <c r="BD69" i="21"/>
  <c r="BE69" i="21"/>
  <c r="BF69" i="21"/>
  <c r="BG69" i="21"/>
  <c r="BH69" i="21"/>
  <c r="BI69" i="21"/>
  <c r="BJ69" i="21"/>
  <c r="BK69" i="21"/>
  <c r="BL69" i="21"/>
  <c r="BM69" i="21"/>
  <c r="BN69" i="21"/>
  <c r="BO69" i="21"/>
  <c r="BP69" i="21"/>
  <c r="BQ69" i="21"/>
  <c r="BR69" i="21"/>
  <c r="BS69" i="21"/>
  <c r="BT69" i="21"/>
  <c r="BU69" i="21"/>
  <c r="BV69" i="21"/>
  <c r="BW69" i="21"/>
  <c r="BX69" i="21"/>
  <c r="BY69" i="21"/>
  <c r="BZ69" i="21"/>
  <c r="CA69" i="21"/>
  <c r="CB69" i="21"/>
  <c r="CC69" i="21"/>
  <c r="CD69" i="21"/>
  <c r="CE69" i="21"/>
  <c r="CF69" i="21"/>
  <c r="CG69" i="21"/>
  <c r="CH69" i="21"/>
  <c r="CI69" i="21"/>
  <c r="CJ69" i="21"/>
  <c r="CK69" i="21"/>
  <c r="CL69" i="21"/>
  <c r="CM69" i="21"/>
  <c r="CN69" i="21"/>
  <c r="CO69" i="21"/>
  <c r="CP69" i="21"/>
  <c r="CQ69" i="21"/>
  <c r="CR69" i="21"/>
  <c r="CS69" i="21"/>
  <c r="CT69" i="21"/>
  <c r="CU69" i="21"/>
  <c r="CV69" i="21"/>
  <c r="CW69" i="21"/>
  <c r="M70" i="21"/>
  <c r="N70" i="21"/>
  <c r="O70" i="21"/>
  <c r="P70" i="21"/>
  <c r="Q70" i="21"/>
  <c r="R70" i="21"/>
  <c r="S70" i="21"/>
  <c r="T70" i="21"/>
  <c r="U70" i="21"/>
  <c r="V70" i="21"/>
  <c r="W70" i="21"/>
  <c r="X70" i="21"/>
  <c r="Y70" i="21"/>
  <c r="Z70" i="21"/>
  <c r="AA70" i="21"/>
  <c r="AB70" i="21"/>
  <c r="AC70" i="21"/>
  <c r="AD70" i="21"/>
  <c r="AE70" i="21"/>
  <c r="AF70" i="21"/>
  <c r="AG70" i="21"/>
  <c r="AH70" i="21"/>
  <c r="AI70" i="21"/>
  <c r="AJ70" i="21"/>
  <c r="AK70" i="21"/>
  <c r="AL70" i="21"/>
  <c r="AM70" i="21"/>
  <c r="AN70" i="21"/>
  <c r="AO70" i="21"/>
  <c r="AP70" i="21"/>
  <c r="AQ70" i="21"/>
  <c r="AR70" i="21"/>
  <c r="AS70" i="21"/>
  <c r="AT70" i="21"/>
  <c r="AU70" i="21"/>
  <c r="AV70" i="21"/>
  <c r="AW70" i="21"/>
  <c r="AX70" i="21"/>
  <c r="AY70" i="21"/>
  <c r="AZ70" i="21"/>
  <c r="BA70" i="21"/>
  <c r="BB70" i="21"/>
  <c r="BC70" i="21"/>
  <c r="BD70" i="21"/>
  <c r="BE70" i="21"/>
  <c r="BF70" i="21"/>
  <c r="BG70" i="21"/>
  <c r="BH70" i="21"/>
  <c r="BI70" i="21"/>
  <c r="BJ70" i="21"/>
  <c r="BK70" i="21"/>
  <c r="BL70" i="21"/>
  <c r="BM70" i="21"/>
  <c r="BN70" i="21"/>
  <c r="BO70" i="21"/>
  <c r="BP70" i="21"/>
  <c r="BQ70" i="21"/>
  <c r="BR70" i="21"/>
  <c r="BS70" i="21"/>
  <c r="BT70" i="21"/>
  <c r="BU70" i="21"/>
  <c r="BV70" i="21"/>
  <c r="BW70" i="21"/>
  <c r="BX70" i="21"/>
  <c r="BY70" i="21"/>
  <c r="BZ70" i="21"/>
  <c r="CA70" i="21"/>
  <c r="CB70" i="21"/>
  <c r="CC70" i="21"/>
  <c r="CD70" i="21"/>
  <c r="CE70" i="21"/>
  <c r="CF70" i="21"/>
  <c r="CG70" i="21"/>
  <c r="CH70" i="21"/>
  <c r="CI70" i="21"/>
  <c r="CJ70" i="21"/>
  <c r="CK70" i="21"/>
  <c r="CL70" i="21"/>
  <c r="CM70" i="21"/>
  <c r="CN70" i="21"/>
  <c r="CO70" i="21"/>
  <c r="CP70" i="21"/>
  <c r="CQ70" i="21"/>
  <c r="CR70" i="21"/>
  <c r="CS70" i="21"/>
  <c r="CT70" i="21"/>
  <c r="CU70" i="21"/>
  <c r="CV70" i="21"/>
  <c r="CW70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AU44" i="21"/>
  <c r="AV44" i="21"/>
  <c r="AW44" i="21"/>
  <c r="AX44" i="21"/>
  <c r="AY44" i="21"/>
  <c r="AZ44" i="21"/>
  <c r="BA44" i="21"/>
  <c r="BB44" i="21"/>
  <c r="BC44" i="21"/>
  <c r="BD44" i="21"/>
  <c r="BE44" i="21"/>
  <c r="BF44" i="21"/>
  <c r="BG44" i="21"/>
  <c r="BH44" i="21"/>
  <c r="BI44" i="21"/>
  <c r="BJ44" i="21"/>
  <c r="BK44" i="21"/>
  <c r="BL44" i="21"/>
  <c r="BM44" i="21"/>
  <c r="BN44" i="21"/>
  <c r="BO44" i="21"/>
  <c r="BP44" i="21"/>
  <c r="BQ44" i="21"/>
  <c r="BR44" i="21"/>
  <c r="BS44" i="21"/>
  <c r="BT44" i="21"/>
  <c r="BU44" i="21"/>
  <c r="BV44" i="21"/>
  <c r="BW44" i="21"/>
  <c r="BX44" i="21"/>
  <c r="BY44" i="21"/>
  <c r="BZ44" i="21"/>
  <c r="CA44" i="21"/>
  <c r="CB44" i="21"/>
  <c r="CC44" i="21"/>
  <c r="CD44" i="21"/>
  <c r="CE44" i="21"/>
  <c r="CF44" i="21"/>
  <c r="CG44" i="21"/>
  <c r="CH44" i="21"/>
  <c r="CI44" i="21"/>
  <c r="CJ44" i="21"/>
  <c r="CK44" i="21"/>
  <c r="CL44" i="21"/>
  <c r="CM44" i="21"/>
  <c r="CN44" i="21"/>
  <c r="CO44" i="21"/>
  <c r="CP44" i="21"/>
  <c r="CQ44" i="21"/>
  <c r="CR44" i="21"/>
  <c r="CS44" i="21"/>
  <c r="CT44" i="21"/>
  <c r="CU44" i="21"/>
  <c r="CV44" i="21"/>
  <c r="CW44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AC45" i="21"/>
  <c r="AD45" i="21"/>
  <c r="AE45" i="21"/>
  <c r="AF45" i="21"/>
  <c r="AG45" i="21"/>
  <c r="AH45" i="21"/>
  <c r="AI45" i="21"/>
  <c r="AJ45" i="21"/>
  <c r="AK45" i="21"/>
  <c r="AL45" i="21"/>
  <c r="AM45" i="21"/>
  <c r="AN45" i="21"/>
  <c r="AO45" i="21"/>
  <c r="AP45" i="21"/>
  <c r="AQ45" i="21"/>
  <c r="AR45" i="21"/>
  <c r="AS45" i="21"/>
  <c r="AT45" i="21"/>
  <c r="AU45" i="21"/>
  <c r="AV45" i="21"/>
  <c r="AW45" i="21"/>
  <c r="AX45" i="21"/>
  <c r="AY45" i="21"/>
  <c r="AZ45" i="21"/>
  <c r="BA45" i="21"/>
  <c r="BB45" i="21"/>
  <c r="BC45" i="21"/>
  <c r="BD45" i="21"/>
  <c r="BE45" i="21"/>
  <c r="BF45" i="21"/>
  <c r="BG45" i="21"/>
  <c r="BH45" i="21"/>
  <c r="BI45" i="21"/>
  <c r="BJ45" i="21"/>
  <c r="BK45" i="21"/>
  <c r="BL45" i="21"/>
  <c r="BM45" i="21"/>
  <c r="BN45" i="21"/>
  <c r="BO45" i="21"/>
  <c r="BP45" i="21"/>
  <c r="BQ45" i="21"/>
  <c r="BR45" i="21"/>
  <c r="BS45" i="21"/>
  <c r="BT45" i="21"/>
  <c r="BU45" i="21"/>
  <c r="BV45" i="21"/>
  <c r="BW45" i="21"/>
  <c r="BX45" i="21"/>
  <c r="BY45" i="21"/>
  <c r="BZ45" i="21"/>
  <c r="CA45" i="21"/>
  <c r="CB45" i="21"/>
  <c r="CC45" i="21"/>
  <c r="CD45" i="21"/>
  <c r="CE45" i="21"/>
  <c r="CF45" i="21"/>
  <c r="CG45" i="21"/>
  <c r="CH45" i="21"/>
  <c r="CI45" i="21"/>
  <c r="CJ45" i="21"/>
  <c r="CK45" i="21"/>
  <c r="CL45" i="21"/>
  <c r="CM45" i="21"/>
  <c r="CN45" i="21"/>
  <c r="CO45" i="21"/>
  <c r="CP45" i="21"/>
  <c r="CQ45" i="21"/>
  <c r="CR45" i="21"/>
  <c r="CS45" i="21"/>
  <c r="CT45" i="21"/>
  <c r="CU45" i="21"/>
  <c r="CV45" i="21"/>
  <c r="CW45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AD46" i="21"/>
  <c r="AE46" i="21"/>
  <c r="AF46" i="21"/>
  <c r="AG46" i="21"/>
  <c r="AH46" i="21"/>
  <c r="AI46" i="21"/>
  <c r="AJ46" i="21"/>
  <c r="AK46" i="21"/>
  <c r="AL46" i="21"/>
  <c r="AM46" i="21"/>
  <c r="AN46" i="21"/>
  <c r="AO46" i="21"/>
  <c r="AP46" i="21"/>
  <c r="AQ46" i="21"/>
  <c r="AR46" i="21"/>
  <c r="AS46" i="21"/>
  <c r="AT46" i="21"/>
  <c r="AU46" i="21"/>
  <c r="AV46" i="21"/>
  <c r="AW46" i="21"/>
  <c r="AX46" i="21"/>
  <c r="AY46" i="21"/>
  <c r="AZ46" i="21"/>
  <c r="BA46" i="21"/>
  <c r="BB46" i="21"/>
  <c r="BC46" i="21"/>
  <c r="BD46" i="21"/>
  <c r="BE46" i="21"/>
  <c r="BF46" i="21"/>
  <c r="BG46" i="21"/>
  <c r="BH46" i="21"/>
  <c r="BI46" i="21"/>
  <c r="BJ46" i="21"/>
  <c r="BK46" i="21"/>
  <c r="BL46" i="21"/>
  <c r="BM46" i="21"/>
  <c r="BN46" i="21"/>
  <c r="BO46" i="21"/>
  <c r="BP46" i="21"/>
  <c r="BQ46" i="21"/>
  <c r="BR46" i="21"/>
  <c r="BS46" i="21"/>
  <c r="BT46" i="21"/>
  <c r="BU46" i="21"/>
  <c r="BV46" i="21"/>
  <c r="BW46" i="21"/>
  <c r="BX46" i="21"/>
  <c r="BY46" i="21"/>
  <c r="BZ46" i="21"/>
  <c r="CA46" i="21"/>
  <c r="CB46" i="21"/>
  <c r="CC46" i="21"/>
  <c r="CD46" i="21"/>
  <c r="CE46" i="21"/>
  <c r="CF46" i="21"/>
  <c r="CG46" i="21"/>
  <c r="CH46" i="21"/>
  <c r="CI46" i="21"/>
  <c r="CJ46" i="21"/>
  <c r="CK46" i="21"/>
  <c r="CL46" i="21"/>
  <c r="CM46" i="21"/>
  <c r="CN46" i="21"/>
  <c r="CO46" i="21"/>
  <c r="CP46" i="21"/>
  <c r="CQ46" i="21"/>
  <c r="CR46" i="21"/>
  <c r="CS46" i="21"/>
  <c r="CT46" i="21"/>
  <c r="CU46" i="21"/>
  <c r="CV46" i="21"/>
  <c r="CW46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Z47" i="21"/>
  <c r="AA47" i="21"/>
  <c r="AB47" i="21"/>
  <c r="AC47" i="21"/>
  <c r="AD47" i="21"/>
  <c r="AE47" i="21"/>
  <c r="AF47" i="21"/>
  <c r="AG47" i="21"/>
  <c r="AH47" i="21"/>
  <c r="AI47" i="21"/>
  <c r="AJ47" i="21"/>
  <c r="AK47" i="21"/>
  <c r="AL47" i="21"/>
  <c r="AM47" i="21"/>
  <c r="AN47" i="21"/>
  <c r="AO47" i="21"/>
  <c r="AP47" i="21"/>
  <c r="AQ47" i="21"/>
  <c r="AR47" i="21"/>
  <c r="AS47" i="21"/>
  <c r="AT47" i="21"/>
  <c r="AU47" i="21"/>
  <c r="AV47" i="21"/>
  <c r="AW47" i="21"/>
  <c r="AX47" i="21"/>
  <c r="AY47" i="21"/>
  <c r="AZ47" i="21"/>
  <c r="BA47" i="21"/>
  <c r="BB47" i="21"/>
  <c r="BC47" i="21"/>
  <c r="BD47" i="21"/>
  <c r="BE47" i="21"/>
  <c r="BF47" i="21"/>
  <c r="BG47" i="21"/>
  <c r="BH47" i="21"/>
  <c r="BI47" i="21"/>
  <c r="BJ47" i="21"/>
  <c r="BK47" i="21"/>
  <c r="BL47" i="21"/>
  <c r="BM47" i="21"/>
  <c r="BN47" i="21"/>
  <c r="BO47" i="21"/>
  <c r="BP47" i="21"/>
  <c r="BQ47" i="21"/>
  <c r="BR47" i="21"/>
  <c r="BS47" i="21"/>
  <c r="BT47" i="21"/>
  <c r="BU47" i="21"/>
  <c r="BV47" i="21"/>
  <c r="BW47" i="21"/>
  <c r="BX47" i="21"/>
  <c r="BY47" i="21"/>
  <c r="BZ47" i="21"/>
  <c r="CA47" i="21"/>
  <c r="CB47" i="21"/>
  <c r="CC47" i="21"/>
  <c r="CD47" i="21"/>
  <c r="CE47" i="21"/>
  <c r="CF47" i="21"/>
  <c r="CG47" i="21"/>
  <c r="CH47" i="21"/>
  <c r="CI47" i="21"/>
  <c r="CJ47" i="21"/>
  <c r="CK47" i="21"/>
  <c r="CL47" i="21"/>
  <c r="CM47" i="21"/>
  <c r="CN47" i="21"/>
  <c r="CO47" i="21"/>
  <c r="CP47" i="21"/>
  <c r="CQ47" i="21"/>
  <c r="CR47" i="21"/>
  <c r="CS47" i="21"/>
  <c r="CT47" i="21"/>
  <c r="CU47" i="21"/>
  <c r="CV47" i="21"/>
  <c r="CW47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AE48" i="21"/>
  <c r="AF48" i="21"/>
  <c r="AG48" i="21"/>
  <c r="AH48" i="21"/>
  <c r="AI48" i="21"/>
  <c r="AJ48" i="21"/>
  <c r="AK48" i="21"/>
  <c r="AL48" i="21"/>
  <c r="AM48" i="21"/>
  <c r="AN48" i="21"/>
  <c r="AO48" i="21"/>
  <c r="AP48" i="21"/>
  <c r="AQ48" i="21"/>
  <c r="AR48" i="21"/>
  <c r="AS48" i="21"/>
  <c r="AT48" i="21"/>
  <c r="AU48" i="21"/>
  <c r="AV48" i="21"/>
  <c r="AW48" i="21"/>
  <c r="AX48" i="21"/>
  <c r="AY48" i="21"/>
  <c r="AZ48" i="21"/>
  <c r="BA48" i="21"/>
  <c r="BB48" i="21"/>
  <c r="BC48" i="21"/>
  <c r="BD48" i="21"/>
  <c r="BE48" i="21"/>
  <c r="BF48" i="21"/>
  <c r="BG48" i="21"/>
  <c r="BH48" i="21"/>
  <c r="BI48" i="21"/>
  <c r="BJ48" i="21"/>
  <c r="BK48" i="21"/>
  <c r="BL48" i="21"/>
  <c r="BM48" i="21"/>
  <c r="BN48" i="21"/>
  <c r="BO48" i="21"/>
  <c r="BP48" i="21"/>
  <c r="BQ48" i="21"/>
  <c r="BR48" i="21"/>
  <c r="BS48" i="21"/>
  <c r="BT48" i="21"/>
  <c r="BU48" i="21"/>
  <c r="BV48" i="21"/>
  <c r="BW48" i="21"/>
  <c r="BX48" i="21"/>
  <c r="BY48" i="21"/>
  <c r="BZ48" i="21"/>
  <c r="CA48" i="21"/>
  <c r="CB48" i="21"/>
  <c r="CC48" i="21"/>
  <c r="CD48" i="21"/>
  <c r="CE48" i="21"/>
  <c r="CF48" i="21"/>
  <c r="CG48" i="21"/>
  <c r="CH48" i="21"/>
  <c r="CI48" i="21"/>
  <c r="CJ48" i="21"/>
  <c r="CK48" i="21"/>
  <c r="CL48" i="21"/>
  <c r="CM48" i="21"/>
  <c r="CN48" i="21"/>
  <c r="CO48" i="21"/>
  <c r="CP48" i="21"/>
  <c r="CQ48" i="21"/>
  <c r="CR48" i="21"/>
  <c r="CS48" i="21"/>
  <c r="CT48" i="21"/>
  <c r="CU48" i="21"/>
  <c r="CV48" i="21"/>
  <c r="CW48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Z49" i="21"/>
  <c r="AA49" i="21"/>
  <c r="AB49" i="21"/>
  <c r="AC49" i="21"/>
  <c r="AD49" i="21"/>
  <c r="AE49" i="21"/>
  <c r="AF49" i="21"/>
  <c r="AG49" i="21"/>
  <c r="AH49" i="21"/>
  <c r="AI49" i="21"/>
  <c r="AJ49" i="21"/>
  <c r="AK49" i="21"/>
  <c r="AL49" i="21"/>
  <c r="AM49" i="21"/>
  <c r="AN49" i="21"/>
  <c r="AO49" i="21"/>
  <c r="AP49" i="21"/>
  <c r="AQ49" i="21"/>
  <c r="AR49" i="21"/>
  <c r="AS49" i="21"/>
  <c r="AT49" i="21"/>
  <c r="AU49" i="21"/>
  <c r="AV49" i="21"/>
  <c r="AW49" i="21"/>
  <c r="AX49" i="21"/>
  <c r="AY49" i="21"/>
  <c r="AZ49" i="21"/>
  <c r="BA49" i="21"/>
  <c r="BB49" i="21"/>
  <c r="BC49" i="21"/>
  <c r="BD49" i="21"/>
  <c r="BE49" i="21"/>
  <c r="BF49" i="21"/>
  <c r="BG49" i="21"/>
  <c r="BH49" i="21"/>
  <c r="BI49" i="21"/>
  <c r="BJ49" i="21"/>
  <c r="BK49" i="21"/>
  <c r="BL49" i="21"/>
  <c r="BM49" i="21"/>
  <c r="BN49" i="21"/>
  <c r="BO49" i="21"/>
  <c r="BP49" i="21"/>
  <c r="BQ49" i="21"/>
  <c r="BR49" i="21"/>
  <c r="BS49" i="21"/>
  <c r="BT49" i="21"/>
  <c r="BU49" i="21"/>
  <c r="BV49" i="21"/>
  <c r="BW49" i="21"/>
  <c r="BX49" i="21"/>
  <c r="BY49" i="21"/>
  <c r="BZ49" i="21"/>
  <c r="CA49" i="21"/>
  <c r="CB49" i="21"/>
  <c r="CC49" i="21"/>
  <c r="CD49" i="21"/>
  <c r="CE49" i="21"/>
  <c r="CF49" i="21"/>
  <c r="CG49" i="21"/>
  <c r="CH49" i="21"/>
  <c r="CI49" i="21"/>
  <c r="CJ49" i="21"/>
  <c r="CK49" i="21"/>
  <c r="CL49" i="21"/>
  <c r="CM49" i="21"/>
  <c r="CN49" i="21"/>
  <c r="CO49" i="21"/>
  <c r="CP49" i="21"/>
  <c r="CQ49" i="21"/>
  <c r="CR49" i="21"/>
  <c r="CS49" i="21"/>
  <c r="CT49" i="21"/>
  <c r="CU49" i="21"/>
  <c r="CV49" i="21"/>
  <c r="CW49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Z50" i="21"/>
  <c r="AA50" i="21"/>
  <c r="AB50" i="21"/>
  <c r="AC50" i="21"/>
  <c r="AD50" i="21"/>
  <c r="AE50" i="21"/>
  <c r="AF50" i="21"/>
  <c r="AG50" i="21"/>
  <c r="AH50" i="21"/>
  <c r="AI50" i="21"/>
  <c r="AJ50" i="21"/>
  <c r="AK50" i="21"/>
  <c r="AL50" i="21"/>
  <c r="AM50" i="21"/>
  <c r="AN50" i="21"/>
  <c r="AO50" i="21"/>
  <c r="AP50" i="21"/>
  <c r="AQ50" i="21"/>
  <c r="AR50" i="21"/>
  <c r="AS50" i="21"/>
  <c r="AT50" i="21"/>
  <c r="AU50" i="21"/>
  <c r="AV50" i="21"/>
  <c r="AW50" i="21"/>
  <c r="AX50" i="21"/>
  <c r="AY50" i="21"/>
  <c r="AZ50" i="21"/>
  <c r="BA50" i="21"/>
  <c r="BB50" i="21"/>
  <c r="BC50" i="21"/>
  <c r="BD50" i="21"/>
  <c r="BE50" i="21"/>
  <c r="BF50" i="21"/>
  <c r="BG50" i="21"/>
  <c r="BH50" i="21"/>
  <c r="BI50" i="21"/>
  <c r="BJ50" i="21"/>
  <c r="BK50" i="21"/>
  <c r="BL50" i="21"/>
  <c r="BM50" i="21"/>
  <c r="BN50" i="21"/>
  <c r="BO50" i="21"/>
  <c r="BP50" i="21"/>
  <c r="BQ50" i="21"/>
  <c r="BR50" i="21"/>
  <c r="BS50" i="21"/>
  <c r="BT50" i="21"/>
  <c r="BU50" i="21"/>
  <c r="BV50" i="21"/>
  <c r="BW50" i="21"/>
  <c r="BX50" i="21"/>
  <c r="BY50" i="21"/>
  <c r="BZ50" i="21"/>
  <c r="CA50" i="21"/>
  <c r="CB50" i="21"/>
  <c r="CC50" i="21"/>
  <c r="CD50" i="21"/>
  <c r="CE50" i="21"/>
  <c r="CF50" i="21"/>
  <c r="CG50" i="21"/>
  <c r="CH50" i="21"/>
  <c r="CI50" i="21"/>
  <c r="CJ50" i="21"/>
  <c r="CK50" i="21"/>
  <c r="CL50" i="21"/>
  <c r="CM50" i="21"/>
  <c r="CN50" i="21"/>
  <c r="CO50" i="21"/>
  <c r="CP50" i="21"/>
  <c r="CQ50" i="21"/>
  <c r="CR50" i="21"/>
  <c r="CS50" i="21"/>
  <c r="CT50" i="21"/>
  <c r="CU50" i="21"/>
  <c r="CV50" i="21"/>
  <c r="CW50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Z51" i="21"/>
  <c r="AA51" i="21"/>
  <c r="AB51" i="21"/>
  <c r="AC51" i="21"/>
  <c r="AD51" i="21"/>
  <c r="AE51" i="21"/>
  <c r="AF51" i="21"/>
  <c r="AG51" i="21"/>
  <c r="AH51" i="21"/>
  <c r="AI51" i="21"/>
  <c r="AJ51" i="21"/>
  <c r="AK51" i="21"/>
  <c r="AL51" i="21"/>
  <c r="AM51" i="21"/>
  <c r="AN51" i="21"/>
  <c r="AO51" i="21"/>
  <c r="AP51" i="21"/>
  <c r="AQ51" i="21"/>
  <c r="AR51" i="21"/>
  <c r="AS51" i="21"/>
  <c r="AT51" i="21"/>
  <c r="AU51" i="21"/>
  <c r="AV51" i="21"/>
  <c r="AW51" i="21"/>
  <c r="AX51" i="21"/>
  <c r="AY51" i="21"/>
  <c r="AZ51" i="21"/>
  <c r="BA51" i="21"/>
  <c r="BB51" i="21"/>
  <c r="BC51" i="21"/>
  <c r="BD51" i="21"/>
  <c r="BE51" i="21"/>
  <c r="BF51" i="21"/>
  <c r="BG51" i="21"/>
  <c r="BH51" i="21"/>
  <c r="BI51" i="21"/>
  <c r="BJ51" i="21"/>
  <c r="BK51" i="21"/>
  <c r="BL51" i="21"/>
  <c r="BM51" i="21"/>
  <c r="BN51" i="21"/>
  <c r="BO51" i="21"/>
  <c r="BP51" i="21"/>
  <c r="BQ51" i="21"/>
  <c r="BR51" i="21"/>
  <c r="BS51" i="21"/>
  <c r="BT51" i="21"/>
  <c r="BU51" i="21"/>
  <c r="BV51" i="21"/>
  <c r="BW51" i="21"/>
  <c r="BX51" i="21"/>
  <c r="BY51" i="21"/>
  <c r="BZ51" i="21"/>
  <c r="CA51" i="21"/>
  <c r="CB51" i="21"/>
  <c r="CC51" i="21"/>
  <c r="CD51" i="21"/>
  <c r="CE51" i="21"/>
  <c r="CF51" i="21"/>
  <c r="CG51" i="21"/>
  <c r="CH51" i="21"/>
  <c r="CI51" i="21"/>
  <c r="CJ51" i="21"/>
  <c r="CK51" i="21"/>
  <c r="CL51" i="21"/>
  <c r="CM51" i="21"/>
  <c r="CN51" i="21"/>
  <c r="CO51" i="21"/>
  <c r="CP51" i="21"/>
  <c r="CQ51" i="21"/>
  <c r="CR51" i="21"/>
  <c r="CS51" i="21"/>
  <c r="CT51" i="21"/>
  <c r="CU51" i="21"/>
  <c r="CV51" i="21"/>
  <c r="CW51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Z52" i="21"/>
  <c r="AA52" i="21"/>
  <c r="AB52" i="21"/>
  <c r="AC52" i="21"/>
  <c r="AD52" i="21"/>
  <c r="AE52" i="21"/>
  <c r="AF52" i="21"/>
  <c r="AG52" i="21"/>
  <c r="AH52" i="21"/>
  <c r="AI52" i="21"/>
  <c r="AJ52" i="21"/>
  <c r="AK52" i="21"/>
  <c r="AL52" i="21"/>
  <c r="AM52" i="21"/>
  <c r="AN52" i="21"/>
  <c r="AO52" i="21"/>
  <c r="AP52" i="21"/>
  <c r="AQ52" i="21"/>
  <c r="AR52" i="21"/>
  <c r="AS52" i="21"/>
  <c r="AT52" i="21"/>
  <c r="AU52" i="21"/>
  <c r="AV52" i="21"/>
  <c r="AW52" i="21"/>
  <c r="AX52" i="21"/>
  <c r="AY52" i="21"/>
  <c r="AZ52" i="21"/>
  <c r="BA52" i="21"/>
  <c r="BB52" i="21"/>
  <c r="BC52" i="21"/>
  <c r="BD52" i="21"/>
  <c r="BE52" i="21"/>
  <c r="BF52" i="21"/>
  <c r="BG52" i="21"/>
  <c r="BH52" i="21"/>
  <c r="BI52" i="21"/>
  <c r="BJ52" i="21"/>
  <c r="BK52" i="21"/>
  <c r="BL52" i="21"/>
  <c r="BM52" i="21"/>
  <c r="BN52" i="21"/>
  <c r="BO52" i="21"/>
  <c r="BP52" i="21"/>
  <c r="BQ52" i="21"/>
  <c r="BR52" i="21"/>
  <c r="BS52" i="21"/>
  <c r="BT52" i="21"/>
  <c r="BU52" i="21"/>
  <c r="BV52" i="21"/>
  <c r="BW52" i="21"/>
  <c r="BX52" i="21"/>
  <c r="BY52" i="21"/>
  <c r="BZ52" i="21"/>
  <c r="CA52" i="21"/>
  <c r="CB52" i="21"/>
  <c r="CC52" i="21"/>
  <c r="CD52" i="21"/>
  <c r="CE52" i="21"/>
  <c r="CF52" i="21"/>
  <c r="CG52" i="21"/>
  <c r="CH52" i="21"/>
  <c r="CI52" i="21"/>
  <c r="CJ52" i="21"/>
  <c r="CK52" i="21"/>
  <c r="CL52" i="21"/>
  <c r="CM52" i="21"/>
  <c r="CN52" i="21"/>
  <c r="CO52" i="21"/>
  <c r="CP52" i="21"/>
  <c r="CQ52" i="21"/>
  <c r="CR52" i="21"/>
  <c r="CS52" i="21"/>
  <c r="CT52" i="21"/>
  <c r="CU52" i="21"/>
  <c r="CV52" i="21"/>
  <c r="CW52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Z53" i="21"/>
  <c r="AA53" i="21"/>
  <c r="AB53" i="21"/>
  <c r="AC53" i="21"/>
  <c r="AD53" i="21"/>
  <c r="AE53" i="21"/>
  <c r="AF53" i="21"/>
  <c r="AG53" i="21"/>
  <c r="AH53" i="21"/>
  <c r="AI53" i="21"/>
  <c r="AJ53" i="21"/>
  <c r="AK53" i="21"/>
  <c r="AL53" i="21"/>
  <c r="AM53" i="21"/>
  <c r="AN53" i="21"/>
  <c r="AO53" i="21"/>
  <c r="AP53" i="21"/>
  <c r="AQ53" i="21"/>
  <c r="AR53" i="21"/>
  <c r="AS53" i="21"/>
  <c r="AT53" i="21"/>
  <c r="AU53" i="21"/>
  <c r="AV53" i="21"/>
  <c r="AW53" i="21"/>
  <c r="AX53" i="21"/>
  <c r="AY53" i="21"/>
  <c r="AZ53" i="21"/>
  <c r="BA53" i="21"/>
  <c r="BB53" i="21"/>
  <c r="BC53" i="21"/>
  <c r="BD53" i="21"/>
  <c r="BE53" i="21"/>
  <c r="BF53" i="21"/>
  <c r="BG53" i="21"/>
  <c r="BH53" i="21"/>
  <c r="BI53" i="21"/>
  <c r="BJ53" i="21"/>
  <c r="BK53" i="21"/>
  <c r="BL53" i="21"/>
  <c r="BM53" i="21"/>
  <c r="BN53" i="21"/>
  <c r="BO53" i="21"/>
  <c r="BP53" i="21"/>
  <c r="BQ53" i="21"/>
  <c r="BR53" i="21"/>
  <c r="BS53" i="21"/>
  <c r="BT53" i="21"/>
  <c r="BU53" i="21"/>
  <c r="BV53" i="21"/>
  <c r="BW53" i="21"/>
  <c r="BX53" i="21"/>
  <c r="BY53" i="21"/>
  <c r="BZ53" i="21"/>
  <c r="CA53" i="21"/>
  <c r="CB53" i="21"/>
  <c r="CC53" i="21"/>
  <c r="CD53" i="21"/>
  <c r="CE53" i="21"/>
  <c r="CF53" i="21"/>
  <c r="CG53" i="21"/>
  <c r="CH53" i="21"/>
  <c r="CI53" i="21"/>
  <c r="CJ53" i="21"/>
  <c r="CK53" i="21"/>
  <c r="CL53" i="21"/>
  <c r="CM53" i="21"/>
  <c r="CN53" i="21"/>
  <c r="CO53" i="21"/>
  <c r="CP53" i="21"/>
  <c r="CQ53" i="21"/>
  <c r="CR53" i="21"/>
  <c r="CS53" i="21"/>
  <c r="CT53" i="21"/>
  <c r="CU53" i="21"/>
  <c r="CV53" i="21"/>
  <c r="CW53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Z54" i="21"/>
  <c r="AA54" i="21"/>
  <c r="AB54" i="21"/>
  <c r="AC54" i="21"/>
  <c r="AD54" i="21"/>
  <c r="AE54" i="21"/>
  <c r="AF54" i="21"/>
  <c r="AG54" i="21"/>
  <c r="AH54" i="21"/>
  <c r="AI54" i="21"/>
  <c r="AJ54" i="21"/>
  <c r="AK54" i="21"/>
  <c r="AL54" i="21"/>
  <c r="AM54" i="21"/>
  <c r="AN54" i="21"/>
  <c r="AO54" i="21"/>
  <c r="AP54" i="21"/>
  <c r="AQ54" i="21"/>
  <c r="AR54" i="21"/>
  <c r="AS54" i="21"/>
  <c r="AT54" i="21"/>
  <c r="AU54" i="21"/>
  <c r="AV54" i="21"/>
  <c r="AW54" i="21"/>
  <c r="AX54" i="21"/>
  <c r="AY54" i="21"/>
  <c r="AZ54" i="21"/>
  <c r="BA54" i="21"/>
  <c r="BB54" i="21"/>
  <c r="BC54" i="21"/>
  <c r="BD54" i="21"/>
  <c r="BE54" i="21"/>
  <c r="BF54" i="21"/>
  <c r="BG54" i="21"/>
  <c r="BH54" i="21"/>
  <c r="BI54" i="21"/>
  <c r="BJ54" i="21"/>
  <c r="BK54" i="21"/>
  <c r="BL54" i="21"/>
  <c r="BM54" i="21"/>
  <c r="BN54" i="21"/>
  <c r="BO54" i="21"/>
  <c r="BP54" i="21"/>
  <c r="BQ54" i="21"/>
  <c r="BR54" i="21"/>
  <c r="BS54" i="21"/>
  <c r="BT54" i="21"/>
  <c r="BU54" i="21"/>
  <c r="BV54" i="21"/>
  <c r="BW54" i="21"/>
  <c r="BX54" i="21"/>
  <c r="BY54" i="21"/>
  <c r="BZ54" i="21"/>
  <c r="CA54" i="21"/>
  <c r="CB54" i="21"/>
  <c r="CC54" i="21"/>
  <c r="CD54" i="21"/>
  <c r="CE54" i="21"/>
  <c r="CF54" i="21"/>
  <c r="CG54" i="21"/>
  <c r="CH54" i="21"/>
  <c r="CI54" i="21"/>
  <c r="CJ54" i="21"/>
  <c r="CK54" i="21"/>
  <c r="CL54" i="21"/>
  <c r="CM54" i="21"/>
  <c r="CN54" i="21"/>
  <c r="CO54" i="21"/>
  <c r="CP54" i="21"/>
  <c r="CQ54" i="21"/>
  <c r="CR54" i="21"/>
  <c r="CS54" i="21"/>
  <c r="CT54" i="21"/>
  <c r="CU54" i="21"/>
  <c r="CV54" i="21"/>
  <c r="CW54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Z55" i="21"/>
  <c r="AA55" i="21"/>
  <c r="AB55" i="21"/>
  <c r="AC55" i="21"/>
  <c r="AD55" i="21"/>
  <c r="AE55" i="21"/>
  <c r="AF55" i="21"/>
  <c r="AG55" i="21"/>
  <c r="AH55" i="21"/>
  <c r="AI55" i="21"/>
  <c r="AJ55" i="21"/>
  <c r="AK55" i="21"/>
  <c r="AL55" i="21"/>
  <c r="AM55" i="21"/>
  <c r="AN55" i="21"/>
  <c r="AO55" i="21"/>
  <c r="AP55" i="21"/>
  <c r="AQ55" i="21"/>
  <c r="AR55" i="21"/>
  <c r="AS55" i="21"/>
  <c r="AT55" i="21"/>
  <c r="AU55" i="21"/>
  <c r="AV55" i="21"/>
  <c r="AW55" i="21"/>
  <c r="AX55" i="21"/>
  <c r="AY55" i="21"/>
  <c r="AZ55" i="21"/>
  <c r="BA55" i="21"/>
  <c r="BB55" i="21"/>
  <c r="BC55" i="21"/>
  <c r="BD55" i="21"/>
  <c r="BE55" i="21"/>
  <c r="BF55" i="21"/>
  <c r="BG55" i="21"/>
  <c r="BH55" i="21"/>
  <c r="BI55" i="21"/>
  <c r="BJ55" i="21"/>
  <c r="BK55" i="21"/>
  <c r="BL55" i="21"/>
  <c r="BM55" i="21"/>
  <c r="BN55" i="21"/>
  <c r="BO55" i="21"/>
  <c r="BP55" i="21"/>
  <c r="BQ55" i="21"/>
  <c r="BR55" i="21"/>
  <c r="BS55" i="21"/>
  <c r="BT55" i="21"/>
  <c r="BU55" i="21"/>
  <c r="BV55" i="21"/>
  <c r="BW55" i="21"/>
  <c r="BX55" i="21"/>
  <c r="BY55" i="21"/>
  <c r="BZ55" i="21"/>
  <c r="CA55" i="21"/>
  <c r="CB55" i="21"/>
  <c r="CC55" i="21"/>
  <c r="CD55" i="21"/>
  <c r="CE55" i="21"/>
  <c r="CF55" i="21"/>
  <c r="CG55" i="21"/>
  <c r="CH55" i="21"/>
  <c r="CI55" i="21"/>
  <c r="CJ55" i="21"/>
  <c r="CK55" i="21"/>
  <c r="CL55" i="21"/>
  <c r="CM55" i="21"/>
  <c r="CN55" i="21"/>
  <c r="CO55" i="21"/>
  <c r="CP55" i="21"/>
  <c r="CQ55" i="21"/>
  <c r="CR55" i="21"/>
  <c r="CS55" i="21"/>
  <c r="CT55" i="21"/>
  <c r="CU55" i="21"/>
  <c r="CV55" i="21"/>
  <c r="CW55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Z56" i="21"/>
  <c r="AA56" i="21"/>
  <c r="AB56" i="21"/>
  <c r="AC56" i="21"/>
  <c r="AD56" i="21"/>
  <c r="AE56" i="21"/>
  <c r="AF56" i="21"/>
  <c r="AG56" i="21"/>
  <c r="AH56" i="21"/>
  <c r="AI56" i="21"/>
  <c r="AJ56" i="21"/>
  <c r="AK56" i="21"/>
  <c r="AL56" i="21"/>
  <c r="AM56" i="21"/>
  <c r="AN56" i="21"/>
  <c r="AO56" i="21"/>
  <c r="AP56" i="21"/>
  <c r="AQ56" i="21"/>
  <c r="AR56" i="21"/>
  <c r="AS56" i="21"/>
  <c r="AT56" i="21"/>
  <c r="AU56" i="21"/>
  <c r="AV56" i="21"/>
  <c r="AW56" i="21"/>
  <c r="AX56" i="21"/>
  <c r="AY56" i="21"/>
  <c r="AZ56" i="21"/>
  <c r="BA56" i="21"/>
  <c r="BB56" i="21"/>
  <c r="BC56" i="21"/>
  <c r="BD56" i="21"/>
  <c r="BE56" i="21"/>
  <c r="BF56" i="21"/>
  <c r="BG56" i="21"/>
  <c r="BH56" i="21"/>
  <c r="BI56" i="21"/>
  <c r="BJ56" i="21"/>
  <c r="BK56" i="21"/>
  <c r="BL56" i="21"/>
  <c r="BM56" i="21"/>
  <c r="BN56" i="21"/>
  <c r="BO56" i="21"/>
  <c r="BP56" i="21"/>
  <c r="BQ56" i="21"/>
  <c r="BR56" i="21"/>
  <c r="BS56" i="21"/>
  <c r="BT56" i="21"/>
  <c r="BU56" i="21"/>
  <c r="BV56" i="21"/>
  <c r="BW56" i="21"/>
  <c r="BX56" i="21"/>
  <c r="BY56" i="21"/>
  <c r="BZ56" i="21"/>
  <c r="CA56" i="21"/>
  <c r="CB56" i="21"/>
  <c r="CC56" i="21"/>
  <c r="CD56" i="21"/>
  <c r="CE56" i="21"/>
  <c r="CF56" i="21"/>
  <c r="CG56" i="21"/>
  <c r="CH56" i="21"/>
  <c r="CI56" i="21"/>
  <c r="CJ56" i="21"/>
  <c r="CK56" i="21"/>
  <c r="CL56" i="21"/>
  <c r="CM56" i="21"/>
  <c r="CN56" i="21"/>
  <c r="CO56" i="21"/>
  <c r="CP56" i="21"/>
  <c r="CQ56" i="21"/>
  <c r="CR56" i="21"/>
  <c r="CS56" i="21"/>
  <c r="CT56" i="21"/>
  <c r="CU56" i="21"/>
  <c r="CV56" i="21"/>
  <c r="CW56" i="21"/>
  <c r="M57" i="21"/>
  <c r="N57" i="21"/>
  <c r="O57" i="21"/>
  <c r="P57" i="21"/>
  <c r="Q57" i="21"/>
  <c r="R57" i="21"/>
  <c r="S57" i="21"/>
  <c r="T57" i="21"/>
  <c r="U57" i="21"/>
  <c r="V57" i="21"/>
  <c r="W57" i="21"/>
  <c r="X57" i="21"/>
  <c r="Y57" i="21"/>
  <c r="Z57" i="21"/>
  <c r="AA57" i="21"/>
  <c r="AB57" i="21"/>
  <c r="AC57" i="21"/>
  <c r="AD57" i="21"/>
  <c r="AE57" i="21"/>
  <c r="AF57" i="21"/>
  <c r="AG57" i="21"/>
  <c r="AH57" i="21"/>
  <c r="AI57" i="21"/>
  <c r="AJ57" i="21"/>
  <c r="AK57" i="21"/>
  <c r="AL57" i="21"/>
  <c r="AM57" i="21"/>
  <c r="AN57" i="21"/>
  <c r="AO57" i="21"/>
  <c r="AP57" i="21"/>
  <c r="AQ57" i="21"/>
  <c r="AR57" i="21"/>
  <c r="AS57" i="21"/>
  <c r="AT57" i="21"/>
  <c r="AU57" i="21"/>
  <c r="AV57" i="21"/>
  <c r="AW57" i="21"/>
  <c r="AX57" i="21"/>
  <c r="AY57" i="21"/>
  <c r="AZ57" i="21"/>
  <c r="BA57" i="21"/>
  <c r="BB57" i="21"/>
  <c r="BC57" i="21"/>
  <c r="BD57" i="21"/>
  <c r="BE57" i="21"/>
  <c r="BF57" i="21"/>
  <c r="BG57" i="21"/>
  <c r="BH57" i="21"/>
  <c r="BI57" i="21"/>
  <c r="BJ57" i="21"/>
  <c r="BK57" i="21"/>
  <c r="BL57" i="21"/>
  <c r="BM57" i="21"/>
  <c r="BN57" i="21"/>
  <c r="BO57" i="21"/>
  <c r="BP57" i="21"/>
  <c r="BQ57" i="21"/>
  <c r="BR57" i="21"/>
  <c r="BS57" i="21"/>
  <c r="BT57" i="21"/>
  <c r="BU57" i="21"/>
  <c r="BV57" i="21"/>
  <c r="BW57" i="21"/>
  <c r="BX57" i="21"/>
  <c r="BY57" i="21"/>
  <c r="BZ57" i="21"/>
  <c r="CA57" i="21"/>
  <c r="CB57" i="21"/>
  <c r="CC57" i="21"/>
  <c r="CD57" i="21"/>
  <c r="CE57" i="21"/>
  <c r="CF57" i="21"/>
  <c r="CG57" i="21"/>
  <c r="CH57" i="21"/>
  <c r="CI57" i="21"/>
  <c r="CJ57" i="21"/>
  <c r="CK57" i="21"/>
  <c r="CL57" i="21"/>
  <c r="CM57" i="21"/>
  <c r="CN57" i="21"/>
  <c r="CO57" i="21"/>
  <c r="CP57" i="21"/>
  <c r="CQ57" i="21"/>
  <c r="CR57" i="21"/>
  <c r="CS57" i="21"/>
  <c r="CT57" i="21"/>
  <c r="CU57" i="21"/>
  <c r="CV57" i="21"/>
  <c r="CW57" i="21"/>
  <c r="M58" i="21"/>
  <c r="N58" i="21"/>
  <c r="O58" i="21"/>
  <c r="P58" i="21"/>
  <c r="Q58" i="21"/>
  <c r="R58" i="21"/>
  <c r="S58" i="21"/>
  <c r="T58" i="21"/>
  <c r="U58" i="21"/>
  <c r="V58" i="21"/>
  <c r="W58" i="21"/>
  <c r="X58" i="21"/>
  <c r="Y58" i="21"/>
  <c r="Z58" i="21"/>
  <c r="AA58" i="21"/>
  <c r="AB58" i="21"/>
  <c r="AC58" i="21"/>
  <c r="AD58" i="21"/>
  <c r="AE58" i="21"/>
  <c r="AF58" i="21"/>
  <c r="AG58" i="21"/>
  <c r="AH58" i="21"/>
  <c r="AI58" i="21"/>
  <c r="AJ58" i="21"/>
  <c r="AK58" i="21"/>
  <c r="AL58" i="21"/>
  <c r="AM58" i="21"/>
  <c r="AN58" i="21"/>
  <c r="AO58" i="21"/>
  <c r="AP58" i="21"/>
  <c r="AQ58" i="21"/>
  <c r="AR58" i="21"/>
  <c r="AS58" i="21"/>
  <c r="AT58" i="21"/>
  <c r="AU58" i="21"/>
  <c r="AV58" i="21"/>
  <c r="AW58" i="21"/>
  <c r="AX58" i="21"/>
  <c r="AY58" i="21"/>
  <c r="AZ58" i="21"/>
  <c r="BA58" i="21"/>
  <c r="BB58" i="21"/>
  <c r="BC58" i="21"/>
  <c r="BD58" i="21"/>
  <c r="BE58" i="21"/>
  <c r="BF58" i="21"/>
  <c r="BG58" i="21"/>
  <c r="BH58" i="21"/>
  <c r="BI58" i="21"/>
  <c r="BJ58" i="21"/>
  <c r="BK58" i="21"/>
  <c r="BL58" i="21"/>
  <c r="BM58" i="21"/>
  <c r="BN58" i="21"/>
  <c r="BO58" i="21"/>
  <c r="BP58" i="21"/>
  <c r="BQ58" i="21"/>
  <c r="BR58" i="21"/>
  <c r="BS58" i="21"/>
  <c r="BT58" i="21"/>
  <c r="BU58" i="21"/>
  <c r="BV58" i="21"/>
  <c r="BW58" i="21"/>
  <c r="BX58" i="21"/>
  <c r="BY58" i="21"/>
  <c r="BZ58" i="21"/>
  <c r="CA58" i="21"/>
  <c r="CB58" i="21"/>
  <c r="CC58" i="21"/>
  <c r="CD58" i="21"/>
  <c r="CE58" i="21"/>
  <c r="CF58" i="21"/>
  <c r="CG58" i="21"/>
  <c r="CH58" i="21"/>
  <c r="CI58" i="21"/>
  <c r="CJ58" i="21"/>
  <c r="CK58" i="21"/>
  <c r="CL58" i="21"/>
  <c r="CM58" i="21"/>
  <c r="CN58" i="21"/>
  <c r="CO58" i="21"/>
  <c r="CP58" i="21"/>
  <c r="CQ58" i="21"/>
  <c r="CR58" i="21"/>
  <c r="CS58" i="21"/>
  <c r="CT58" i="21"/>
  <c r="CU58" i="21"/>
  <c r="CV58" i="21"/>
  <c r="CW58" i="21"/>
  <c r="M59" i="21"/>
  <c r="N59" i="21"/>
  <c r="O59" i="21"/>
  <c r="P59" i="21"/>
  <c r="Q59" i="21"/>
  <c r="R59" i="21"/>
  <c r="S59" i="21"/>
  <c r="T59" i="21"/>
  <c r="U59" i="21"/>
  <c r="V59" i="21"/>
  <c r="W59" i="21"/>
  <c r="X59" i="21"/>
  <c r="Y59" i="21"/>
  <c r="Z59" i="21"/>
  <c r="AA59" i="21"/>
  <c r="AB59" i="21"/>
  <c r="AC59" i="21"/>
  <c r="AD59" i="21"/>
  <c r="AE59" i="21"/>
  <c r="AF59" i="21"/>
  <c r="AG59" i="21"/>
  <c r="AH59" i="21"/>
  <c r="AI59" i="21"/>
  <c r="AJ59" i="21"/>
  <c r="AK59" i="21"/>
  <c r="AL59" i="21"/>
  <c r="AM59" i="21"/>
  <c r="AN59" i="21"/>
  <c r="AO59" i="21"/>
  <c r="AP59" i="21"/>
  <c r="AQ59" i="21"/>
  <c r="AR59" i="21"/>
  <c r="AS59" i="21"/>
  <c r="AT59" i="21"/>
  <c r="AU59" i="21"/>
  <c r="AV59" i="21"/>
  <c r="AW59" i="21"/>
  <c r="AX59" i="21"/>
  <c r="AY59" i="21"/>
  <c r="AZ59" i="21"/>
  <c r="BA59" i="21"/>
  <c r="BB59" i="21"/>
  <c r="BC59" i="21"/>
  <c r="BD59" i="21"/>
  <c r="BE59" i="21"/>
  <c r="BF59" i="21"/>
  <c r="BG59" i="21"/>
  <c r="BH59" i="21"/>
  <c r="BI59" i="21"/>
  <c r="BJ59" i="21"/>
  <c r="BK59" i="21"/>
  <c r="BL59" i="21"/>
  <c r="BM59" i="21"/>
  <c r="BN59" i="21"/>
  <c r="BO59" i="21"/>
  <c r="BP59" i="21"/>
  <c r="BQ59" i="21"/>
  <c r="BR59" i="21"/>
  <c r="BS59" i="21"/>
  <c r="BT59" i="21"/>
  <c r="BU59" i="21"/>
  <c r="BV59" i="21"/>
  <c r="BW59" i="21"/>
  <c r="BX59" i="21"/>
  <c r="BY59" i="21"/>
  <c r="BZ59" i="21"/>
  <c r="CA59" i="21"/>
  <c r="CB59" i="21"/>
  <c r="CC59" i="21"/>
  <c r="CD59" i="21"/>
  <c r="CE59" i="21"/>
  <c r="CF59" i="21"/>
  <c r="CG59" i="21"/>
  <c r="CH59" i="21"/>
  <c r="CI59" i="21"/>
  <c r="CJ59" i="21"/>
  <c r="CK59" i="21"/>
  <c r="CL59" i="21"/>
  <c r="CM59" i="21"/>
  <c r="CN59" i="21"/>
  <c r="CO59" i="21"/>
  <c r="CP59" i="21"/>
  <c r="CQ59" i="21"/>
  <c r="CR59" i="21"/>
  <c r="CS59" i="21"/>
  <c r="CT59" i="21"/>
  <c r="CU59" i="21"/>
  <c r="CV59" i="21"/>
  <c r="CW59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AH24" i="21"/>
  <c r="AI24" i="21"/>
  <c r="AJ24" i="21"/>
  <c r="AK24" i="21"/>
  <c r="AL24" i="21"/>
  <c r="AM24" i="21"/>
  <c r="AN24" i="21"/>
  <c r="AO24" i="21"/>
  <c r="AP24" i="21"/>
  <c r="AQ24" i="21"/>
  <c r="AR24" i="21"/>
  <c r="AS24" i="21"/>
  <c r="AT24" i="21"/>
  <c r="AU24" i="21"/>
  <c r="AV24" i="21"/>
  <c r="AW24" i="21"/>
  <c r="AX24" i="21"/>
  <c r="AY24" i="21"/>
  <c r="AZ24" i="21"/>
  <c r="BA24" i="21"/>
  <c r="BB24" i="21"/>
  <c r="BC24" i="21"/>
  <c r="BD24" i="21"/>
  <c r="BE24" i="21"/>
  <c r="BF24" i="21"/>
  <c r="BG24" i="21"/>
  <c r="BH24" i="21"/>
  <c r="BI24" i="21"/>
  <c r="BJ24" i="21"/>
  <c r="BK24" i="21"/>
  <c r="BL24" i="21"/>
  <c r="BM24" i="21"/>
  <c r="BN24" i="21"/>
  <c r="BO24" i="21"/>
  <c r="BP24" i="21"/>
  <c r="BQ24" i="21"/>
  <c r="BR24" i="21"/>
  <c r="BS24" i="21"/>
  <c r="BT24" i="21"/>
  <c r="BU24" i="21"/>
  <c r="BV24" i="21"/>
  <c r="BW24" i="21"/>
  <c r="BX24" i="21"/>
  <c r="BY24" i="21"/>
  <c r="BZ24" i="21"/>
  <c r="CA24" i="21"/>
  <c r="CB24" i="21"/>
  <c r="CC24" i="21"/>
  <c r="CD24" i="21"/>
  <c r="CE24" i="21"/>
  <c r="CF24" i="21"/>
  <c r="CG24" i="21"/>
  <c r="CH24" i="21"/>
  <c r="CI24" i="21"/>
  <c r="CJ24" i="21"/>
  <c r="CK24" i="21"/>
  <c r="CL24" i="21"/>
  <c r="CM24" i="21"/>
  <c r="CN24" i="21"/>
  <c r="CO24" i="21"/>
  <c r="CP24" i="21"/>
  <c r="CQ24" i="21"/>
  <c r="CR24" i="21"/>
  <c r="CS24" i="21"/>
  <c r="CT24" i="21"/>
  <c r="CU24" i="21"/>
  <c r="CV24" i="21"/>
  <c r="CW24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U25" i="21"/>
  <c r="AV25" i="21"/>
  <c r="AW25" i="21"/>
  <c r="AX25" i="21"/>
  <c r="AY25" i="21"/>
  <c r="AZ25" i="21"/>
  <c r="BA25" i="21"/>
  <c r="BB25" i="21"/>
  <c r="BC25" i="21"/>
  <c r="BD25" i="21"/>
  <c r="BE25" i="21"/>
  <c r="BF25" i="21"/>
  <c r="BG25" i="21"/>
  <c r="BH25" i="21"/>
  <c r="BI25" i="21"/>
  <c r="BJ25" i="21"/>
  <c r="BK25" i="21"/>
  <c r="BL25" i="21"/>
  <c r="BM25" i="21"/>
  <c r="BN25" i="21"/>
  <c r="BO25" i="21"/>
  <c r="BP25" i="21"/>
  <c r="BQ25" i="21"/>
  <c r="BR25" i="21"/>
  <c r="BS25" i="21"/>
  <c r="BT25" i="21"/>
  <c r="BU25" i="21"/>
  <c r="BV25" i="21"/>
  <c r="BW25" i="21"/>
  <c r="BX25" i="21"/>
  <c r="BY25" i="21"/>
  <c r="BZ25" i="21"/>
  <c r="CA25" i="21"/>
  <c r="CB25" i="21"/>
  <c r="CC25" i="21"/>
  <c r="CD25" i="21"/>
  <c r="CE25" i="21"/>
  <c r="CF25" i="21"/>
  <c r="CG25" i="21"/>
  <c r="CH25" i="21"/>
  <c r="CI25" i="21"/>
  <c r="CJ25" i="21"/>
  <c r="CK25" i="21"/>
  <c r="CL25" i="21"/>
  <c r="CM25" i="21"/>
  <c r="CN25" i="21"/>
  <c r="CO25" i="21"/>
  <c r="CP25" i="21"/>
  <c r="CQ25" i="21"/>
  <c r="CR25" i="21"/>
  <c r="CS25" i="21"/>
  <c r="CT25" i="21"/>
  <c r="CU25" i="21"/>
  <c r="CV25" i="21"/>
  <c r="CW25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AH26" i="21"/>
  <c r="AI26" i="21"/>
  <c r="AJ26" i="21"/>
  <c r="AK26" i="21"/>
  <c r="AL26" i="21"/>
  <c r="AM26" i="21"/>
  <c r="AN26" i="21"/>
  <c r="AO26" i="21"/>
  <c r="AP26" i="21"/>
  <c r="AQ26" i="21"/>
  <c r="AR26" i="21"/>
  <c r="AS26" i="21"/>
  <c r="AT26" i="21"/>
  <c r="AU26" i="21"/>
  <c r="AV26" i="21"/>
  <c r="AW26" i="21"/>
  <c r="AX26" i="21"/>
  <c r="AY26" i="21"/>
  <c r="AZ26" i="21"/>
  <c r="BA26" i="21"/>
  <c r="BB26" i="21"/>
  <c r="BC26" i="21"/>
  <c r="BD26" i="21"/>
  <c r="BE26" i="21"/>
  <c r="BF26" i="21"/>
  <c r="BG26" i="21"/>
  <c r="BH26" i="21"/>
  <c r="BI26" i="21"/>
  <c r="BJ26" i="21"/>
  <c r="BK26" i="21"/>
  <c r="BL26" i="21"/>
  <c r="BM26" i="21"/>
  <c r="BN26" i="21"/>
  <c r="BO26" i="21"/>
  <c r="BP26" i="21"/>
  <c r="BQ26" i="21"/>
  <c r="BR26" i="21"/>
  <c r="BS26" i="21"/>
  <c r="BT26" i="21"/>
  <c r="BU26" i="21"/>
  <c r="BV26" i="21"/>
  <c r="BW26" i="21"/>
  <c r="BX26" i="21"/>
  <c r="BY26" i="21"/>
  <c r="BZ26" i="21"/>
  <c r="CA26" i="21"/>
  <c r="CB26" i="21"/>
  <c r="CC26" i="21"/>
  <c r="CD26" i="21"/>
  <c r="CE26" i="21"/>
  <c r="CF26" i="21"/>
  <c r="CG26" i="21"/>
  <c r="CH26" i="21"/>
  <c r="CI26" i="21"/>
  <c r="CJ26" i="21"/>
  <c r="CK26" i="21"/>
  <c r="CL26" i="21"/>
  <c r="CM26" i="21"/>
  <c r="CN26" i="21"/>
  <c r="CO26" i="21"/>
  <c r="CP26" i="21"/>
  <c r="CQ26" i="21"/>
  <c r="CR26" i="21"/>
  <c r="CS26" i="21"/>
  <c r="CT26" i="21"/>
  <c r="CU26" i="21"/>
  <c r="CV26" i="21"/>
  <c r="CW26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AH27" i="21"/>
  <c r="AI27" i="21"/>
  <c r="AJ27" i="21"/>
  <c r="AK27" i="21"/>
  <c r="AL27" i="21"/>
  <c r="AM27" i="21"/>
  <c r="AN27" i="21"/>
  <c r="AO27" i="21"/>
  <c r="AP27" i="21"/>
  <c r="AQ27" i="21"/>
  <c r="AR27" i="21"/>
  <c r="AS27" i="21"/>
  <c r="AT27" i="21"/>
  <c r="AU27" i="21"/>
  <c r="AV27" i="21"/>
  <c r="AW27" i="21"/>
  <c r="AX27" i="21"/>
  <c r="AY27" i="21"/>
  <c r="AZ27" i="21"/>
  <c r="BA27" i="21"/>
  <c r="BB27" i="21"/>
  <c r="BC27" i="21"/>
  <c r="BD27" i="21"/>
  <c r="BE27" i="21"/>
  <c r="BF27" i="21"/>
  <c r="BG27" i="21"/>
  <c r="BH27" i="21"/>
  <c r="BI27" i="21"/>
  <c r="BJ27" i="21"/>
  <c r="BK27" i="21"/>
  <c r="BL27" i="21"/>
  <c r="BM27" i="21"/>
  <c r="BN27" i="21"/>
  <c r="BO27" i="21"/>
  <c r="BP27" i="21"/>
  <c r="BQ27" i="21"/>
  <c r="BR27" i="21"/>
  <c r="BS27" i="21"/>
  <c r="BT27" i="21"/>
  <c r="BU27" i="21"/>
  <c r="BV27" i="21"/>
  <c r="BW27" i="21"/>
  <c r="BX27" i="21"/>
  <c r="BY27" i="21"/>
  <c r="BZ27" i="21"/>
  <c r="CA27" i="21"/>
  <c r="CB27" i="21"/>
  <c r="CC27" i="21"/>
  <c r="CD27" i="21"/>
  <c r="CE27" i="21"/>
  <c r="CF27" i="21"/>
  <c r="CG27" i="21"/>
  <c r="CH27" i="21"/>
  <c r="CI27" i="21"/>
  <c r="CJ27" i="21"/>
  <c r="CK27" i="21"/>
  <c r="CL27" i="21"/>
  <c r="CM27" i="21"/>
  <c r="CN27" i="21"/>
  <c r="CO27" i="21"/>
  <c r="CP27" i="21"/>
  <c r="CQ27" i="21"/>
  <c r="CR27" i="21"/>
  <c r="CS27" i="21"/>
  <c r="CT27" i="21"/>
  <c r="CU27" i="21"/>
  <c r="CV27" i="21"/>
  <c r="CW27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E28" i="21"/>
  <c r="AF28" i="21"/>
  <c r="AG28" i="21"/>
  <c r="AH28" i="21"/>
  <c r="AI28" i="21"/>
  <c r="AJ28" i="21"/>
  <c r="AK28" i="21"/>
  <c r="AL28" i="21"/>
  <c r="AM28" i="21"/>
  <c r="AN28" i="21"/>
  <c r="AO28" i="21"/>
  <c r="AP28" i="21"/>
  <c r="AQ28" i="21"/>
  <c r="AR28" i="21"/>
  <c r="AS28" i="21"/>
  <c r="AT28" i="21"/>
  <c r="AU28" i="21"/>
  <c r="AV28" i="21"/>
  <c r="AW28" i="21"/>
  <c r="AX28" i="21"/>
  <c r="AY28" i="21"/>
  <c r="AZ28" i="21"/>
  <c r="BA28" i="21"/>
  <c r="BB28" i="21"/>
  <c r="BC28" i="21"/>
  <c r="BD28" i="21"/>
  <c r="BE28" i="21"/>
  <c r="BF28" i="21"/>
  <c r="BG28" i="21"/>
  <c r="BH28" i="21"/>
  <c r="BI28" i="21"/>
  <c r="BJ28" i="21"/>
  <c r="BK28" i="21"/>
  <c r="BL28" i="21"/>
  <c r="BM28" i="21"/>
  <c r="BN28" i="21"/>
  <c r="BO28" i="21"/>
  <c r="BP28" i="21"/>
  <c r="BQ28" i="21"/>
  <c r="BR28" i="21"/>
  <c r="BS28" i="21"/>
  <c r="BT28" i="21"/>
  <c r="BU28" i="21"/>
  <c r="BV28" i="21"/>
  <c r="BW28" i="21"/>
  <c r="BX28" i="21"/>
  <c r="BY28" i="21"/>
  <c r="BZ28" i="21"/>
  <c r="CA28" i="21"/>
  <c r="CB28" i="21"/>
  <c r="CC28" i="21"/>
  <c r="CD28" i="21"/>
  <c r="CE28" i="21"/>
  <c r="CF28" i="21"/>
  <c r="CG28" i="21"/>
  <c r="CH28" i="21"/>
  <c r="CI28" i="21"/>
  <c r="CJ28" i="21"/>
  <c r="CK28" i="21"/>
  <c r="CL28" i="21"/>
  <c r="CM28" i="21"/>
  <c r="CN28" i="21"/>
  <c r="CO28" i="21"/>
  <c r="CP28" i="21"/>
  <c r="CQ28" i="21"/>
  <c r="CR28" i="21"/>
  <c r="CS28" i="21"/>
  <c r="CT28" i="21"/>
  <c r="CU28" i="21"/>
  <c r="CV28" i="21"/>
  <c r="CW28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E29" i="21"/>
  <c r="AF29" i="21"/>
  <c r="AG29" i="21"/>
  <c r="AH29" i="21"/>
  <c r="AI29" i="21"/>
  <c r="AJ29" i="21"/>
  <c r="AK29" i="21"/>
  <c r="AL29" i="21"/>
  <c r="AM29" i="21"/>
  <c r="AN29" i="21"/>
  <c r="AO29" i="21"/>
  <c r="AP29" i="21"/>
  <c r="AQ29" i="21"/>
  <c r="AR29" i="21"/>
  <c r="AS29" i="21"/>
  <c r="AT29" i="21"/>
  <c r="AU29" i="21"/>
  <c r="AV29" i="21"/>
  <c r="AW29" i="21"/>
  <c r="AX29" i="21"/>
  <c r="AY29" i="21"/>
  <c r="AZ29" i="21"/>
  <c r="BA29" i="21"/>
  <c r="BB29" i="21"/>
  <c r="BC29" i="21"/>
  <c r="BD29" i="21"/>
  <c r="BE29" i="21"/>
  <c r="BF29" i="21"/>
  <c r="BG29" i="21"/>
  <c r="BH29" i="21"/>
  <c r="BI29" i="21"/>
  <c r="BJ29" i="21"/>
  <c r="BK29" i="21"/>
  <c r="BL29" i="21"/>
  <c r="BM29" i="21"/>
  <c r="BN29" i="21"/>
  <c r="BO29" i="21"/>
  <c r="BP29" i="21"/>
  <c r="BQ29" i="21"/>
  <c r="BR29" i="21"/>
  <c r="BS29" i="21"/>
  <c r="BT29" i="21"/>
  <c r="BU29" i="21"/>
  <c r="BV29" i="21"/>
  <c r="BW29" i="21"/>
  <c r="BX29" i="21"/>
  <c r="BY29" i="21"/>
  <c r="BZ29" i="21"/>
  <c r="CA29" i="21"/>
  <c r="CB29" i="21"/>
  <c r="CC29" i="21"/>
  <c r="CD29" i="21"/>
  <c r="CE29" i="21"/>
  <c r="CF29" i="21"/>
  <c r="CG29" i="21"/>
  <c r="CH29" i="21"/>
  <c r="CI29" i="21"/>
  <c r="CJ29" i="21"/>
  <c r="CK29" i="21"/>
  <c r="CL29" i="21"/>
  <c r="CM29" i="21"/>
  <c r="CN29" i="21"/>
  <c r="CO29" i="21"/>
  <c r="CP29" i="21"/>
  <c r="CQ29" i="21"/>
  <c r="CR29" i="21"/>
  <c r="CS29" i="21"/>
  <c r="CT29" i="21"/>
  <c r="CU29" i="21"/>
  <c r="CV29" i="21"/>
  <c r="CW29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AB30" i="21"/>
  <c r="AC30" i="21"/>
  <c r="AD30" i="21"/>
  <c r="AE30" i="21"/>
  <c r="AF30" i="21"/>
  <c r="AG30" i="21"/>
  <c r="AH30" i="21"/>
  <c r="AI30" i="21"/>
  <c r="AJ30" i="21"/>
  <c r="AK30" i="21"/>
  <c r="AL30" i="21"/>
  <c r="AM30" i="21"/>
  <c r="AN30" i="21"/>
  <c r="AO30" i="21"/>
  <c r="AP30" i="21"/>
  <c r="AQ30" i="21"/>
  <c r="AR30" i="21"/>
  <c r="AS30" i="21"/>
  <c r="AT30" i="21"/>
  <c r="AU30" i="21"/>
  <c r="AV30" i="21"/>
  <c r="AW30" i="21"/>
  <c r="AX30" i="21"/>
  <c r="AY30" i="21"/>
  <c r="AZ30" i="21"/>
  <c r="BA30" i="21"/>
  <c r="BB30" i="21"/>
  <c r="BC30" i="21"/>
  <c r="BD30" i="21"/>
  <c r="BE30" i="21"/>
  <c r="BF30" i="21"/>
  <c r="BG30" i="21"/>
  <c r="BH30" i="21"/>
  <c r="BI30" i="21"/>
  <c r="BJ30" i="21"/>
  <c r="BK30" i="21"/>
  <c r="BL30" i="21"/>
  <c r="BM30" i="21"/>
  <c r="BN30" i="21"/>
  <c r="BO30" i="21"/>
  <c r="BP30" i="21"/>
  <c r="BQ30" i="21"/>
  <c r="BR30" i="21"/>
  <c r="BS30" i="21"/>
  <c r="BT30" i="21"/>
  <c r="BU30" i="21"/>
  <c r="BV30" i="21"/>
  <c r="BW30" i="21"/>
  <c r="BX30" i="21"/>
  <c r="BY30" i="21"/>
  <c r="BZ30" i="21"/>
  <c r="CA30" i="21"/>
  <c r="CB30" i="21"/>
  <c r="CC30" i="21"/>
  <c r="CD30" i="21"/>
  <c r="CE30" i="21"/>
  <c r="CF30" i="21"/>
  <c r="CG30" i="21"/>
  <c r="CH30" i="21"/>
  <c r="CI30" i="21"/>
  <c r="CJ30" i="21"/>
  <c r="CK30" i="21"/>
  <c r="CL30" i="21"/>
  <c r="CM30" i="21"/>
  <c r="CN30" i="21"/>
  <c r="CO30" i="21"/>
  <c r="CP30" i="21"/>
  <c r="CQ30" i="21"/>
  <c r="CR30" i="21"/>
  <c r="CS30" i="21"/>
  <c r="CT30" i="21"/>
  <c r="CU30" i="21"/>
  <c r="CV30" i="21"/>
  <c r="CW30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AD31" i="21"/>
  <c r="AE31" i="21"/>
  <c r="AF31" i="21"/>
  <c r="AG31" i="21"/>
  <c r="AH31" i="21"/>
  <c r="AI31" i="21"/>
  <c r="AJ31" i="21"/>
  <c r="AK31" i="21"/>
  <c r="AL31" i="21"/>
  <c r="AM31" i="21"/>
  <c r="AN31" i="21"/>
  <c r="AO31" i="21"/>
  <c r="AP31" i="21"/>
  <c r="AQ31" i="21"/>
  <c r="AR31" i="21"/>
  <c r="AS31" i="21"/>
  <c r="AT31" i="21"/>
  <c r="AU31" i="21"/>
  <c r="AV31" i="21"/>
  <c r="AW31" i="21"/>
  <c r="AX31" i="21"/>
  <c r="AY31" i="21"/>
  <c r="AZ31" i="21"/>
  <c r="BA31" i="21"/>
  <c r="BB31" i="21"/>
  <c r="BC31" i="21"/>
  <c r="BD31" i="21"/>
  <c r="BE31" i="21"/>
  <c r="BF31" i="21"/>
  <c r="BG31" i="21"/>
  <c r="BH31" i="21"/>
  <c r="BI31" i="21"/>
  <c r="BJ31" i="21"/>
  <c r="BK31" i="21"/>
  <c r="BL31" i="21"/>
  <c r="BM31" i="21"/>
  <c r="BN31" i="21"/>
  <c r="BO31" i="21"/>
  <c r="BP31" i="21"/>
  <c r="BQ31" i="21"/>
  <c r="BR31" i="21"/>
  <c r="BS31" i="21"/>
  <c r="BT31" i="21"/>
  <c r="BU31" i="21"/>
  <c r="BV31" i="21"/>
  <c r="BW31" i="21"/>
  <c r="BX31" i="21"/>
  <c r="BY31" i="21"/>
  <c r="BZ31" i="21"/>
  <c r="CA31" i="21"/>
  <c r="CB31" i="21"/>
  <c r="CC31" i="21"/>
  <c r="CD31" i="21"/>
  <c r="CE31" i="21"/>
  <c r="CF31" i="21"/>
  <c r="CG31" i="21"/>
  <c r="CH31" i="21"/>
  <c r="CI31" i="21"/>
  <c r="CJ31" i="21"/>
  <c r="CK31" i="21"/>
  <c r="CL31" i="21"/>
  <c r="CM31" i="21"/>
  <c r="CN31" i="21"/>
  <c r="CO31" i="21"/>
  <c r="CP31" i="21"/>
  <c r="CQ31" i="21"/>
  <c r="CR31" i="21"/>
  <c r="CS31" i="21"/>
  <c r="CT31" i="21"/>
  <c r="CU31" i="21"/>
  <c r="CV31" i="21"/>
  <c r="CW31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U32" i="21"/>
  <c r="AV32" i="21"/>
  <c r="AW32" i="21"/>
  <c r="AX32" i="21"/>
  <c r="AY32" i="21"/>
  <c r="AZ32" i="21"/>
  <c r="BA32" i="21"/>
  <c r="BB32" i="21"/>
  <c r="BC32" i="21"/>
  <c r="BD32" i="21"/>
  <c r="BE32" i="21"/>
  <c r="BF32" i="21"/>
  <c r="BG32" i="21"/>
  <c r="BH32" i="21"/>
  <c r="BI32" i="21"/>
  <c r="BJ32" i="21"/>
  <c r="BK32" i="21"/>
  <c r="BL32" i="21"/>
  <c r="BM32" i="21"/>
  <c r="BN32" i="21"/>
  <c r="BO32" i="21"/>
  <c r="BP32" i="21"/>
  <c r="BQ32" i="21"/>
  <c r="BR32" i="21"/>
  <c r="BS32" i="21"/>
  <c r="BT32" i="21"/>
  <c r="BU32" i="21"/>
  <c r="BV32" i="21"/>
  <c r="BW32" i="21"/>
  <c r="BX32" i="21"/>
  <c r="BY32" i="21"/>
  <c r="BZ32" i="21"/>
  <c r="CA32" i="21"/>
  <c r="CB32" i="21"/>
  <c r="CC32" i="21"/>
  <c r="CD32" i="21"/>
  <c r="CE32" i="21"/>
  <c r="CF32" i="21"/>
  <c r="CG32" i="21"/>
  <c r="CH32" i="21"/>
  <c r="CI32" i="21"/>
  <c r="CJ32" i="21"/>
  <c r="CK32" i="21"/>
  <c r="CL32" i="21"/>
  <c r="CM32" i="21"/>
  <c r="CN32" i="21"/>
  <c r="CO32" i="21"/>
  <c r="CP32" i="21"/>
  <c r="CQ32" i="21"/>
  <c r="CR32" i="21"/>
  <c r="CS32" i="21"/>
  <c r="CT32" i="21"/>
  <c r="CU32" i="21"/>
  <c r="CV32" i="21"/>
  <c r="CW32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AD33" i="21"/>
  <c r="AE33" i="21"/>
  <c r="AF33" i="21"/>
  <c r="AG33" i="21"/>
  <c r="AH33" i="21"/>
  <c r="AI33" i="21"/>
  <c r="AJ33" i="21"/>
  <c r="AK33" i="21"/>
  <c r="AL33" i="21"/>
  <c r="AM33" i="21"/>
  <c r="AN33" i="21"/>
  <c r="AO33" i="21"/>
  <c r="AP33" i="21"/>
  <c r="AQ33" i="21"/>
  <c r="AR33" i="21"/>
  <c r="AS33" i="21"/>
  <c r="AT33" i="21"/>
  <c r="AU33" i="21"/>
  <c r="AV33" i="21"/>
  <c r="AW33" i="21"/>
  <c r="AX33" i="21"/>
  <c r="AY33" i="21"/>
  <c r="AZ33" i="21"/>
  <c r="BA33" i="21"/>
  <c r="BB33" i="21"/>
  <c r="BC33" i="21"/>
  <c r="BD33" i="21"/>
  <c r="BE33" i="21"/>
  <c r="BF33" i="21"/>
  <c r="BG33" i="21"/>
  <c r="BH33" i="21"/>
  <c r="BI33" i="21"/>
  <c r="BJ33" i="21"/>
  <c r="BK33" i="21"/>
  <c r="BL33" i="21"/>
  <c r="BM33" i="21"/>
  <c r="BN33" i="21"/>
  <c r="BO33" i="21"/>
  <c r="BP33" i="21"/>
  <c r="BQ33" i="21"/>
  <c r="BR33" i="21"/>
  <c r="BS33" i="21"/>
  <c r="BT33" i="21"/>
  <c r="BU33" i="21"/>
  <c r="BV33" i="21"/>
  <c r="BW33" i="21"/>
  <c r="BX33" i="21"/>
  <c r="BY33" i="21"/>
  <c r="BZ33" i="21"/>
  <c r="CA33" i="21"/>
  <c r="CB33" i="21"/>
  <c r="CC33" i="21"/>
  <c r="CD33" i="21"/>
  <c r="CE33" i="21"/>
  <c r="CF33" i="21"/>
  <c r="CG33" i="21"/>
  <c r="CH33" i="21"/>
  <c r="CI33" i="21"/>
  <c r="CJ33" i="21"/>
  <c r="CK33" i="21"/>
  <c r="CL33" i="21"/>
  <c r="CM33" i="21"/>
  <c r="CN33" i="21"/>
  <c r="CO33" i="21"/>
  <c r="CP33" i="21"/>
  <c r="CQ33" i="21"/>
  <c r="CR33" i="21"/>
  <c r="CS33" i="21"/>
  <c r="CT33" i="21"/>
  <c r="CU33" i="21"/>
  <c r="CV33" i="21"/>
  <c r="CW33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AE34" i="21"/>
  <c r="AF34" i="21"/>
  <c r="AG34" i="21"/>
  <c r="AH34" i="21"/>
  <c r="AI34" i="21"/>
  <c r="AJ34" i="21"/>
  <c r="AK34" i="21"/>
  <c r="AL34" i="21"/>
  <c r="AM34" i="21"/>
  <c r="AN34" i="21"/>
  <c r="AO34" i="21"/>
  <c r="AP34" i="21"/>
  <c r="AQ34" i="21"/>
  <c r="AR34" i="21"/>
  <c r="AS34" i="21"/>
  <c r="AT34" i="21"/>
  <c r="AU34" i="21"/>
  <c r="AV34" i="21"/>
  <c r="AW34" i="21"/>
  <c r="AX34" i="21"/>
  <c r="AY34" i="21"/>
  <c r="AZ34" i="21"/>
  <c r="BA34" i="21"/>
  <c r="BB34" i="21"/>
  <c r="BC34" i="21"/>
  <c r="BD34" i="21"/>
  <c r="BE34" i="21"/>
  <c r="BF34" i="21"/>
  <c r="BG34" i="21"/>
  <c r="BH34" i="21"/>
  <c r="BI34" i="21"/>
  <c r="BJ34" i="21"/>
  <c r="BK34" i="21"/>
  <c r="BL34" i="21"/>
  <c r="BM34" i="21"/>
  <c r="BN34" i="21"/>
  <c r="BO34" i="21"/>
  <c r="BP34" i="21"/>
  <c r="BQ34" i="21"/>
  <c r="BR34" i="21"/>
  <c r="BS34" i="21"/>
  <c r="BT34" i="21"/>
  <c r="BU34" i="21"/>
  <c r="BV34" i="21"/>
  <c r="BW34" i="21"/>
  <c r="BX34" i="21"/>
  <c r="BY34" i="21"/>
  <c r="BZ34" i="21"/>
  <c r="CA34" i="21"/>
  <c r="CB34" i="21"/>
  <c r="CC34" i="21"/>
  <c r="CD34" i="21"/>
  <c r="CE34" i="21"/>
  <c r="CF34" i="21"/>
  <c r="CG34" i="21"/>
  <c r="CH34" i="21"/>
  <c r="CI34" i="21"/>
  <c r="CJ34" i="21"/>
  <c r="CK34" i="21"/>
  <c r="CL34" i="21"/>
  <c r="CM34" i="21"/>
  <c r="CN34" i="21"/>
  <c r="CO34" i="21"/>
  <c r="CP34" i="21"/>
  <c r="CQ34" i="21"/>
  <c r="CR34" i="21"/>
  <c r="CS34" i="21"/>
  <c r="CT34" i="21"/>
  <c r="CU34" i="21"/>
  <c r="CV34" i="21"/>
  <c r="CW34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AD35" i="21"/>
  <c r="AE35" i="21"/>
  <c r="AF35" i="21"/>
  <c r="AG35" i="21"/>
  <c r="AH35" i="21"/>
  <c r="AI35" i="21"/>
  <c r="AJ35" i="21"/>
  <c r="AK35" i="21"/>
  <c r="AL35" i="21"/>
  <c r="AM35" i="21"/>
  <c r="AN35" i="21"/>
  <c r="AO35" i="21"/>
  <c r="AP35" i="21"/>
  <c r="AQ35" i="21"/>
  <c r="AR35" i="21"/>
  <c r="AS35" i="21"/>
  <c r="AT35" i="21"/>
  <c r="AU35" i="21"/>
  <c r="AV35" i="21"/>
  <c r="AW35" i="21"/>
  <c r="AX35" i="21"/>
  <c r="AY35" i="21"/>
  <c r="AZ35" i="21"/>
  <c r="BA35" i="21"/>
  <c r="BB35" i="21"/>
  <c r="BC35" i="21"/>
  <c r="BD35" i="21"/>
  <c r="BE35" i="21"/>
  <c r="BF35" i="21"/>
  <c r="BG35" i="21"/>
  <c r="BH35" i="21"/>
  <c r="BI35" i="21"/>
  <c r="BJ35" i="21"/>
  <c r="BK35" i="21"/>
  <c r="BL35" i="21"/>
  <c r="BM35" i="21"/>
  <c r="BN35" i="21"/>
  <c r="BO35" i="21"/>
  <c r="BP35" i="21"/>
  <c r="BQ35" i="21"/>
  <c r="BR35" i="21"/>
  <c r="BS35" i="21"/>
  <c r="BT35" i="21"/>
  <c r="BU35" i="21"/>
  <c r="BV35" i="21"/>
  <c r="BW35" i="21"/>
  <c r="BX35" i="21"/>
  <c r="BY35" i="21"/>
  <c r="BZ35" i="21"/>
  <c r="CA35" i="21"/>
  <c r="CB35" i="21"/>
  <c r="CC35" i="21"/>
  <c r="CD35" i="21"/>
  <c r="CE35" i="21"/>
  <c r="CF35" i="21"/>
  <c r="CG35" i="21"/>
  <c r="CH35" i="21"/>
  <c r="CI35" i="21"/>
  <c r="CJ35" i="21"/>
  <c r="CK35" i="21"/>
  <c r="CL35" i="21"/>
  <c r="CM35" i="21"/>
  <c r="CN35" i="21"/>
  <c r="CO35" i="21"/>
  <c r="CP35" i="21"/>
  <c r="CQ35" i="21"/>
  <c r="CR35" i="21"/>
  <c r="CS35" i="21"/>
  <c r="CT35" i="21"/>
  <c r="CU35" i="21"/>
  <c r="CV35" i="21"/>
  <c r="CW35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AE36" i="21"/>
  <c r="AF36" i="21"/>
  <c r="AG36" i="21"/>
  <c r="AH36" i="21"/>
  <c r="AI36" i="21"/>
  <c r="AJ36" i="21"/>
  <c r="AK36" i="21"/>
  <c r="AL36" i="21"/>
  <c r="AM36" i="21"/>
  <c r="AN36" i="21"/>
  <c r="AO36" i="21"/>
  <c r="AP36" i="21"/>
  <c r="AQ36" i="21"/>
  <c r="AR36" i="21"/>
  <c r="AS36" i="21"/>
  <c r="AT36" i="21"/>
  <c r="AU36" i="21"/>
  <c r="AV36" i="21"/>
  <c r="AW36" i="21"/>
  <c r="AX36" i="21"/>
  <c r="AY36" i="21"/>
  <c r="AZ36" i="21"/>
  <c r="BA36" i="21"/>
  <c r="BB36" i="21"/>
  <c r="BC36" i="21"/>
  <c r="BD36" i="21"/>
  <c r="BE36" i="21"/>
  <c r="BF36" i="21"/>
  <c r="BG36" i="21"/>
  <c r="BH36" i="21"/>
  <c r="BI36" i="21"/>
  <c r="BJ36" i="21"/>
  <c r="BK36" i="21"/>
  <c r="BL36" i="21"/>
  <c r="BM36" i="21"/>
  <c r="BN36" i="21"/>
  <c r="BO36" i="21"/>
  <c r="BP36" i="21"/>
  <c r="BQ36" i="21"/>
  <c r="BR36" i="21"/>
  <c r="BS36" i="21"/>
  <c r="BT36" i="21"/>
  <c r="BU36" i="21"/>
  <c r="BV36" i="21"/>
  <c r="BW36" i="21"/>
  <c r="BX36" i="21"/>
  <c r="BY36" i="21"/>
  <c r="BZ36" i="21"/>
  <c r="CA36" i="21"/>
  <c r="CB36" i="21"/>
  <c r="CC36" i="21"/>
  <c r="CD36" i="21"/>
  <c r="CE36" i="21"/>
  <c r="CF36" i="21"/>
  <c r="CG36" i="21"/>
  <c r="CH36" i="21"/>
  <c r="CI36" i="21"/>
  <c r="CJ36" i="21"/>
  <c r="CK36" i="21"/>
  <c r="CL36" i="21"/>
  <c r="CM36" i="21"/>
  <c r="CN36" i="21"/>
  <c r="CO36" i="21"/>
  <c r="CP36" i="21"/>
  <c r="CQ36" i="21"/>
  <c r="CR36" i="21"/>
  <c r="CS36" i="21"/>
  <c r="CT36" i="21"/>
  <c r="CU36" i="21"/>
  <c r="CV36" i="21"/>
  <c r="CW36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AD37" i="21"/>
  <c r="AE37" i="21"/>
  <c r="AF37" i="21"/>
  <c r="AG37" i="21"/>
  <c r="AH37" i="21"/>
  <c r="AI37" i="21"/>
  <c r="AJ37" i="21"/>
  <c r="AK37" i="21"/>
  <c r="AL37" i="21"/>
  <c r="AM37" i="21"/>
  <c r="AN37" i="21"/>
  <c r="AO37" i="21"/>
  <c r="AP37" i="21"/>
  <c r="AQ37" i="21"/>
  <c r="AR37" i="21"/>
  <c r="AS37" i="21"/>
  <c r="AT37" i="21"/>
  <c r="AU37" i="21"/>
  <c r="AV37" i="21"/>
  <c r="AW37" i="21"/>
  <c r="AX37" i="21"/>
  <c r="AY37" i="21"/>
  <c r="AZ37" i="21"/>
  <c r="BA37" i="21"/>
  <c r="BB37" i="21"/>
  <c r="BC37" i="21"/>
  <c r="BD37" i="21"/>
  <c r="BE37" i="21"/>
  <c r="BF37" i="21"/>
  <c r="BG37" i="21"/>
  <c r="BH37" i="21"/>
  <c r="BI37" i="21"/>
  <c r="BJ37" i="21"/>
  <c r="BK37" i="21"/>
  <c r="BL37" i="21"/>
  <c r="BM37" i="21"/>
  <c r="BN37" i="21"/>
  <c r="BO37" i="21"/>
  <c r="BP37" i="21"/>
  <c r="BQ37" i="21"/>
  <c r="BR37" i="21"/>
  <c r="BS37" i="21"/>
  <c r="BT37" i="21"/>
  <c r="BU37" i="21"/>
  <c r="BV37" i="21"/>
  <c r="BW37" i="21"/>
  <c r="BX37" i="21"/>
  <c r="BY37" i="21"/>
  <c r="BZ37" i="21"/>
  <c r="CA37" i="21"/>
  <c r="CB37" i="21"/>
  <c r="CC37" i="21"/>
  <c r="CD37" i="21"/>
  <c r="CE37" i="21"/>
  <c r="CF37" i="21"/>
  <c r="CG37" i="21"/>
  <c r="CH37" i="21"/>
  <c r="CI37" i="21"/>
  <c r="CJ37" i="21"/>
  <c r="CK37" i="21"/>
  <c r="CL37" i="21"/>
  <c r="CM37" i="21"/>
  <c r="CN37" i="21"/>
  <c r="CO37" i="21"/>
  <c r="CP37" i="21"/>
  <c r="CQ37" i="21"/>
  <c r="CR37" i="21"/>
  <c r="CS37" i="21"/>
  <c r="CT37" i="21"/>
  <c r="CU37" i="21"/>
  <c r="CV37" i="21"/>
  <c r="CW37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AU38" i="21"/>
  <c r="AV38" i="21"/>
  <c r="AW38" i="21"/>
  <c r="AX38" i="21"/>
  <c r="AY38" i="21"/>
  <c r="AZ38" i="21"/>
  <c r="BA38" i="21"/>
  <c r="BB38" i="21"/>
  <c r="BC38" i="21"/>
  <c r="BD38" i="21"/>
  <c r="BE38" i="21"/>
  <c r="BF38" i="21"/>
  <c r="BG38" i="21"/>
  <c r="BH38" i="21"/>
  <c r="BI38" i="21"/>
  <c r="BJ38" i="21"/>
  <c r="BK38" i="21"/>
  <c r="BL38" i="21"/>
  <c r="BM38" i="21"/>
  <c r="BN38" i="21"/>
  <c r="BO38" i="21"/>
  <c r="BP38" i="21"/>
  <c r="BQ38" i="21"/>
  <c r="BR38" i="21"/>
  <c r="BS38" i="21"/>
  <c r="BT38" i="21"/>
  <c r="BU38" i="21"/>
  <c r="BV38" i="21"/>
  <c r="BW38" i="21"/>
  <c r="BX38" i="21"/>
  <c r="BY38" i="21"/>
  <c r="BZ38" i="21"/>
  <c r="CA38" i="21"/>
  <c r="CB38" i="21"/>
  <c r="CC38" i="21"/>
  <c r="CD38" i="21"/>
  <c r="CE38" i="21"/>
  <c r="CF38" i="21"/>
  <c r="CG38" i="21"/>
  <c r="CH38" i="21"/>
  <c r="CI38" i="21"/>
  <c r="CJ38" i="21"/>
  <c r="CK38" i="21"/>
  <c r="CL38" i="21"/>
  <c r="CM38" i="21"/>
  <c r="CN38" i="21"/>
  <c r="CO38" i="21"/>
  <c r="CP38" i="21"/>
  <c r="CQ38" i="21"/>
  <c r="CR38" i="21"/>
  <c r="CS38" i="21"/>
  <c r="CT38" i="21"/>
  <c r="CU38" i="21"/>
  <c r="CV38" i="21"/>
  <c r="CW38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AC39" i="21"/>
  <c r="AD39" i="21"/>
  <c r="AE39" i="21"/>
  <c r="AF39" i="21"/>
  <c r="AG39" i="21"/>
  <c r="AH39" i="21"/>
  <c r="AI39" i="21"/>
  <c r="AJ39" i="21"/>
  <c r="AK39" i="21"/>
  <c r="AL39" i="21"/>
  <c r="AM39" i="21"/>
  <c r="AN39" i="21"/>
  <c r="AO39" i="21"/>
  <c r="AP39" i="21"/>
  <c r="AQ39" i="21"/>
  <c r="AR39" i="21"/>
  <c r="AS39" i="21"/>
  <c r="AT39" i="21"/>
  <c r="AU39" i="21"/>
  <c r="AV39" i="21"/>
  <c r="AW39" i="21"/>
  <c r="AX39" i="21"/>
  <c r="AY39" i="21"/>
  <c r="AZ39" i="21"/>
  <c r="BA39" i="21"/>
  <c r="BB39" i="21"/>
  <c r="BC39" i="21"/>
  <c r="BD39" i="21"/>
  <c r="BE39" i="21"/>
  <c r="BF39" i="21"/>
  <c r="BG39" i="21"/>
  <c r="BH39" i="21"/>
  <c r="BI39" i="21"/>
  <c r="BJ39" i="21"/>
  <c r="BK39" i="21"/>
  <c r="BL39" i="21"/>
  <c r="BM39" i="21"/>
  <c r="BN39" i="21"/>
  <c r="BO39" i="21"/>
  <c r="BP39" i="21"/>
  <c r="BQ39" i="21"/>
  <c r="BR39" i="21"/>
  <c r="BS39" i="21"/>
  <c r="BT39" i="21"/>
  <c r="BU39" i="21"/>
  <c r="BV39" i="21"/>
  <c r="BW39" i="21"/>
  <c r="BX39" i="21"/>
  <c r="BY39" i="21"/>
  <c r="BZ39" i="21"/>
  <c r="CA39" i="21"/>
  <c r="CB39" i="21"/>
  <c r="CC39" i="21"/>
  <c r="CD39" i="21"/>
  <c r="CE39" i="21"/>
  <c r="CF39" i="21"/>
  <c r="CG39" i="21"/>
  <c r="CH39" i="21"/>
  <c r="CI39" i="21"/>
  <c r="CJ39" i="21"/>
  <c r="CK39" i="21"/>
  <c r="CL39" i="21"/>
  <c r="CM39" i="21"/>
  <c r="CN39" i="21"/>
  <c r="CO39" i="21"/>
  <c r="CP39" i="21"/>
  <c r="CQ39" i="21"/>
  <c r="CR39" i="21"/>
  <c r="CS39" i="21"/>
  <c r="CT39" i="21"/>
  <c r="CU39" i="21"/>
  <c r="CV39" i="21"/>
  <c r="CW39" i="21"/>
  <c r="M4" i="21"/>
  <c r="N4" i="21"/>
  <c r="O4" i="21"/>
  <c r="P4" i="21"/>
  <c r="Q4" i="21"/>
  <c r="R4" i="21"/>
  <c r="S4" i="21"/>
  <c r="T4" i="21"/>
  <c r="U4" i="21"/>
  <c r="V4" i="21"/>
  <c r="W4" i="21"/>
  <c r="X4" i="21"/>
  <c r="Y4" i="21"/>
  <c r="Z4" i="21"/>
  <c r="AA4" i="21"/>
  <c r="AB4" i="21"/>
  <c r="AC4" i="21"/>
  <c r="AD4" i="21"/>
  <c r="AE4" i="21"/>
  <c r="AF4" i="21"/>
  <c r="AG4" i="21"/>
  <c r="AH4" i="21"/>
  <c r="AI4" i="21"/>
  <c r="AJ4" i="21"/>
  <c r="AK4" i="21"/>
  <c r="AL4" i="21"/>
  <c r="AM4" i="21"/>
  <c r="AN4" i="21"/>
  <c r="AO4" i="21"/>
  <c r="AP4" i="21"/>
  <c r="AQ4" i="21"/>
  <c r="AR4" i="21"/>
  <c r="AS4" i="21"/>
  <c r="AT4" i="21"/>
  <c r="AU4" i="21"/>
  <c r="AV4" i="21"/>
  <c r="AW4" i="21"/>
  <c r="AX4" i="21"/>
  <c r="AY4" i="21"/>
  <c r="AZ4" i="21"/>
  <c r="BA4" i="21"/>
  <c r="BB4" i="21"/>
  <c r="BC4" i="21"/>
  <c r="BD4" i="21"/>
  <c r="BE4" i="21"/>
  <c r="BF4" i="21"/>
  <c r="BG4" i="21"/>
  <c r="BH4" i="21"/>
  <c r="BI4" i="21"/>
  <c r="BJ4" i="21"/>
  <c r="BK4" i="21"/>
  <c r="BL4" i="21"/>
  <c r="BM4" i="21"/>
  <c r="BN4" i="21"/>
  <c r="BO4" i="21"/>
  <c r="BP4" i="21"/>
  <c r="BQ4" i="21"/>
  <c r="BR4" i="21"/>
  <c r="BS4" i="21"/>
  <c r="BT4" i="21"/>
  <c r="BU4" i="21"/>
  <c r="BV4" i="21"/>
  <c r="BW4" i="21"/>
  <c r="BX4" i="21"/>
  <c r="BY4" i="21"/>
  <c r="BZ4" i="21"/>
  <c r="CA4" i="21"/>
  <c r="CB4" i="21"/>
  <c r="CC4" i="21"/>
  <c r="CD4" i="21"/>
  <c r="CE4" i="21"/>
  <c r="CF4" i="21"/>
  <c r="CG4" i="21"/>
  <c r="CH4" i="21"/>
  <c r="CI4" i="21"/>
  <c r="CJ4" i="21"/>
  <c r="CK4" i="21"/>
  <c r="CL4" i="21"/>
  <c r="CM4" i="21"/>
  <c r="CN4" i="21"/>
  <c r="CO4" i="21"/>
  <c r="CP4" i="21"/>
  <c r="CQ4" i="21"/>
  <c r="CR4" i="21"/>
  <c r="CS4" i="21"/>
  <c r="CT4" i="21"/>
  <c r="CU4" i="21"/>
  <c r="CV4" i="21"/>
  <c r="CW4" i="2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AD5" i="21"/>
  <c r="AE5" i="21"/>
  <c r="AF5" i="21"/>
  <c r="AG5" i="21"/>
  <c r="AH5" i="21"/>
  <c r="AI5" i="21"/>
  <c r="AJ5" i="21"/>
  <c r="AK5" i="21"/>
  <c r="AL5" i="21"/>
  <c r="AM5" i="21"/>
  <c r="AN5" i="21"/>
  <c r="AO5" i="21"/>
  <c r="AP5" i="21"/>
  <c r="AQ5" i="21"/>
  <c r="AR5" i="21"/>
  <c r="AS5" i="21"/>
  <c r="AT5" i="21"/>
  <c r="AU5" i="21"/>
  <c r="AV5" i="21"/>
  <c r="AW5" i="21"/>
  <c r="AX5" i="21"/>
  <c r="AY5" i="21"/>
  <c r="AZ5" i="21"/>
  <c r="BA5" i="21"/>
  <c r="BB5" i="21"/>
  <c r="BC5" i="21"/>
  <c r="BD5" i="21"/>
  <c r="BE5" i="21"/>
  <c r="BF5" i="21"/>
  <c r="BG5" i="21"/>
  <c r="BH5" i="21"/>
  <c r="BI5" i="21"/>
  <c r="BJ5" i="21"/>
  <c r="BK5" i="21"/>
  <c r="BL5" i="21"/>
  <c r="BM5" i="21"/>
  <c r="BN5" i="21"/>
  <c r="BO5" i="21"/>
  <c r="BP5" i="21"/>
  <c r="BQ5" i="21"/>
  <c r="BR5" i="21"/>
  <c r="BS5" i="21"/>
  <c r="BT5" i="21"/>
  <c r="BU5" i="21"/>
  <c r="BV5" i="21"/>
  <c r="BW5" i="21"/>
  <c r="BX5" i="21"/>
  <c r="BY5" i="21"/>
  <c r="BZ5" i="21"/>
  <c r="CA5" i="21"/>
  <c r="CB5" i="21"/>
  <c r="CC5" i="21"/>
  <c r="CD5" i="21"/>
  <c r="CE5" i="21"/>
  <c r="CF5" i="21"/>
  <c r="CG5" i="21"/>
  <c r="CH5" i="21"/>
  <c r="CI5" i="21"/>
  <c r="CJ5" i="21"/>
  <c r="CK5" i="21"/>
  <c r="CL5" i="21"/>
  <c r="CM5" i="21"/>
  <c r="CN5" i="21"/>
  <c r="CO5" i="21"/>
  <c r="CP5" i="21"/>
  <c r="CQ5" i="21"/>
  <c r="CR5" i="21"/>
  <c r="CS5" i="21"/>
  <c r="CT5" i="21"/>
  <c r="CU5" i="21"/>
  <c r="CV5" i="21"/>
  <c r="CW5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AH6" i="21"/>
  <c r="AI6" i="21"/>
  <c r="AJ6" i="21"/>
  <c r="AK6" i="21"/>
  <c r="AL6" i="21"/>
  <c r="AM6" i="21"/>
  <c r="AN6" i="21"/>
  <c r="AO6" i="21"/>
  <c r="AP6" i="21"/>
  <c r="AQ6" i="21"/>
  <c r="AR6" i="21"/>
  <c r="AS6" i="21"/>
  <c r="AT6" i="21"/>
  <c r="AU6" i="21"/>
  <c r="AV6" i="21"/>
  <c r="AW6" i="21"/>
  <c r="AX6" i="21"/>
  <c r="AY6" i="21"/>
  <c r="AZ6" i="21"/>
  <c r="BA6" i="21"/>
  <c r="BB6" i="21"/>
  <c r="BC6" i="21"/>
  <c r="BD6" i="21"/>
  <c r="BE6" i="21"/>
  <c r="BF6" i="21"/>
  <c r="BG6" i="21"/>
  <c r="BH6" i="21"/>
  <c r="BI6" i="21"/>
  <c r="BJ6" i="21"/>
  <c r="BK6" i="21"/>
  <c r="BL6" i="21"/>
  <c r="BM6" i="21"/>
  <c r="BN6" i="21"/>
  <c r="BO6" i="21"/>
  <c r="BP6" i="21"/>
  <c r="BQ6" i="21"/>
  <c r="BR6" i="21"/>
  <c r="BS6" i="21"/>
  <c r="BT6" i="21"/>
  <c r="BU6" i="21"/>
  <c r="BV6" i="21"/>
  <c r="BW6" i="21"/>
  <c r="BX6" i="21"/>
  <c r="BY6" i="21"/>
  <c r="BZ6" i="21"/>
  <c r="CA6" i="21"/>
  <c r="CB6" i="21"/>
  <c r="CC6" i="21"/>
  <c r="CD6" i="21"/>
  <c r="CE6" i="21"/>
  <c r="CF6" i="21"/>
  <c r="CG6" i="21"/>
  <c r="CH6" i="21"/>
  <c r="CI6" i="21"/>
  <c r="CJ6" i="21"/>
  <c r="CK6" i="21"/>
  <c r="CL6" i="21"/>
  <c r="CM6" i="21"/>
  <c r="CN6" i="21"/>
  <c r="CO6" i="21"/>
  <c r="CP6" i="21"/>
  <c r="CQ6" i="21"/>
  <c r="CR6" i="21"/>
  <c r="CS6" i="21"/>
  <c r="CT6" i="21"/>
  <c r="CU6" i="21"/>
  <c r="CV6" i="21"/>
  <c r="CW6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Z8" i="21"/>
  <c r="BA8" i="21"/>
  <c r="BB8" i="21"/>
  <c r="BC8" i="21"/>
  <c r="BD8" i="21"/>
  <c r="BE8" i="21"/>
  <c r="BF8" i="21"/>
  <c r="BG8" i="21"/>
  <c r="BH8" i="21"/>
  <c r="BI8" i="21"/>
  <c r="BJ8" i="21"/>
  <c r="BK8" i="21"/>
  <c r="BL8" i="21"/>
  <c r="BM8" i="21"/>
  <c r="BN8" i="21"/>
  <c r="BO8" i="21"/>
  <c r="BP8" i="21"/>
  <c r="BQ8" i="21"/>
  <c r="BR8" i="21"/>
  <c r="BS8" i="21"/>
  <c r="BT8" i="21"/>
  <c r="BU8" i="21"/>
  <c r="BV8" i="21"/>
  <c r="BW8" i="21"/>
  <c r="BX8" i="21"/>
  <c r="BY8" i="21"/>
  <c r="BZ8" i="21"/>
  <c r="CA8" i="21"/>
  <c r="CB8" i="21"/>
  <c r="CC8" i="21"/>
  <c r="CD8" i="21"/>
  <c r="CE8" i="21"/>
  <c r="CF8" i="21"/>
  <c r="CG8" i="21"/>
  <c r="CH8" i="21"/>
  <c r="CI8" i="21"/>
  <c r="CJ8" i="21"/>
  <c r="CK8" i="21"/>
  <c r="CL8" i="21"/>
  <c r="CM8" i="21"/>
  <c r="CN8" i="21"/>
  <c r="CO8" i="21"/>
  <c r="CP8" i="21"/>
  <c r="CQ8" i="21"/>
  <c r="CR8" i="21"/>
  <c r="CS8" i="21"/>
  <c r="CT8" i="21"/>
  <c r="CU8" i="21"/>
  <c r="CV8" i="21"/>
  <c r="CW8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Z9" i="21"/>
  <c r="BA9" i="21"/>
  <c r="BB9" i="21"/>
  <c r="BC9" i="21"/>
  <c r="BD9" i="21"/>
  <c r="BE9" i="21"/>
  <c r="BF9" i="21"/>
  <c r="BG9" i="21"/>
  <c r="BH9" i="21"/>
  <c r="BI9" i="21"/>
  <c r="BJ9" i="21"/>
  <c r="BK9" i="21"/>
  <c r="BL9" i="21"/>
  <c r="BM9" i="21"/>
  <c r="BN9" i="21"/>
  <c r="BO9" i="21"/>
  <c r="BP9" i="21"/>
  <c r="BQ9" i="21"/>
  <c r="BR9" i="21"/>
  <c r="BS9" i="21"/>
  <c r="BT9" i="21"/>
  <c r="BU9" i="21"/>
  <c r="BV9" i="21"/>
  <c r="BW9" i="21"/>
  <c r="BX9" i="21"/>
  <c r="BY9" i="21"/>
  <c r="BZ9" i="21"/>
  <c r="CA9" i="21"/>
  <c r="CB9" i="21"/>
  <c r="CC9" i="21"/>
  <c r="CD9" i="21"/>
  <c r="CE9" i="21"/>
  <c r="CF9" i="21"/>
  <c r="CG9" i="21"/>
  <c r="CH9" i="21"/>
  <c r="CI9" i="21"/>
  <c r="CJ9" i="21"/>
  <c r="CK9" i="21"/>
  <c r="CL9" i="21"/>
  <c r="CM9" i="21"/>
  <c r="CN9" i="21"/>
  <c r="CO9" i="21"/>
  <c r="CP9" i="21"/>
  <c r="CQ9" i="21"/>
  <c r="CR9" i="21"/>
  <c r="CS9" i="21"/>
  <c r="CT9" i="21"/>
  <c r="CU9" i="21"/>
  <c r="CV9" i="21"/>
  <c r="CW9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AI10" i="21"/>
  <c r="AJ10" i="21"/>
  <c r="AK10" i="21"/>
  <c r="AL10" i="21"/>
  <c r="AM10" i="21"/>
  <c r="AN10" i="21"/>
  <c r="AO10" i="21"/>
  <c r="AP10" i="21"/>
  <c r="AQ10" i="21"/>
  <c r="AR10" i="21"/>
  <c r="AS10" i="21"/>
  <c r="AT10" i="21"/>
  <c r="AU10" i="21"/>
  <c r="AV10" i="21"/>
  <c r="AW10" i="21"/>
  <c r="AX10" i="21"/>
  <c r="AY10" i="21"/>
  <c r="AZ10" i="21"/>
  <c r="BA10" i="21"/>
  <c r="BB10" i="21"/>
  <c r="BC10" i="21"/>
  <c r="BD10" i="21"/>
  <c r="BE10" i="21"/>
  <c r="BF10" i="21"/>
  <c r="BG10" i="21"/>
  <c r="BH10" i="21"/>
  <c r="BI10" i="21"/>
  <c r="BJ10" i="21"/>
  <c r="BK10" i="21"/>
  <c r="BL10" i="21"/>
  <c r="BM10" i="21"/>
  <c r="BN10" i="21"/>
  <c r="BO10" i="21"/>
  <c r="BP10" i="21"/>
  <c r="BQ10" i="21"/>
  <c r="BR10" i="21"/>
  <c r="BS10" i="21"/>
  <c r="BT10" i="21"/>
  <c r="BU10" i="21"/>
  <c r="BV10" i="21"/>
  <c r="BW10" i="21"/>
  <c r="BX10" i="21"/>
  <c r="BY10" i="21"/>
  <c r="BZ10" i="21"/>
  <c r="CA10" i="21"/>
  <c r="CB10" i="21"/>
  <c r="CC10" i="21"/>
  <c r="CD10" i="21"/>
  <c r="CE10" i="21"/>
  <c r="CF10" i="21"/>
  <c r="CG10" i="21"/>
  <c r="CH10" i="21"/>
  <c r="CI10" i="21"/>
  <c r="CJ10" i="21"/>
  <c r="CK10" i="21"/>
  <c r="CL10" i="21"/>
  <c r="CM10" i="21"/>
  <c r="CN10" i="21"/>
  <c r="CO10" i="21"/>
  <c r="CP10" i="21"/>
  <c r="CQ10" i="21"/>
  <c r="CR10" i="21"/>
  <c r="CS10" i="21"/>
  <c r="CT10" i="21"/>
  <c r="CU10" i="21"/>
  <c r="CV10" i="21"/>
  <c r="CW10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AJ12" i="21"/>
  <c r="AK12" i="21"/>
  <c r="AL12" i="21"/>
  <c r="AM12" i="21"/>
  <c r="AN12" i="21"/>
  <c r="AO12" i="21"/>
  <c r="AP12" i="21"/>
  <c r="AQ12" i="21"/>
  <c r="AR12" i="21"/>
  <c r="AS12" i="21"/>
  <c r="AT12" i="21"/>
  <c r="AU12" i="21"/>
  <c r="AV12" i="21"/>
  <c r="AW12" i="21"/>
  <c r="AX12" i="21"/>
  <c r="AY12" i="21"/>
  <c r="AZ12" i="21"/>
  <c r="BA12" i="21"/>
  <c r="BB12" i="21"/>
  <c r="BC12" i="21"/>
  <c r="BD12" i="21"/>
  <c r="BE12" i="21"/>
  <c r="BF12" i="21"/>
  <c r="BG12" i="21"/>
  <c r="BH12" i="21"/>
  <c r="BI12" i="21"/>
  <c r="BJ12" i="21"/>
  <c r="BK12" i="21"/>
  <c r="BL12" i="21"/>
  <c r="BM12" i="21"/>
  <c r="BN12" i="21"/>
  <c r="BO12" i="21"/>
  <c r="BP12" i="21"/>
  <c r="BQ12" i="21"/>
  <c r="BR12" i="21"/>
  <c r="BS12" i="21"/>
  <c r="BT12" i="21"/>
  <c r="BU12" i="21"/>
  <c r="BV12" i="21"/>
  <c r="BW12" i="21"/>
  <c r="BX12" i="21"/>
  <c r="BY12" i="21"/>
  <c r="BZ12" i="21"/>
  <c r="CA12" i="21"/>
  <c r="CB12" i="21"/>
  <c r="CC12" i="21"/>
  <c r="CD12" i="21"/>
  <c r="CE12" i="21"/>
  <c r="CF12" i="21"/>
  <c r="CG12" i="21"/>
  <c r="CH12" i="21"/>
  <c r="CI12" i="21"/>
  <c r="CJ12" i="21"/>
  <c r="CK12" i="21"/>
  <c r="CL12" i="21"/>
  <c r="CM12" i="21"/>
  <c r="CN12" i="21"/>
  <c r="CO12" i="21"/>
  <c r="CP12" i="21"/>
  <c r="CQ12" i="21"/>
  <c r="CR12" i="21"/>
  <c r="CS12" i="21"/>
  <c r="CT12" i="21"/>
  <c r="CU12" i="21"/>
  <c r="CV12" i="21"/>
  <c r="CW12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AI13" i="21"/>
  <c r="AJ13" i="21"/>
  <c r="AK13" i="21"/>
  <c r="AL13" i="21"/>
  <c r="AM13" i="21"/>
  <c r="AN13" i="21"/>
  <c r="AO13" i="21"/>
  <c r="AP13" i="21"/>
  <c r="AQ13" i="21"/>
  <c r="AR13" i="21"/>
  <c r="AS13" i="21"/>
  <c r="AT13" i="21"/>
  <c r="AU13" i="21"/>
  <c r="AV13" i="21"/>
  <c r="AW13" i="21"/>
  <c r="AX13" i="21"/>
  <c r="AY13" i="21"/>
  <c r="AZ13" i="21"/>
  <c r="BA13" i="21"/>
  <c r="BB13" i="21"/>
  <c r="BC13" i="21"/>
  <c r="BD13" i="21"/>
  <c r="BE13" i="21"/>
  <c r="BF13" i="21"/>
  <c r="BG13" i="21"/>
  <c r="BH13" i="21"/>
  <c r="BI13" i="21"/>
  <c r="BJ13" i="21"/>
  <c r="BK13" i="21"/>
  <c r="BL13" i="21"/>
  <c r="BM13" i="21"/>
  <c r="BN13" i="21"/>
  <c r="BO13" i="21"/>
  <c r="BP13" i="21"/>
  <c r="BQ13" i="21"/>
  <c r="BR13" i="21"/>
  <c r="BS13" i="21"/>
  <c r="BT13" i="21"/>
  <c r="BU13" i="21"/>
  <c r="BV13" i="21"/>
  <c r="BW13" i="21"/>
  <c r="BX13" i="21"/>
  <c r="BY13" i="21"/>
  <c r="BZ13" i="21"/>
  <c r="CA13" i="21"/>
  <c r="CB13" i="21"/>
  <c r="CC13" i="21"/>
  <c r="CD13" i="21"/>
  <c r="CE13" i="21"/>
  <c r="CF13" i="21"/>
  <c r="CG13" i="21"/>
  <c r="CH13" i="21"/>
  <c r="CI13" i="21"/>
  <c r="CJ13" i="21"/>
  <c r="CK13" i="21"/>
  <c r="CL13" i="21"/>
  <c r="CM13" i="21"/>
  <c r="CN13" i="21"/>
  <c r="CO13" i="21"/>
  <c r="CP13" i="21"/>
  <c r="CQ13" i="21"/>
  <c r="CR13" i="21"/>
  <c r="CS13" i="21"/>
  <c r="CT13" i="21"/>
  <c r="CU13" i="21"/>
  <c r="CV13" i="21"/>
  <c r="CW13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AI14" i="21"/>
  <c r="AJ14" i="21"/>
  <c r="AK14" i="21"/>
  <c r="AL14" i="21"/>
  <c r="AM14" i="21"/>
  <c r="AN14" i="21"/>
  <c r="AO14" i="21"/>
  <c r="AP14" i="21"/>
  <c r="AQ14" i="21"/>
  <c r="AR14" i="21"/>
  <c r="AS14" i="21"/>
  <c r="AT14" i="21"/>
  <c r="AU14" i="21"/>
  <c r="AV14" i="21"/>
  <c r="AW14" i="21"/>
  <c r="AX14" i="21"/>
  <c r="AY14" i="21"/>
  <c r="AZ14" i="21"/>
  <c r="BA14" i="21"/>
  <c r="BB14" i="21"/>
  <c r="BC14" i="21"/>
  <c r="BD14" i="21"/>
  <c r="BE14" i="21"/>
  <c r="BF14" i="21"/>
  <c r="BG14" i="21"/>
  <c r="BH14" i="21"/>
  <c r="BI14" i="21"/>
  <c r="BJ14" i="21"/>
  <c r="BK14" i="21"/>
  <c r="BL14" i="21"/>
  <c r="BM14" i="21"/>
  <c r="BN14" i="21"/>
  <c r="BO14" i="21"/>
  <c r="BP14" i="21"/>
  <c r="BQ14" i="21"/>
  <c r="BR14" i="21"/>
  <c r="BS14" i="21"/>
  <c r="BT14" i="21"/>
  <c r="BU14" i="21"/>
  <c r="BV14" i="21"/>
  <c r="BW14" i="21"/>
  <c r="BX14" i="21"/>
  <c r="BY14" i="21"/>
  <c r="BZ14" i="21"/>
  <c r="CA14" i="21"/>
  <c r="CB14" i="21"/>
  <c r="CC14" i="21"/>
  <c r="CD14" i="21"/>
  <c r="CE14" i="21"/>
  <c r="CF14" i="21"/>
  <c r="CG14" i="21"/>
  <c r="CH14" i="21"/>
  <c r="CI14" i="21"/>
  <c r="CJ14" i="21"/>
  <c r="CK14" i="21"/>
  <c r="CL14" i="21"/>
  <c r="CM14" i="21"/>
  <c r="CN14" i="21"/>
  <c r="CO14" i="21"/>
  <c r="CP14" i="21"/>
  <c r="CQ14" i="21"/>
  <c r="CR14" i="21"/>
  <c r="CS14" i="21"/>
  <c r="CT14" i="21"/>
  <c r="CU14" i="21"/>
  <c r="CV14" i="21"/>
  <c r="CW14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AI16" i="21"/>
  <c r="AJ16" i="21"/>
  <c r="AK16" i="21"/>
  <c r="AL16" i="21"/>
  <c r="AM16" i="21"/>
  <c r="AN16" i="21"/>
  <c r="AO16" i="21"/>
  <c r="AP16" i="21"/>
  <c r="AQ16" i="21"/>
  <c r="AR16" i="21"/>
  <c r="AS16" i="21"/>
  <c r="AT16" i="21"/>
  <c r="AU16" i="21"/>
  <c r="AV16" i="21"/>
  <c r="AW16" i="21"/>
  <c r="AX16" i="21"/>
  <c r="AY16" i="21"/>
  <c r="AZ16" i="21"/>
  <c r="BA16" i="21"/>
  <c r="BB16" i="21"/>
  <c r="BC16" i="21"/>
  <c r="BD16" i="21"/>
  <c r="BE16" i="21"/>
  <c r="BF16" i="21"/>
  <c r="BG16" i="21"/>
  <c r="BH16" i="21"/>
  <c r="BI16" i="21"/>
  <c r="BJ16" i="21"/>
  <c r="BK16" i="21"/>
  <c r="BL16" i="21"/>
  <c r="BM16" i="21"/>
  <c r="BN16" i="21"/>
  <c r="BO16" i="21"/>
  <c r="BP16" i="21"/>
  <c r="BQ16" i="21"/>
  <c r="BR16" i="21"/>
  <c r="BS16" i="21"/>
  <c r="BT16" i="21"/>
  <c r="BU16" i="21"/>
  <c r="BV16" i="21"/>
  <c r="BW16" i="21"/>
  <c r="BX16" i="21"/>
  <c r="BY16" i="21"/>
  <c r="BZ16" i="21"/>
  <c r="CA16" i="21"/>
  <c r="CB16" i="21"/>
  <c r="CC16" i="21"/>
  <c r="CD16" i="21"/>
  <c r="CE16" i="21"/>
  <c r="CF16" i="21"/>
  <c r="CG16" i="21"/>
  <c r="CH16" i="21"/>
  <c r="CI16" i="21"/>
  <c r="CJ16" i="21"/>
  <c r="CK16" i="21"/>
  <c r="CL16" i="21"/>
  <c r="CM16" i="21"/>
  <c r="CN16" i="21"/>
  <c r="CO16" i="21"/>
  <c r="CP16" i="21"/>
  <c r="CQ16" i="21"/>
  <c r="CR16" i="21"/>
  <c r="CS16" i="21"/>
  <c r="CT16" i="21"/>
  <c r="CU16" i="21"/>
  <c r="CV16" i="21"/>
  <c r="CW16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AH17" i="21"/>
  <c r="AI17" i="21"/>
  <c r="AJ17" i="21"/>
  <c r="AK17" i="21"/>
  <c r="AL17" i="21"/>
  <c r="AM17" i="21"/>
  <c r="AN17" i="21"/>
  <c r="AO17" i="21"/>
  <c r="AP17" i="21"/>
  <c r="AQ17" i="21"/>
  <c r="AR17" i="21"/>
  <c r="AS17" i="21"/>
  <c r="AT17" i="21"/>
  <c r="AU17" i="21"/>
  <c r="AV17" i="21"/>
  <c r="AW17" i="21"/>
  <c r="AX17" i="21"/>
  <c r="AY17" i="21"/>
  <c r="AZ17" i="21"/>
  <c r="BA17" i="21"/>
  <c r="BB17" i="21"/>
  <c r="BC17" i="21"/>
  <c r="BD17" i="21"/>
  <c r="BE17" i="21"/>
  <c r="BF17" i="21"/>
  <c r="BG17" i="21"/>
  <c r="BH17" i="21"/>
  <c r="BI17" i="21"/>
  <c r="BJ17" i="21"/>
  <c r="BK17" i="21"/>
  <c r="BL17" i="21"/>
  <c r="BM17" i="21"/>
  <c r="BN17" i="21"/>
  <c r="BO17" i="21"/>
  <c r="BP17" i="21"/>
  <c r="BQ17" i="21"/>
  <c r="BR17" i="21"/>
  <c r="BS17" i="21"/>
  <c r="BT17" i="21"/>
  <c r="BU17" i="21"/>
  <c r="BV17" i="21"/>
  <c r="BW17" i="21"/>
  <c r="BX17" i="21"/>
  <c r="BY17" i="21"/>
  <c r="BZ17" i="21"/>
  <c r="CA17" i="21"/>
  <c r="CB17" i="21"/>
  <c r="CC17" i="21"/>
  <c r="CD17" i="21"/>
  <c r="CE17" i="21"/>
  <c r="CF17" i="21"/>
  <c r="CG17" i="21"/>
  <c r="CH17" i="21"/>
  <c r="CI17" i="21"/>
  <c r="CJ17" i="21"/>
  <c r="CK17" i="21"/>
  <c r="CL17" i="21"/>
  <c r="CM17" i="21"/>
  <c r="CN17" i="21"/>
  <c r="CO17" i="21"/>
  <c r="CP17" i="21"/>
  <c r="CQ17" i="21"/>
  <c r="CR17" i="21"/>
  <c r="CS17" i="21"/>
  <c r="CT17" i="21"/>
  <c r="CU17" i="21"/>
  <c r="CV17" i="21"/>
  <c r="CW17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E18" i="21"/>
  <c r="AF18" i="21"/>
  <c r="AG18" i="21"/>
  <c r="AH18" i="21"/>
  <c r="AI18" i="21"/>
  <c r="AJ18" i="21"/>
  <c r="AK18" i="21"/>
  <c r="AL18" i="21"/>
  <c r="AM18" i="21"/>
  <c r="AN18" i="21"/>
  <c r="AO18" i="21"/>
  <c r="AP18" i="21"/>
  <c r="AQ18" i="21"/>
  <c r="AR18" i="21"/>
  <c r="AS18" i="21"/>
  <c r="AT18" i="21"/>
  <c r="AU18" i="21"/>
  <c r="AV18" i="21"/>
  <c r="AW18" i="21"/>
  <c r="AX18" i="21"/>
  <c r="AY18" i="21"/>
  <c r="AZ18" i="21"/>
  <c r="BA18" i="21"/>
  <c r="BB18" i="21"/>
  <c r="BC18" i="21"/>
  <c r="BD18" i="21"/>
  <c r="BE18" i="21"/>
  <c r="BF18" i="21"/>
  <c r="BG18" i="21"/>
  <c r="BH18" i="21"/>
  <c r="BI18" i="21"/>
  <c r="BJ18" i="21"/>
  <c r="BK18" i="21"/>
  <c r="BL18" i="21"/>
  <c r="BM18" i="21"/>
  <c r="BN18" i="21"/>
  <c r="BO18" i="21"/>
  <c r="BP18" i="21"/>
  <c r="BQ18" i="21"/>
  <c r="BR18" i="21"/>
  <c r="BS18" i="21"/>
  <c r="BT18" i="21"/>
  <c r="BU18" i="21"/>
  <c r="BV18" i="21"/>
  <c r="BW18" i="21"/>
  <c r="BX18" i="21"/>
  <c r="BY18" i="21"/>
  <c r="BZ18" i="21"/>
  <c r="CA18" i="21"/>
  <c r="CB18" i="21"/>
  <c r="CC18" i="21"/>
  <c r="CD18" i="21"/>
  <c r="CE18" i="21"/>
  <c r="CF18" i="21"/>
  <c r="CG18" i="21"/>
  <c r="CH18" i="21"/>
  <c r="CI18" i="21"/>
  <c r="CJ18" i="21"/>
  <c r="CK18" i="21"/>
  <c r="CL18" i="21"/>
  <c r="CM18" i="21"/>
  <c r="CN18" i="21"/>
  <c r="CO18" i="21"/>
  <c r="CP18" i="21"/>
  <c r="CQ18" i="21"/>
  <c r="CR18" i="21"/>
  <c r="CS18" i="21"/>
  <c r="CT18" i="21"/>
  <c r="CU18" i="21"/>
  <c r="CV18" i="21"/>
  <c r="CW18" i="21"/>
  <c r="CW77" i="7"/>
  <c r="CW76" i="7"/>
  <c r="CW75" i="7"/>
  <c r="CW74" i="7"/>
  <c r="CW73" i="7"/>
  <c r="CW72" i="7"/>
  <c r="CW71" i="7"/>
  <c r="CW70" i="7"/>
  <c r="CW69" i="7"/>
  <c r="CW68" i="7"/>
  <c r="CW67" i="7"/>
  <c r="CW66" i="7"/>
  <c r="CW65" i="7"/>
  <c r="CW57" i="7"/>
  <c r="CW56" i="7"/>
  <c r="CW55" i="7"/>
  <c r="CW54" i="7"/>
  <c r="CW53" i="7"/>
  <c r="CW52" i="7"/>
  <c r="CW51" i="7"/>
  <c r="CW50" i="7"/>
  <c r="CW49" i="7"/>
  <c r="CW48" i="7"/>
  <c r="CW47" i="7"/>
  <c r="CW46" i="7"/>
  <c r="CW45" i="7"/>
  <c r="CW44" i="7"/>
  <c r="CW43" i="7"/>
  <c r="CW42" i="7"/>
  <c r="CW41" i="7"/>
  <c r="CW40" i="7"/>
  <c r="CW39" i="7"/>
  <c r="CW38" i="7"/>
  <c r="CW37" i="7"/>
  <c r="CW36" i="7"/>
  <c r="CW30" i="7"/>
  <c r="CW29" i="7"/>
  <c r="CW28" i="7"/>
  <c r="CW27" i="7"/>
  <c r="CW26" i="7"/>
  <c r="CW25" i="7"/>
  <c r="CW24" i="7"/>
  <c r="CW23" i="7"/>
  <c r="CW22" i="7"/>
  <c r="CW21" i="7"/>
  <c r="CW20" i="7"/>
  <c r="CW15" i="7"/>
  <c r="CW14" i="7"/>
  <c r="CW13" i="7"/>
  <c r="CW12" i="7"/>
  <c r="CW11" i="7"/>
  <c r="CW10" i="7"/>
  <c r="CW9" i="7"/>
  <c r="CW8" i="7"/>
  <c r="CW7" i="7"/>
  <c r="CW5" i="7"/>
  <c r="CW4" i="7"/>
  <c r="CT37" i="11" l="1"/>
  <c r="J34" i="22" s="1"/>
  <c r="CW82" i="7"/>
  <c r="J32" i="22"/>
  <c r="CX8" i="7"/>
  <c r="CX4" i="7"/>
  <c r="L46" i="21" l="1"/>
  <c r="H53" i="10" l="1"/>
  <c r="H52" i="10"/>
  <c r="H51" i="10"/>
  <c r="H50" i="10"/>
  <c r="H49" i="10"/>
  <c r="H48" i="10"/>
  <c r="H47" i="10"/>
  <c r="H46" i="10"/>
  <c r="H45" i="10"/>
  <c r="H44" i="10"/>
  <c r="H43" i="10"/>
  <c r="H42" i="10"/>
  <c r="H38" i="10"/>
  <c r="H37" i="10"/>
  <c r="H36" i="10"/>
  <c r="H35" i="10"/>
  <c r="H34" i="10"/>
  <c r="H33" i="10"/>
  <c r="H32" i="10"/>
  <c r="J65" i="21"/>
  <c r="K65" i="21"/>
  <c r="L65" i="21"/>
  <c r="J66" i="21"/>
  <c r="K66" i="21"/>
  <c r="L66" i="21"/>
  <c r="J67" i="21"/>
  <c r="K67" i="21"/>
  <c r="L67" i="21"/>
  <c r="J68" i="21"/>
  <c r="K68" i="21"/>
  <c r="L68" i="21"/>
  <c r="J69" i="21"/>
  <c r="K69" i="21"/>
  <c r="L69" i="21"/>
  <c r="J70" i="21"/>
  <c r="K70" i="21"/>
  <c r="L70" i="21"/>
  <c r="I68" i="21"/>
  <c r="I70" i="21"/>
  <c r="I69" i="21"/>
  <c r="I67" i="21"/>
  <c r="I66" i="21"/>
  <c r="I65" i="21"/>
  <c r="H71" i="10"/>
  <c r="H70" i="10"/>
  <c r="H69" i="10"/>
  <c r="H68" i="10"/>
  <c r="H67" i="10"/>
  <c r="H66" i="10"/>
  <c r="H65" i="10"/>
  <c r="H64" i="10"/>
  <c r="H63" i="10"/>
  <c r="H61" i="10"/>
  <c r="H59" i="10"/>
  <c r="J44" i="21"/>
  <c r="K44" i="21"/>
  <c r="L44" i="21"/>
  <c r="J45" i="21"/>
  <c r="K45" i="21"/>
  <c r="L45" i="21"/>
  <c r="J46" i="21"/>
  <c r="K46" i="21"/>
  <c r="J47" i="21"/>
  <c r="K47" i="21"/>
  <c r="L47" i="21"/>
  <c r="J48" i="21"/>
  <c r="K48" i="21"/>
  <c r="L48" i="21"/>
  <c r="J49" i="21"/>
  <c r="K49" i="21"/>
  <c r="L49" i="21"/>
  <c r="J50" i="21"/>
  <c r="K50" i="21"/>
  <c r="L50" i="21"/>
  <c r="J51" i="21"/>
  <c r="K51" i="21"/>
  <c r="L51" i="21"/>
  <c r="J52" i="21"/>
  <c r="K52" i="21"/>
  <c r="L52" i="21"/>
  <c r="J53" i="21"/>
  <c r="K53" i="21"/>
  <c r="L53" i="21"/>
  <c r="J54" i="21"/>
  <c r="K54" i="21"/>
  <c r="L54" i="21"/>
  <c r="J55" i="21"/>
  <c r="K55" i="21"/>
  <c r="L55" i="21"/>
  <c r="J56" i="21"/>
  <c r="K56" i="21"/>
  <c r="L56" i="21"/>
  <c r="J57" i="21"/>
  <c r="K57" i="21"/>
  <c r="L57" i="21"/>
  <c r="J58" i="21"/>
  <c r="K58" i="21"/>
  <c r="L58" i="21"/>
  <c r="J59" i="21"/>
  <c r="K59" i="21"/>
  <c r="L59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J24" i="21"/>
  <c r="K24" i="21"/>
  <c r="L24" i="21"/>
  <c r="J25" i="21"/>
  <c r="K25" i="21"/>
  <c r="L25" i="21"/>
  <c r="J26" i="21"/>
  <c r="K26" i="21"/>
  <c r="L26" i="21"/>
  <c r="J27" i="21"/>
  <c r="K27" i="21"/>
  <c r="L27" i="21"/>
  <c r="J28" i="21"/>
  <c r="K28" i="21"/>
  <c r="L28" i="21"/>
  <c r="J29" i="21"/>
  <c r="K29" i="21"/>
  <c r="L29" i="21"/>
  <c r="J30" i="21"/>
  <c r="K30" i="21"/>
  <c r="L30" i="21"/>
  <c r="J31" i="21"/>
  <c r="K31" i="21"/>
  <c r="L31" i="21"/>
  <c r="J32" i="21"/>
  <c r="K32" i="21"/>
  <c r="L32" i="21"/>
  <c r="J33" i="21"/>
  <c r="K33" i="21"/>
  <c r="L33" i="21"/>
  <c r="J34" i="21"/>
  <c r="K34" i="21"/>
  <c r="L34" i="21"/>
  <c r="J35" i="21"/>
  <c r="K35" i="21"/>
  <c r="L35" i="21"/>
  <c r="J36" i="21"/>
  <c r="K36" i="21"/>
  <c r="L36" i="21"/>
  <c r="J37" i="21"/>
  <c r="K37" i="21"/>
  <c r="L37" i="21"/>
  <c r="J38" i="21"/>
  <c r="K38" i="21"/>
  <c r="L38" i="21"/>
  <c r="J39" i="21"/>
  <c r="K39" i="21"/>
  <c r="L39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J16" i="21"/>
  <c r="K16" i="21"/>
  <c r="L16" i="21"/>
  <c r="J17" i="21"/>
  <c r="K17" i="21"/>
  <c r="L17" i="21"/>
  <c r="J18" i="21"/>
  <c r="K18" i="21"/>
  <c r="L18" i="21"/>
  <c r="I18" i="21"/>
  <c r="I17" i="21"/>
  <c r="I16" i="21"/>
  <c r="J12" i="21"/>
  <c r="K12" i="21"/>
  <c r="L12" i="21"/>
  <c r="J13" i="21"/>
  <c r="K13" i="21"/>
  <c r="L13" i="21"/>
  <c r="J14" i="21"/>
  <c r="K14" i="21"/>
  <c r="L14" i="21"/>
  <c r="I14" i="21"/>
  <c r="I13" i="21"/>
  <c r="I12" i="21"/>
  <c r="J8" i="21"/>
  <c r="K8" i="21"/>
  <c r="L8" i="21"/>
  <c r="J9" i="21"/>
  <c r="K9" i="21"/>
  <c r="L9" i="21"/>
  <c r="J10" i="21"/>
  <c r="K10" i="21"/>
  <c r="L10" i="21"/>
  <c r="I10" i="21"/>
  <c r="I9" i="21"/>
  <c r="I8" i="21"/>
  <c r="J4" i="21"/>
  <c r="K4" i="21"/>
  <c r="L4" i="21"/>
  <c r="J5" i="21"/>
  <c r="K5" i="21"/>
  <c r="L5" i="21"/>
  <c r="J6" i="21"/>
  <c r="K6" i="21"/>
  <c r="L6" i="21"/>
  <c r="I6" i="21"/>
  <c r="I5" i="21"/>
  <c r="I4" i="21"/>
  <c r="CZ46" i="21"/>
  <c r="CZ59" i="21"/>
  <c r="CZ58" i="21"/>
  <c r="CZ57" i="21"/>
  <c r="CZ56" i="21"/>
  <c r="CZ55" i="21"/>
  <c r="CZ54" i="21"/>
  <c r="CZ53" i="21"/>
  <c r="CZ52" i="21"/>
  <c r="CZ51" i="21"/>
  <c r="CZ50" i="21"/>
  <c r="CZ49" i="21"/>
  <c r="CZ48" i="21"/>
  <c r="CZ47" i="21"/>
  <c r="CZ45" i="21"/>
  <c r="CZ44" i="21"/>
  <c r="CZ39" i="21"/>
  <c r="CZ38" i="21"/>
  <c r="CZ37" i="21"/>
  <c r="CZ36" i="21"/>
  <c r="CZ35" i="21"/>
  <c r="CZ34" i="21"/>
  <c r="CZ33" i="21"/>
  <c r="CZ32" i="21"/>
  <c r="CZ31" i="21"/>
  <c r="CZ30" i="21"/>
  <c r="CZ29" i="21"/>
  <c r="CZ28" i="21"/>
  <c r="CZ27" i="21"/>
  <c r="CZ26" i="21"/>
  <c r="CZ25" i="21"/>
  <c r="CZ24" i="21"/>
  <c r="CZ18" i="21"/>
  <c r="CZ17" i="21"/>
  <c r="CZ16" i="21"/>
  <c r="CZ14" i="21"/>
  <c r="CZ13" i="21"/>
  <c r="CZ12" i="21"/>
  <c r="CZ10" i="21"/>
  <c r="CZ9" i="21"/>
  <c r="CZ8" i="21"/>
  <c r="CZ6" i="21"/>
  <c r="CZ5" i="21"/>
  <c r="CZ4" i="21"/>
  <c r="DA19" i="21"/>
  <c r="CW67" i="10" l="1"/>
  <c r="H67" i="22" s="1"/>
  <c r="CX37" i="21"/>
  <c r="DA37" i="21" s="1"/>
  <c r="CW33" i="10"/>
  <c r="H34" i="22" s="1"/>
  <c r="CX54" i="21"/>
  <c r="DA54" i="21" s="1"/>
  <c r="CW36" i="10"/>
  <c r="H38" i="22" s="1"/>
  <c r="CX67" i="21"/>
  <c r="CX66" i="21"/>
  <c r="CX38" i="21"/>
  <c r="DA38" i="21" s="1"/>
  <c r="CW71" i="10"/>
  <c r="H71" i="22" s="1"/>
  <c r="CW69" i="10"/>
  <c r="H69" i="22" s="1"/>
  <c r="CW37" i="10"/>
  <c r="H39" i="22" s="1"/>
  <c r="CW35" i="10"/>
  <c r="H37" i="22" s="1"/>
  <c r="CW34" i="10"/>
  <c r="H36" i="22" s="1"/>
  <c r="J36" i="22" s="1"/>
  <c r="CW32" i="10"/>
  <c r="H32" i="22" s="1"/>
  <c r="CW64" i="10"/>
  <c r="CW68" i="10"/>
  <c r="H68" i="22" s="1"/>
  <c r="CW70" i="10"/>
  <c r="H70" i="22" s="1"/>
  <c r="CW66" i="10"/>
  <c r="H66" i="22" s="1"/>
  <c r="CW65" i="10"/>
  <c r="H65" i="22" s="1"/>
  <c r="CX69" i="21"/>
  <c r="CX65" i="21"/>
  <c r="CX35" i="21"/>
  <c r="DA35" i="21" s="1"/>
  <c r="CX33" i="21"/>
  <c r="DA33" i="21" s="1"/>
  <c r="CX31" i="21"/>
  <c r="DA31" i="21" s="1"/>
  <c r="CX46" i="21"/>
  <c r="DA46" i="21" s="1"/>
  <c r="CX59" i="21"/>
  <c r="DA59" i="21" s="1"/>
  <c r="CX57" i="21"/>
  <c r="DA57" i="21" s="1"/>
  <c r="CX56" i="21"/>
  <c r="DA56" i="21" s="1"/>
  <c r="CX51" i="21"/>
  <c r="DA51" i="21" s="1"/>
  <c r="CX44" i="21"/>
  <c r="DA44" i="21" s="1"/>
  <c r="CX70" i="21"/>
  <c r="CW38" i="10"/>
  <c r="CX68" i="21"/>
  <c r="CX48" i="21"/>
  <c r="DA48" i="21" s="1"/>
  <c r="CX55" i="21"/>
  <c r="DA55" i="21" s="1"/>
  <c r="CX50" i="21"/>
  <c r="DA50" i="21" s="1"/>
  <c r="CX13" i="21"/>
  <c r="DA13" i="21" s="1"/>
  <c r="CX14" i="21"/>
  <c r="DA14" i="21" s="1"/>
  <c r="CX15" i="21"/>
  <c r="DA15" i="21" s="1"/>
  <c r="CX18" i="21"/>
  <c r="DA18" i="21" s="1"/>
  <c r="CX25" i="21"/>
  <c r="DA25" i="21" s="1"/>
  <c r="CX27" i="21"/>
  <c r="DA27" i="21" s="1"/>
  <c r="CX29" i="21"/>
  <c r="DA29" i="21" s="1"/>
  <c r="CX53" i="21"/>
  <c r="DA53" i="21" s="1"/>
  <c r="CX52" i="21"/>
  <c r="DA52" i="21" s="1"/>
  <c r="CX8" i="21"/>
  <c r="DA8" i="21" s="1"/>
  <c r="CX11" i="21"/>
  <c r="DA11" i="21" s="1"/>
  <c r="CX24" i="21"/>
  <c r="DA24" i="21" s="1"/>
  <c r="CX26" i="21"/>
  <c r="DA26" i="21" s="1"/>
  <c r="CX28" i="21"/>
  <c r="DA28" i="21" s="1"/>
  <c r="CX30" i="21"/>
  <c r="DA30" i="21" s="1"/>
  <c r="CX32" i="21"/>
  <c r="DA32" i="21" s="1"/>
  <c r="CX34" i="21"/>
  <c r="DA34" i="21" s="1"/>
  <c r="CX36" i="21"/>
  <c r="DA36" i="21" s="1"/>
  <c r="CX39" i="21"/>
  <c r="DA39" i="21" s="1"/>
  <c r="CX45" i="21"/>
  <c r="DA45" i="21" s="1"/>
  <c r="CX47" i="21"/>
  <c r="DA47" i="21" s="1"/>
  <c r="CX49" i="21"/>
  <c r="DA49" i="21" s="1"/>
  <c r="CX58" i="21"/>
  <c r="DA58" i="21" s="1"/>
  <c r="CX16" i="21"/>
  <c r="DA16" i="21" s="1"/>
  <c r="CX6" i="21"/>
  <c r="DA6" i="21" s="1"/>
  <c r="CX7" i="21"/>
  <c r="DA7" i="21" s="1"/>
  <c r="CX17" i="21"/>
  <c r="DA17" i="21" s="1"/>
  <c r="CX10" i="21"/>
  <c r="DA10" i="21" s="1"/>
  <c r="CX9" i="21"/>
  <c r="DA9" i="21" s="1"/>
  <c r="CX5" i="21"/>
  <c r="DA5" i="21" s="1"/>
  <c r="CX4" i="21"/>
  <c r="DA4" i="21" s="1"/>
  <c r="CX12" i="21"/>
  <c r="DA12" i="21" s="1"/>
  <c r="G27" i="16"/>
  <c r="E27" i="16"/>
  <c r="C27" i="16"/>
  <c r="F20" i="16"/>
  <c r="D20" i="16"/>
  <c r="D21" i="16" s="1"/>
  <c r="D26" i="16" s="1"/>
  <c r="H64" i="22" l="1"/>
  <c r="DB56" i="21"/>
  <c r="H40" i="22"/>
  <c r="D27" i="16"/>
  <c r="DB44" i="21"/>
  <c r="DB4" i="21"/>
  <c r="DB52" i="21"/>
  <c r="DB8" i="21"/>
  <c r="DB36" i="21"/>
  <c r="DB32" i="21"/>
  <c r="DB28" i="21"/>
  <c r="DB24" i="21"/>
  <c r="DB48" i="21"/>
  <c r="DB16" i="21"/>
  <c r="DB12" i="21"/>
  <c r="Z6" i="20"/>
  <c r="AA6" i="20"/>
  <c r="AB6" i="20"/>
  <c r="AC6" i="20"/>
  <c r="Z7" i="20"/>
  <c r="O84" i="20" s="1"/>
  <c r="AA7" i="20"/>
  <c r="P84" i="20" s="1"/>
  <c r="AB7" i="20"/>
  <c r="Q84" i="20" s="1"/>
  <c r="AC7" i="20"/>
  <c r="R84" i="20" s="1"/>
  <c r="Z8" i="20"/>
  <c r="AA8" i="20"/>
  <c r="AB8" i="20"/>
  <c r="AC8" i="20"/>
  <c r="Z9" i="20"/>
  <c r="AA9" i="20"/>
  <c r="AB9" i="20"/>
  <c r="AC9" i="20"/>
  <c r="Z10" i="20"/>
  <c r="AA10" i="20"/>
  <c r="AB10" i="20"/>
  <c r="AC10" i="20"/>
  <c r="Z11" i="20"/>
  <c r="AA11" i="20"/>
  <c r="AB11" i="20"/>
  <c r="AC11" i="20"/>
  <c r="Z12" i="20"/>
  <c r="AA12" i="20"/>
  <c r="AB12" i="20"/>
  <c r="AC12" i="20"/>
  <c r="Z13" i="20"/>
  <c r="AA13" i="20"/>
  <c r="AB13" i="20"/>
  <c r="AC13" i="20"/>
  <c r="Z14" i="20"/>
  <c r="AA14" i="20"/>
  <c r="AB14" i="20"/>
  <c r="AC14" i="20"/>
  <c r="Z15" i="20"/>
  <c r="AA15" i="20"/>
  <c r="AB15" i="20"/>
  <c r="AC15" i="20"/>
  <c r="Z16" i="20"/>
  <c r="AA16" i="20"/>
  <c r="AB16" i="20"/>
  <c r="AC16" i="20"/>
  <c r="Z17" i="20"/>
  <c r="AA17" i="20"/>
  <c r="AB17" i="20"/>
  <c r="AC17" i="20"/>
  <c r="Z18" i="20"/>
  <c r="AA18" i="20"/>
  <c r="AB18" i="20"/>
  <c r="AC18" i="20"/>
  <c r="Z19" i="20"/>
  <c r="AA19" i="20"/>
  <c r="AB19" i="20"/>
  <c r="AC19" i="20"/>
  <c r="Z20" i="20"/>
  <c r="AA20" i="20"/>
  <c r="AB20" i="20"/>
  <c r="AC20" i="20"/>
  <c r="Z21" i="20"/>
  <c r="AA21" i="20"/>
  <c r="AB21" i="20"/>
  <c r="AC21" i="20"/>
  <c r="Z22" i="20"/>
  <c r="AA22" i="20"/>
  <c r="AB22" i="20"/>
  <c r="AC22" i="20"/>
  <c r="Z23" i="20"/>
  <c r="AA23" i="20"/>
  <c r="AB23" i="20"/>
  <c r="AC23" i="20"/>
  <c r="Z24" i="20"/>
  <c r="AA24" i="20"/>
  <c r="AB24" i="20"/>
  <c r="AC24" i="20"/>
  <c r="Z25" i="20"/>
  <c r="AA25" i="20"/>
  <c r="AB25" i="20"/>
  <c r="AC25" i="20"/>
  <c r="Z26" i="20"/>
  <c r="AA26" i="20"/>
  <c r="AB26" i="20"/>
  <c r="AC26" i="20"/>
  <c r="Z27" i="20"/>
  <c r="AA27" i="20"/>
  <c r="AB27" i="20"/>
  <c r="AC27" i="20"/>
  <c r="Z28" i="20"/>
  <c r="AA28" i="20"/>
  <c r="AB28" i="20"/>
  <c r="AC28" i="20"/>
  <c r="Z29" i="20"/>
  <c r="AA29" i="20"/>
  <c r="AB29" i="20"/>
  <c r="AC29" i="20"/>
  <c r="Z30" i="20"/>
  <c r="AA30" i="20"/>
  <c r="AB30" i="20"/>
  <c r="AC30" i="20"/>
  <c r="Z31" i="20"/>
  <c r="AA31" i="20"/>
  <c r="AB31" i="20"/>
  <c r="AC31" i="20"/>
  <c r="Z32" i="20"/>
  <c r="AA32" i="20"/>
  <c r="AB32" i="20"/>
  <c r="AC32" i="20"/>
  <c r="Z33" i="20"/>
  <c r="AA33" i="20"/>
  <c r="AB33" i="20"/>
  <c r="AC33" i="20"/>
  <c r="Z34" i="20"/>
  <c r="AA34" i="20"/>
  <c r="AB34" i="20"/>
  <c r="AC34" i="20"/>
  <c r="Z35" i="20"/>
  <c r="AA35" i="20"/>
  <c r="AB35" i="20"/>
  <c r="AC35" i="20"/>
  <c r="Z36" i="20"/>
  <c r="AA36" i="20"/>
  <c r="AB36" i="20"/>
  <c r="AC36" i="20"/>
  <c r="Z37" i="20"/>
  <c r="AA37" i="20"/>
  <c r="AB37" i="20"/>
  <c r="AC37" i="20"/>
  <c r="Z38" i="20"/>
  <c r="AA38" i="20"/>
  <c r="AB38" i="20"/>
  <c r="AC38" i="20"/>
  <c r="Z39" i="20"/>
  <c r="AA39" i="20"/>
  <c r="AB39" i="20"/>
  <c r="AC39" i="20"/>
  <c r="Z40" i="20"/>
  <c r="AA40" i="20"/>
  <c r="AB40" i="20"/>
  <c r="AC40" i="20"/>
  <c r="Z41" i="20"/>
  <c r="AA41" i="20"/>
  <c r="AB41" i="20"/>
  <c r="AC41" i="20"/>
  <c r="Z42" i="20"/>
  <c r="AA42" i="20"/>
  <c r="AB42" i="20"/>
  <c r="AC42" i="20"/>
  <c r="Z43" i="20"/>
  <c r="AA43" i="20"/>
  <c r="AB43" i="20"/>
  <c r="AC43" i="20"/>
  <c r="Z44" i="20"/>
  <c r="AA44" i="20"/>
  <c r="AB44" i="20"/>
  <c r="AC44" i="20"/>
  <c r="Z45" i="20"/>
  <c r="AA45" i="20"/>
  <c r="AB45" i="20"/>
  <c r="AC45" i="20"/>
  <c r="Z46" i="20"/>
  <c r="AA46" i="20"/>
  <c r="AB46" i="20"/>
  <c r="AC46" i="20"/>
  <c r="Z47" i="20"/>
  <c r="AA47" i="20"/>
  <c r="AB47" i="20"/>
  <c r="AC47" i="20"/>
  <c r="Z48" i="20"/>
  <c r="AA48" i="20"/>
  <c r="AB48" i="20"/>
  <c r="AC48" i="20"/>
  <c r="Z49" i="20"/>
  <c r="AA49" i="20"/>
  <c r="AB49" i="20"/>
  <c r="AC49" i="20"/>
  <c r="Z50" i="20"/>
  <c r="AA50" i="20"/>
  <c r="AB50" i="20"/>
  <c r="AC50" i="20"/>
  <c r="Z51" i="20"/>
  <c r="AA51" i="20"/>
  <c r="AB51" i="20"/>
  <c r="AC51" i="20"/>
  <c r="Z52" i="20"/>
  <c r="AA52" i="20"/>
  <c r="AB52" i="20"/>
  <c r="AC52" i="20"/>
  <c r="AC5" i="20"/>
  <c r="AB5" i="20"/>
  <c r="Q56" i="20" s="1"/>
  <c r="AA5" i="20"/>
  <c r="O56" i="20" l="1"/>
  <c r="O57" i="20"/>
  <c r="DB20" i="21"/>
  <c r="H5" i="22"/>
  <c r="CW5" i="10"/>
  <c r="H6" i="22"/>
  <c r="CW6" i="10"/>
  <c r="H7" i="22"/>
  <c r="CW7" i="10"/>
  <c r="H4" i="22"/>
  <c r="CW4" i="10"/>
  <c r="R70" i="20"/>
  <c r="R71" i="20"/>
  <c r="R57" i="20"/>
  <c r="O71" i="20"/>
  <c r="O70" i="20"/>
  <c r="DB40" i="21"/>
  <c r="P56" i="20"/>
  <c r="Q59" i="20"/>
  <c r="Q63" i="20" s="1"/>
  <c r="Q58" i="20"/>
  <c r="Q62" i="20" s="1"/>
  <c r="R68" i="20"/>
  <c r="R76" i="20" s="1"/>
  <c r="R80" i="20"/>
  <c r="R88" i="20" s="1"/>
  <c r="P81" i="20"/>
  <c r="R82" i="20"/>
  <c r="R83" i="20"/>
  <c r="P59" i="20"/>
  <c r="P63" i="20" s="1"/>
  <c r="P58" i="20"/>
  <c r="P62" i="20" s="1"/>
  <c r="Q68" i="20"/>
  <c r="Q74" i="20" s="1"/>
  <c r="Q80" i="20"/>
  <c r="Q85" i="20" s="1"/>
  <c r="P69" i="20"/>
  <c r="Q71" i="20"/>
  <c r="Q82" i="20"/>
  <c r="Q83" i="20"/>
  <c r="O59" i="20"/>
  <c r="O58" i="20"/>
  <c r="P68" i="20"/>
  <c r="P76" i="20" s="1"/>
  <c r="P80" i="20"/>
  <c r="P88" i="20" s="1"/>
  <c r="Q69" i="20"/>
  <c r="P70" i="20"/>
  <c r="Q72" i="20"/>
  <c r="O81" i="20"/>
  <c r="P82" i="20"/>
  <c r="P83" i="20"/>
  <c r="R59" i="20"/>
  <c r="R58" i="20"/>
  <c r="O68" i="20"/>
  <c r="O76" i="20" s="1"/>
  <c r="O80" i="20"/>
  <c r="O88" i="20" s="1"/>
  <c r="O69" i="20"/>
  <c r="R69" i="20"/>
  <c r="P71" i="20"/>
  <c r="R81" i="20"/>
  <c r="R85" i="20" s="1"/>
  <c r="O82" i="20"/>
  <c r="O86" i="20" s="1"/>
  <c r="O83" i="20"/>
  <c r="DB60" i="21"/>
  <c r="O63" i="20"/>
  <c r="O62" i="20"/>
  <c r="R56" i="20"/>
  <c r="Q57" i="20"/>
  <c r="Q61" i="20" s="1"/>
  <c r="P57" i="20"/>
  <c r="P61" i="20" s="1"/>
  <c r="H21" i="16"/>
  <c r="H27" i="16" s="1"/>
  <c r="R61" i="20" l="1"/>
  <c r="O61" i="20"/>
  <c r="R63" i="20"/>
  <c r="Q76" i="20"/>
  <c r="P74" i="20"/>
  <c r="O73" i="20"/>
  <c r="R75" i="20"/>
  <c r="P87" i="20"/>
  <c r="Q86" i="20"/>
  <c r="Q87" i="20"/>
  <c r="O87" i="20"/>
  <c r="R73" i="20"/>
  <c r="O85" i="20"/>
  <c r="P73" i="20"/>
  <c r="R87" i="20"/>
  <c r="O75" i="20"/>
  <c r="R86" i="20"/>
  <c r="O74" i="20"/>
  <c r="P75" i="20"/>
  <c r="P86" i="20"/>
  <c r="Q73" i="20"/>
  <c r="Q75" i="20"/>
  <c r="P85" i="20"/>
  <c r="Q88" i="20"/>
  <c r="R74" i="20"/>
  <c r="R62" i="20"/>
  <c r="D34" i="20"/>
  <c r="G34" i="20" s="1"/>
  <c r="E34" i="20"/>
  <c r="H34" i="20" s="1"/>
  <c r="F34" i="20"/>
  <c r="I34" i="20" s="1"/>
  <c r="D45" i="20"/>
  <c r="G45" i="20" s="1"/>
  <c r="E45" i="20"/>
  <c r="H45" i="20" s="1"/>
  <c r="F45" i="20"/>
  <c r="I45" i="20" s="1"/>
  <c r="D49" i="20"/>
  <c r="G49" i="20" s="1"/>
  <c r="E49" i="20"/>
  <c r="H49" i="20" s="1"/>
  <c r="F49" i="20"/>
  <c r="I49" i="20" s="1"/>
  <c r="D19" i="20"/>
  <c r="G19" i="20" s="1"/>
  <c r="E19" i="20"/>
  <c r="H19" i="20" s="1"/>
  <c r="F19" i="20"/>
  <c r="I19" i="20" s="1"/>
  <c r="D36" i="20"/>
  <c r="G36" i="20" s="1"/>
  <c r="E36" i="20"/>
  <c r="H36" i="20" s="1"/>
  <c r="F36" i="20"/>
  <c r="I36" i="20" s="1"/>
  <c r="D22" i="20"/>
  <c r="G22" i="20" s="1"/>
  <c r="E22" i="20"/>
  <c r="H22" i="20" s="1"/>
  <c r="F22" i="20"/>
  <c r="I22" i="20" s="1"/>
  <c r="D37" i="20"/>
  <c r="G37" i="20" s="1"/>
  <c r="E37" i="20"/>
  <c r="H37" i="20" s="1"/>
  <c r="F37" i="20"/>
  <c r="I37" i="20" s="1"/>
  <c r="D7" i="20"/>
  <c r="G7" i="20" s="1"/>
  <c r="E7" i="20"/>
  <c r="H7" i="20" s="1"/>
  <c r="F7" i="20"/>
  <c r="I7" i="20" s="1"/>
  <c r="D5" i="20"/>
  <c r="G5" i="20" s="1"/>
  <c r="E5" i="20"/>
  <c r="H5" i="20" s="1"/>
  <c r="F5" i="20"/>
  <c r="I5" i="20" s="1"/>
  <c r="D18" i="20"/>
  <c r="G18" i="20" s="1"/>
  <c r="E18" i="20"/>
  <c r="H18" i="20" s="1"/>
  <c r="F18" i="20"/>
  <c r="I18" i="20" s="1"/>
  <c r="D9" i="20"/>
  <c r="G9" i="20" s="1"/>
  <c r="E9" i="20"/>
  <c r="H9" i="20" s="1"/>
  <c r="F9" i="20"/>
  <c r="I9" i="20" s="1"/>
  <c r="D21" i="20"/>
  <c r="G21" i="20" s="1"/>
  <c r="E21" i="20"/>
  <c r="H21" i="20" s="1"/>
  <c r="F21" i="20"/>
  <c r="I21" i="20" s="1"/>
  <c r="D44" i="20"/>
  <c r="G44" i="20" s="1"/>
  <c r="E44" i="20"/>
  <c r="H44" i="20" s="1"/>
  <c r="F44" i="20"/>
  <c r="I44" i="20" s="1"/>
  <c r="D38" i="20"/>
  <c r="G38" i="20" s="1"/>
  <c r="E38" i="20"/>
  <c r="H38" i="20" s="1"/>
  <c r="F38" i="20"/>
  <c r="I38" i="20" s="1"/>
  <c r="D43" i="20"/>
  <c r="G43" i="20" s="1"/>
  <c r="E43" i="20"/>
  <c r="H43" i="20" s="1"/>
  <c r="F43" i="20"/>
  <c r="I43" i="20" s="1"/>
  <c r="D35" i="20"/>
  <c r="G35" i="20" s="1"/>
  <c r="E35" i="20"/>
  <c r="H35" i="20" s="1"/>
  <c r="F35" i="20"/>
  <c r="I35" i="20" s="1"/>
  <c r="D8" i="20"/>
  <c r="G8" i="20" s="1"/>
  <c r="E8" i="20"/>
  <c r="H8" i="20" s="1"/>
  <c r="F8" i="20"/>
  <c r="I8" i="20" s="1"/>
  <c r="D47" i="20"/>
  <c r="G47" i="20" s="1"/>
  <c r="E47" i="20"/>
  <c r="H47" i="20" s="1"/>
  <c r="F47" i="20"/>
  <c r="I47" i="20" s="1"/>
  <c r="D12" i="20"/>
  <c r="G12" i="20" s="1"/>
  <c r="E12" i="20"/>
  <c r="H12" i="20" s="1"/>
  <c r="F12" i="20"/>
  <c r="I12" i="20" s="1"/>
  <c r="D50" i="20"/>
  <c r="G50" i="20" s="1"/>
  <c r="E50" i="20"/>
  <c r="H50" i="20" s="1"/>
  <c r="F50" i="20"/>
  <c r="I50" i="20" s="1"/>
  <c r="D20" i="20"/>
  <c r="G20" i="20" s="1"/>
  <c r="E20" i="20"/>
  <c r="H20" i="20" s="1"/>
  <c r="F20" i="20"/>
  <c r="I20" i="20" s="1"/>
  <c r="D6" i="20"/>
  <c r="G6" i="20" s="1"/>
  <c r="E6" i="20"/>
  <c r="H6" i="20" s="1"/>
  <c r="F6" i="20"/>
  <c r="I6" i="20" s="1"/>
  <c r="D15" i="20"/>
  <c r="G15" i="20" s="1"/>
  <c r="E15" i="20"/>
  <c r="H15" i="20" s="1"/>
  <c r="F15" i="20"/>
  <c r="I15" i="20" s="1"/>
  <c r="D28" i="20"/>
  <c r="G28" i="20" s="1"/>
  <c r="E28" i="20"/>
  <c r="H28" i="20" s="1"/>
  <c r="F28" i="20"/>
  <c r="I28" i="20" s="1"/>
  <c r="D27" i="20"/>
  <c r="G27" i="20" s="1"/>
  <c r="E27" i="20"/>
  <c r="H27" i="20" s="1"/>
  <c r="F27" i="20"/>
  <c r="I27" i="20" s="1"/>
  <c r="D46" i="20"/>
  <c r="G46" i="20" s="1"/>
  <c r="E46" i="20"/>
  <c r="H46" i="20" s="1"/>
  <c r="F46" i="20"/>
  <c r="I46" i="20" s="1"/>
  <c r="D10" i="20"/>
  <c r="G10" i="20" s="1"/>
  <c r="E10" i="20"/>
  <c r="H10" i="20" s="1"/>
  <c r="F10" i="20"/>
  <c r="I10" i="20" s="1"/>
  <c r="D30" i="20"/>
  <c r="G30" i="20" s="1"/>
  <c r="E30" i="20"/>
  <c r="H30" i="20" s="1"/>
  <c r="F30" i="20"/>
  <c r="I30" i="20" s="1"/>
  <c r="D17" i="20"/>
  <c r="G17" i="20" s="1"/>
  <c r="E17" i="20"/>
  <c r="H17" i="20" s="1"/>
  <c r="F17" i="20"/>
  <c r="I17" i="20" s="1"/>
  <c r="D33" i="20"/>
  <c r="G33" i="20" s="1"/>
  <c r="E33" i="20"/>
  <c r="H33" i="20" s="1"/>
  <c r="F33" i="20"/>
  <c r="I33" i="20" s="1"/>
  <c r="D51" i="20"/>
  <c r="G51" i="20" s="1"/>
  <c r="E51" i="20"/>
  <c r="H51" i="20" s="1"/>
  <c r="F51" i="20"/>
  <c r="I51" i="20" s="1"/>
  <c r="D52" i="20"/>
  <c r="G52" i="20" s="1"/>
  <c r="E52" i="20"/>
  <c r="H52" i="20" s="1"/>
  <c r="F52" i="20"/>
  <c r="I52" i="20" s="1"/>
  <c r="D24" i="20"/>
  <c r="G24" i="20" s="1"/>
  <c r="E24" i="20"/>
  <c r="H24" i="20" s="1"/>
  <c r="F24" i="20"/>
  <c r="I24" i="20" s="1"/>
  <c r="D31" i="20"/>
  <c r="G31" i="20" s="1"/>
  <c r="E31" i="20"/>
  <c r="H31" i="20" s="1"/>
  <c r="F31" i="20"/>
  <c r="I31" i="20" s="1"/>
  <c r="D42" i="20"/>
  <c r="G42" i="20" s="1"/>
  <c r="E42" i="20"/>
  <c r="H42" i="20" s="1"/>
  <c r="F42" i="20"/>
  <c r="I42" i="20" s="1"/>
  <c r="D32" i="20"/>
  <c r="G32" i="20" s="1"/>
  <c r="E32" i="20"/>
  <c r="H32" i="20" s="1"/>
  <c r="F32" i="20"/>
  <c r="I32" i="20" s="1"/>
  <c r="D26" i="20"/>
  <c r="G26" i="20" s="1"/>
  <c r="E26" i="20"/>
  <c r="H26" i="20" s="1"/>
  <c r="F26" i="20"/>
  <c r="I26" i="20" s="1"/>
  <c r="D14" i="20"/>
  <c r="G14" i="20" s="1"/>
  <c r="E14" i="20"/>
  <c r="H14" i="20" s="1"/>
  <c r="F14" i="20"/>
  <c r="I14" i="20" s="1"/>
  <c r="D39" i="20"/>
  <c r="G39" i="20" s="1"/>
  <c r="E39" i="20"/>
  <c r="H39" i="20" s="1"/>
  <c r="F39" i="20"/>
  <c r="I39" i="20" s="1"/>
  <c r="D16" i="20"/>
  <c r="G16" i="20" s="1"/>
  <c r="E16" i="20"/>
  <c r="H16" i="20" s="1"/>
  <c r="F16" i="20"/>
  <c r="I16" i="20" s="1"/>
  <c r="D25" i="20"/>
  <c r="G25" i="20" s="1"/>
  <c r="E25" i="20"/>
  <c r="H25" i="20" s="1"/>
  <c r="F25" i="20"/>
  <c r="I25" i="20" s="1"/>
  <c r="D13" i="20"/>
  <c r="G13" i="20" s="1"/>
  <c r="E13" i="20"/>
  <c r="H13" i="20" s="1"/>
  <c r="F13" i="20"/>
  <c r="I13" i="20" s="1"/>
  <c r="D29" i="20"/>
  <c r="G29" i="20" s="1"/>
  <c r="E29" i="20"/>
  <c r="H29" i="20" s="1"/>
  <c r="F29" i="20"/>
  <c r="I29" i="20" s="1"/>
  <c r="D48" i="20"/>
  <c r="G48" i="20" s="1"/>
  <c r="E48" i="20"/>
  <c r="H48" i="20" s="1"/>
  <c r="F48" i="20"/>
  <c r="I48" i="20" s="1"/>
  <c r="D23" i="20"/>
  <c r="G23" i="20" s="1"/>
  <c r="E23" i="20"/>
  <c r="H23" i="20" s="1"/>
  <c r="F23" i="20"/>
  <c r="I23" i="20" s="1"/>
  <c r="D41" i="20"/>
  <c r="G41" i="20" s="1"/>
  <c r="E41" i="20"/>
  <c r="H41" i="20" s="1"/>
  <c r="F41" i="20"/>
  <c r="I41" i="20" s="1"/>
  <c r="D11" i="20"/>
  <c r="G11" i="20" s="1"/>
  <c r="E11" i="20"/>
  <c r="H11" i="20" s="1"/>
  <c r="F11" i="20"/>
  <c r="I11" i="20" s="1"/>
  <c r="F40" i="20"/>
  <c r="I40" i="20" s="1"/>
  <c r="E40" i="20"/>
  <c r="H40" i="20" s="1"/>
  <c r="D40" i="20"/>
  <c r="G40" i="20" s="1"/>
  <c r="G26" i="16"/>
  <c r="E26" i="16"/>
  <c r="K6" i="20" l="1"/>
  <c r="J40" i="20"/>
  <c r="K21" i="20"/>
  <c r="J24" i="20"/>
  <c r="J8" i="20"/>
  <c r="J44" i="20"/>
  <c r="J5" i="20"/>
  <c r="J36" i="20"/>
  <c r="J34" i="20"/>
  <c r="K48" i="20"/>
  <c r="K30" i="20"/>
  <c r="K12" i="20"/>
  <c r="J12" i="20"/>
  <c r="K43" i="20"/>
  <c r="J43" i="20"/>
  <c r="K9" i="20"/>
  <c r="J9" i="20"/>
  <c r="J49" i="20"/>
  <c r="J33" i="20"/>
  <c r="J32" i="20"/>
  <c r="J52" i="20"/>
  <c r="J28" i="20"/>
  <c r="J50" i="20"/>
  <c r="J35" i="20"/>
  <c r="J7" i="20"/>
  <c r="J19" i="20"/>
  <c r="J38" i="20"/>
  <c r="K42" i="20"/>
  <c r="J42" i="20"/>
  <c r="K51" i="20"/>
  <c r="J51" i="20"/>
  <c r="K10" i="20"/>
  <c r="J10" i="20"/>
  <c r="J23" i="20"/>
  <c r="J25" i="20"/>
  <c r="J17" i="20"/>
  <c r="J27" i="20"/>
  <c r="J20" i="20"/>
  <c r="J31" i="20"/>
  <c r="K11" i="20"/>
  <c r="J11" i="20"/>
  <c r="K29" i="20"/>
  <c r="J29" i="20"/>
  <c r="J26" i="20"/>
  <c r="J13" i="20"/>
  <c r="J14" i="20"/>
  <c r="J46" i="20"/>
  <c r="J6" i="20"/>
  <c r="J18" i="20"/>
  <c r="J22" i="20"/>
  <c r="J45" i="20"/>
  <c r="J41" i="20"/>
  <c r="J47" i="20"/>
  <c r="K16" i="20"/>
  <c r="K39" i="20"/>
  <c r="K15" i="20"/>
  <c r="K37" i="20"/>
  <c r="J48" i="20"/>
  <c r="J16" i="20"/>
  <c r="J30" i="20"/>
  <c r="J21" i="20"/>
  <c r="J39" i="20"/>
  <c r="J15" i="20"/>
  <c r="J37" i="20"/>
  <c r="K49" i="20"/>
  <c r="K40" i="20"/>
  <c r="K32" i="20"/>
  <c r="K52" i="20"/>
  <c r="K28" i="20"/>
  <c r="K50" i="20"/>
  <c r="K35" i="20"/>
  <c r="K7" i="20"/>
  <c r="K19" i="20"/>
  <c r="K46" i="20"/>
  <c r="K20" i="20"/>
  <c r="K36" i="20"/>
  <c r="K14" i="20"/>
  <c r="K24" i="20"/>
  <c r="K8" i="20"/>
  <c r="K22" i="20"/>
  <c r="K41" i="20"/>
  <c r="K25" i="20"/>
  <c r="K33" i="20"/>
  <c r="K27" i="20"/>
  <c r="K38" i="20"/>
  <c r="K5" i="20"/>
  <c r="K13" i="20"/>
  <c r="K26" i="20"/>
  <c r="K18" i="20"/>
  <c r="K45" i="20"/>
  <c r="K23" i="20"/>
  <c r="K31" i="20"/>
  <c r="K17" i="20"/>
  <c r="K47" i="20"/>
  <c r="K44" i="20"/>
  <c r="K34" i="20"/>
  <c r="H17" i="16"/>
  <c r="G17" i="16"/>
  <c r="F17" i="16"/>
  <c r="E17" i="16"/>
  <c r="D17" i="16"/>
  <c r="C17" i="16"/>
  <c r="H9" i="16"/>
  <c r="G9" i="16"/>
  <c r="F9" i="16"/>
  <c r="E9" i="16"/>
  <c r="D9" i="16"/>
  <c r="C9" i="16"/>
  <c r="D15" i="16"/>
  <c r="E15" i="16"/>
  <c r="F15" i="16"/>
  <c r="G15" i="16"/>
  <c r="H15" i="16"/>
  <c r="C15" i="16"/>
  <c r="K62" i="20" l="1"/>
  <c r="K70" i="20"/>
  <c r="K53" i="20"/>
  <c r="K72" i="20"/>
  <c r="K68" i="20"/>
  <c r="K66" i="20"/>
  <c r="K69" i="20"/>
  <c r="K73" i="20"/>
  <c r="K67" i="20"/>
  <c r="K71" i="20"/>
  <c r="K64" i="20"/>
  <c r="K63" i="20"/>
  <c r="F21" i="16"/>
  <c r="F27" i="16" s="1"/>
  <c r="I27" i="16" s="1"/>
  <c r="B40" i="20"/>
  <c r="B34" i="20"/>
  <c r="B45" i="20"/>
  <c r="B49" i="20"/>
  <c r="B19" i="20"/>
  <c r="B36" i="20"/>
  <c r="B22" i="20"/>
  <c r="B37" i="20"/>
  <c r="B7" i="20"/>
  <c r="B18" i="20"/>
  <c r="B9" i="20"/>
  <c r="B21" i="20"/>
  <c r="B44" i="20"/>
  <c r="B38" i="20"/>
  <c r="B43" i="20"/>
  <c r="B35" i="20"/>
  <c r="B8" i="20"/>
  <c r="B47" i="20"/>
  <c r="B12" i="20"/>
  <c r="B50" i="20"/>
  <c r="B20" i="20"/>
  <c r="B6" i="20"/>
  <c r="B15" i="20"/>
  <c r="B28" i="20"/>
  <c r="B27" i="20"/>
  <c r="B46" i="20"/>
  <c r="B30" i="20"/>
  <c r="B17" i="20"/>
  <c r="B33" i="20"/>
  <c r="B51" i="20"/>
  <c r="B52" i="20"/>
  <c r="B24" i="20"/>
  <c r="B31" i="20"/>
  <c r="B42" i="20"/>
  <c r="B32" i="20"/>
  <c r="B26" i="20"/>
  <c r="B14" i="20"/>
  <c r="B39" i="20"/>
  <c r="B16" i="20"/>
  <c r="B25" i="20"/>
  <c r="B13" i="20"/>
  <c r="B29" i="20"/>
  <c r="B48" i="20"/>
  <c r="B23" i="20"/>
  <c r="B41" i="20"/>
  <c r="B11" i="20"/>
  <c r="I174" i="19"/>
  <c r="H174" i="19"/>
  <c r="G174" i="19"/>
  <c r="F174" i="19"/>
  <c r="E174" i="19"/>
  <c r="D174" i="19"/>
  <c r="I170" i="19"/>
  <c r="H170" i="19"/>
  <c r="G170" i="19"/>
  <c r="F170" i="19"/>
  <c r="E170" i="19"/>
  <c r="D170" i="19"/>
  <c r="I166" i="19"/>
  <c r="H166" i="19"/>
  <c r="G166" i="19"/>
  <c r="F166" i="19"/>
  <c r="E166" i="19"/>
  <c r="D166" i="19"/>
  <c r="I162" i="19"/>
  <c r="H162" i="19"/>
  <c r="G162" i="19"/>
  <c r="F162" i="19"/>
  <c r="E162" i="19"/>
  <c r="D162" i="19"/>
  <c r="I158" i="19"/>
  <c r="H158" i="19"/>
  <c r="G158" i="19"/>
  <c r="F158" i="19"/>
  <c r="E158" i="19"/>
  <c r="D158" i="19"/>
  <c r="I154" i="19"/>
  <c r="H154" i="19"/>
  <c r="G154" i="19"/>
  <c r="F154" i="19"/>
  <c r="E154" i="19"/>
  <c r="D154" i="19"/>
  <c r="I150" i="19"/>
  <c r="H150" i="19"/>
  <c r="G150" i="19"/>
  <c r="F150" i="19"/>
  <c r="E150" i="19"/>
  <c r="D150" i="19"/>
  <c r="I146" i="19"/>
  <c r="H146" i="19"/>
  <c r="G146" i="19"/>
  <c r="F146" i="19"/>
  <c r="E146" i="19"/>
  <c r="D146" i="19"/>
  <c r="I142" i="19"/>
  <c r="H142" i="19"/>
  <c r="G142" i="19"/>
  <c r="F142" i="19"/>
  <c r="E142" i="19"/>
  <c r="D142" i="19"/>
  <c r="I138" i="19"/>
  <c r="H138" i="19"/>
  <c r="G138" i="19"/>
  <c r="F138" i="19"/>
  <c r="E138" i="19"/>
  <c r="D138" i="19"/>
  <c r="I134" i="19"/>
  <c r="H134" i="19"/>
  <c r="G134" i="19"/>
  <c r="F134" i="19"/>
  <c r="E134" i="19"/>
  <c r="D134" i="19"/>
  <c r="I130" i="19"/>
  <c r="H130" i="19"/>
  <c r="G130" i="19"/>
  <c r="F130" i="19"/>
  <c r="E130" i="19"/>
  <c r="D130" i="19"/>
  <c r="I126" i="19"/>
  <c r="H126" i="19"/>
  <c r="G126" i="19"/>
  <c r="F126" i="19"/>
  <c r="E126" i="19"/>
  <c r="D126" i="19"/>
  <c r="I122" i="19"/>
  <c r="H122" i="19"/>
  <c r="G122" i="19"/>
  <c r="F122" i="19"/>
  <c r="E122" i="19"/>
  <c r="D122" i="19"/>
  <c r="I118" i="19"/>
  <c r="H118" i="19"/>
  <c r="G118" i="19"/>
  <c r="F118" i="19"/>
  <c r="E118" i="19"/>
  <c r="D118" i="19"/>
  <c r="I114" i="19"/>
  <c r="H114" i="19"/>
  <c r="G114" i="19"/>
  <c r="F114" i="19"/>
  <c r="E114" i="19"/>
  <c r="D114" i="19"/>
  <c r="I110" i="19"/>
  <c r="H110" i="19"/>
  <c r="G110" i="19"/>
  <c r="F110" i="19"/>
  <c r="E110" i="19"/>
  <c r="D110" i="19"/>
  <c r="I106" i="19"/>
  <c r="H106" i="19"/>
  <c r="G106" i="19"/>
  <c r="F106" i="19"/>
  <c r="E106" i="19"/>
  <c r="D106" i="19"/>
  <c r="I102" i="19"/>
  <c r="H102" i="19"/>
  <c r="G102" i="19"/>
  <c r="F102" i="19"/>
  <c r="E102" i="19"/>
  <c r="D102" i="19"/>
  <c r="I98" i="19"/>
  <c r="H98" i="19"/>
  <c r="G98" i="19"/>
  <c r="F98" i="19"/>
  <c r="E98" i="19"/>
  <c r="D98" i="19"/>
  <c r="I94" i="19"/>
  <c r="H94" i="19"/>
  <c r="G94" i="19"/>
  <c r="F94" i="19"/>
  <c r="E94" i="19"/>
  <c r="D94" i="19"/>
  <c r="I90" i="19"/>
  <c r="H90" i="19"/>
  <c r="G90" i="19"/>
  <c r="F90" i="19"/>
  <c r="E90" i="19"/>
  <c r="D90" i="19"/>
  <c r="I86" i="19"/>
  <c r="H86" i="19"/>
  <c r="G86" i="19"/>
  <c r="F86" i="19"/>
  <c r="E86" i="19"/>
  <c r="D86" i="19"/>
  <c r="I82" i="19"/>
  <c r="H82" i="19"/>
  <c r="G82" i="19"/>
  <c r="F82" i="19"/>
  <c r="E82" i="19"/>
  <c r="D82" i="19"/>
  <c r="I78" i="19"/>
  <c r="H78" i="19"/>
  <c r="G78" i="19"/>
  <c r="F78" i="19"/>
  <c r="E78" i="19"/>
  <c r="D78" i="19"/>
  <c r="I74" i="19"/>
  <c r="H74" i="19"/>
  <c r="G74" i="19"/>
  <c r="F74" i="19"/>
  <c r="E74" i="19"/>
  <c r="D74" i="19"/>
  <c r="I70" i="19"/>
  <c r="H70" i="19"/>
  <c r="G70" i="19"/>
  <c r="F70" i="19"/>
  <c r="E70" i="19"/>
  <c r="D70" i="19"/>
  <c r="I66" i="19"/>
  <c r="H66" i="19"/>
  <c r="G66" i="19"/>
  <c r="F66" i="19"/>
  <c r="E66" i="19"/>
  <c r="D66" i="19"/>
  <c r="I62" i="19"/>
  <c r="H62" i="19"/>
  <c r="G62" i="19"/>
  <c r="F62" i="19"/>
  <c r="E62" i="19"/>
  <c r="D62" i="19"/>
  <c r="I58" i="19"/>
  <c r="H58" i="19"/>
  <c r="G58" i="19"/>
  <c r="F58" i="19"/>
  <c r="E58" i="19"/>
  <c r="D58" i="19"/>
  <c r="I54" i="19"/>
  <c r="H54" i="19"/>
  <c r="G54" i="19"/>
  <c r="F54" i="19"/>
  <c r="E54" i="19"/>
  <c r="D54" i="19"/>
  <c r="I50" i="19"/>
  <c r="H50" i="19"/>
  <c r="G50" i="19"/>
  <c r="F50" i="19"/>
  <c r="E50" i="19"/>
  <c r="D50" i="19"/>
  <c r="I46" i="19"/>
  <c r="H46" i="19"/>
  <c r="G46" i="19"/>
  <c r="F46" i="19"/>
  <c r="E46" i="19"/>
  <c r="D46" i="19"/>
  <c r="I42" i="19"/>
  <c r="H42" i="19"/>
  <c r="G42" i="19"/>
  <c r="F42" i="19"/>
  <c r="E42" i="19"/>
  <c r="D42" i="19"/>
  <c r="I38" i="19"/>
  <c r="H38" i="19"/>
  <c r="G38" i="19"/>
  <c r="F38" i="19"/>
  <c r="E38" i="19"/>
  <c r="D38" i="19"/>
  <c r="I34" i="19"/>
  <c r="H34" i="19"/>
  <c r="G34" i="19"/>
  <c r="F34" i="19"/>
  <c r="E34" i="19"/>
  <c r="D34" i="19"/>
  <c r="I30" i="19"/>
  <c r="H30" i="19"/>
  <c r="G30" i="19"/>
  <c r="F30" i="19"/>
  <c r="E30" i="19"/>
  <c r="D30" i="19"/>
  <c r="I26" i="19"/>
  <c r="H26" i="19"/>
  <c r="G26" i="19"/>
  <c r="F26" i="19"/>
  <c r="E26" i="19"/>
  <c r="D26" i="19"/>
  <c r="I22" i="19"/>
  <c r="H22" i="19"/>
  <c r="G22" i="19"/>
  <c r="F22" i="19"/>
  <c r="E22" i="19"/>
  <c r="D22" i="19"/>
  <c r="I18" i="19"/>
  <c r="H18" i="19"/>
  <c r="G18" i="19"/>
  <c r="F18" i="19"/>
  <c r="E18" i="19"/>
  <c r="D18" i="19"/>
  <c r="I14" i="19"/>
  <c r="H14" i="19"/>
  <c r="G14" i="19"/>
  <c r="F14" i="19"/>
  <c r="E14" i="19"/>
  <c r="D14" i="19"/>
  <c r="H10" i="19"/>
  <c r="G10" i="19"/>
  <c r="F10" i="19"/>
  <c r="E10" i="19"/>
  <c r="D10" i="19"/>
  <c r="I6" i="19"/>
  <c r="H6" i="19"/>
  <c r="G6" i="19"/>
  <c r="F6" i="19"/>
  <c r="E6" i="19"/>
  <c r="D6" i="19"/>
  <c r="K14" i="19" l="1"/>
  <c r="K22" i="19"/>
  <c r="L20" i="19" s="1"/>
  <c r="K30" i="19"/>
  <c r="K38" i="19"/>
  <c r="L36" i="19" s="1"/>
  <c r="K18" i="19"/>
  <c r="K26" i="19"/>
  <c r="L24" i="19" s="1"/>
  <c r="K34" i="19"/>
  <c r="L32" i="19"/>
  <c r="K42" i="19"/>
  <c r="L40" i="19" s="1"/>
  <c r="K50" i="19"/>
  <c r="L48" i="19" s="1"/>
  <c r="K58" i="19"/>
  <c r="L56" i="19" s="1"/>
  <c r="K66" i="19"/>
  <c r="L64" i="19" s="1"/>
  <c r="K74" i="19"/>
  <c r="L72" i="19" s="1"/>
  <c r="K82" i="19"/>
  <c r="L80" i="19" s="1"/>
  <c r="K90" i="19"/>
  <c r="L88" i="19" s="1"/>
  <c r="K98" i="19"/>
  <c r="L96" i="19"/>
  <c r="K106" i="19"/>
  <c r="L104" i="19" s="1"/>
  <c r="K114" i="19"/>
  <c r="L112" i="19" s="1"/>
  <c r="K122" i="19"/>
  <c r="L120" i="19" s="1"/>
  <c r="K130" i="19"/>
  <c r="L128" i="19"/>
  <c r="K138" i="19"/>
  <c r="L136" i="19" s="1"/>
  <c r="K146" i="19"/>
  <c r="L144" i="19" s="1"/>
  <c r="K154" i="19"/>
  <c r="L152" i="19" s="1"/>
  <c r="K162" i="19"/>
  <c r="L160" i="19"/>
  <c r="K170" i="19"/>
  <c r="L168" i="19" s="1"/>
  <c r="K10" i="19"/>
  <c r="K46" i="19"/>
  <c r="L44" i="19" s="1"/>
  <c r="K54" i="19"/>
  <c r="L52" i="19" s="1"/>
  <c r="K62" i="19"/>
  <c r="L60" i="19" s="1"/>
  <c r="K70" i="19"/>
  <c r="L68" i="19"/>
  <c r="K78" i="19"/>
  <c r="L76" i="19" s="1"/>
  <c r="K86" i="19"/>
  <c r="L84" i="19"/>
  <c r="K94" i="19"/>
  <c r="L92" i="19" s="1"/>
  <c r="K102" i="19"/>
  <c r="L100" i="19" s="1"/>
  <c r="K110" i="19"/>
  <c r="L108" i="19" s="1"/>
  <c r="K118" i="19"/>
  <c r="L116" i="19" s="1"/>
  <c r="K126" i="19"/>
  <c r="L124" i="19" s="1"/>
  <c r="K134" i="19"/>
  <c r="L132" i="19"/>
  <c r="K142" i="19"/>
  <c r="L140" i="19" s="1"/>
  <c r="K150" i="19"/>
  <c r="L148" i="19"/>
  <c r="K158" i="19"/>
  <c r="L156" i="19" s="1"/>
  <c r="K166" i="19"/>
  <c r="L164" i="19" s="1"/>
  <c r="K174" i="19"/>
  <c r="L172" i="19" s="1"/>
  <c r="K6" i="19"/>
  <c r="J62" i="20"/>
  <c r="DA70" i="21"/>
  <c r="DA66" i="21"/>
  <c r="DA68" i="21"/>
  <c r="J27" i="16"/>
  <c r="J69" i="20"/>
  <c r="J67" i="20"/>
  <c r="J66" i="20"/>
  <c r="J73" i="20"/>
  <c r="J68" i="20"/>
  <c r="J71" i="20"/>
  <c r="J70" i="20"/>
  <c r="J72" i="20"/>
  <c r="J63" i="20"/>
  <c r="J64" i="20"/>
  <c r="H26" i="16"/>
  <c r="F26" i="16"/>
  <c r="H60" i="10"/>
  <c r="H62" i="10"/>
  <c r="CW61" i="10"/>
  <c r="H71" i="8"/>
  <c r="CW71" i="8" s="1"/>
  <c r="H70" i="8"/>
  <c r="H69" i="8"/>
  <c r="H68" i="8"/>
  <c r="H67" i="8"/>
  <c r="H66" i="8"/>
  <c r="H65" i="8"/>
  <c r="H64" i="8"/>
  <c r="H63" i="8"/>
  <c r="H62" i="8"/>
  <c r="H61" i="8"/>
  <c r="H60" i="8"/>
  <c r="H59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I175" i="19" l="1"/>
  <c r="E175" i="19"/>
  <c r="H175" i="19"/>
  <c r="D175" i="19"/>
  <c r="G175" i="19"/>
  <c r="F175" i="19"/>
  <c r="I159" i="19"/>
  <c r="E159" i="19"/>
  <c r="H159" i="19"/>
  <c r="D159" i="19"/>
  <c r="G159" i="19"/>
  <c r="F159" i="19"/>
  <c r="I143" i="19"/>
  <c r="E143" i="19"/>
  <c r="H143" i="19"/>
  <c r="D143" i="19"/>
  <c r="G143" i="19"/>
  <c r="F143" i="19"/>
  <c r="I127" i="19"/>
  <c r="E127" i="19"/>
  <c r="H127" i="19"/>
  <c r="D127" i="19"/>
  <c r="G127" i="19"/>
  <c r="F127" i="19"/>
  <c r="I111" i="19"/>
  <c r="E111" i="19"/>
  <c r="H111" i="19"/>
  <c r="D111" i="19"/>
  <c r="G111" i="19"/>
  <c r="F111" i="19"/>
  <c r="I95" i="19"/>
  <c r="E95" i="19"/>
  <c r="H95" i="19"/>
  <c r="D95" i="19"/>
  <c r="G95" i="19"/>
  <c r="F95" i="19"/>
  <c r="I79" i="19"/>
  <c r="E79" i="19"/>
  <c r="H79" i="19"/>
  <c r="D79" i="19"/>
  <c r="G79" i="19"/>
  <c r="F79" i="19"/>
  <c r="I63" i="19"/>
  <c r="E63" i="19"/>
  <c r="H63" i="19"/>
  <c r="D63" i="19"/>
  <c r="G63" i="19"/>
  <c r="F63" i="19"/>
  <c r="I47" i="19"/>
  <c r="E47" i="19"/>
  <c r="H47" i="19"/>
  <c r="D47" i="19"/>
  <c r="G47" i="19"/>
  <c r="F47" i="19"/>
  <c r="I39" i="19"/>
  <c r="E39" i="19"/>
  <c r="H39" i="19"/>
  <c r="D39" i="19"/>
  <c r="G39" i="19"/>
  <c r="F39" i="19"/>
  <c r="L8" i="19"/>
  <c r="F11" i="19" s="1"/>
  <c r="G163" i="19"/>
  <c r="F163" i="19"/>
  <c r="I163" i="19"/>
  <c r="E163" i="19"/>
  <c r="H163" i="19"/>
  <c r="D163" i="19"/>
  <c r="G147" i="19"/>
  <c r="F147" i="19"/>
  <c r="I147" i="19"/>
  <c r="E147" i="19"/>
  <c r="H147" i="19"/>
  <c r="D147" i="19"/>
  <c r="G131" i="19"/>
  <c r="F131" i="19"/>
  <c r="I131" i="19"/>
  <c r="E131" i="19"/>
  <c r="H131" i="19"/>
  <c r="D131" i="19"/>
  <c r="G115" i="19"/>
  <c r="F115" i="19"/>
  <c r="I115" i="19"/>
  <c r="E115" i="19"/>
  <c r="H115" i="19"/>
  <c r="D115" i="19"/>
  <c r="G99" i="19"/>
  <c r="F99" i="19"/>
  <c r="I99" i="19"/>
  <c r="E99" i="19"/>
  <c r="H99" i="19"/>
  <c r="D99" i="19"/>
  <c r="G83" i="19"/>
  <c r="F83" i="19"/>
  <c r="I83" i="19"/>
  <c r="E83" i="19"/>
  <c r="H83" i="19"/>
  <c r="D83" i="19"/>
  <c r="G67" i="19"/>
  <c r="F67" i="19"/>
  <c r="I67" i="19"/>
  <c r="E67" i="19"/>
  <c r="H67" i="19"/>
  <c r="D67" i="19"/>
  <c r="G51" i="19"/>
  <c r="F51" i="19"/>
  <c r="I51" i="19"/>
  <c r="E51" i="19"/>
  <c r="H51" i="19"/>
  <c r="D51" i="19"/>
  <c r="G35" i="19"/>
  <c r="F35" i="19"/>
  <c r="I35" i="19"/>
  <c r="E35" i="19"/>
  <c r="H35" i="19"/>
  <c r="D35" i="19"/>
  <c r="L16" i="19"/>
  <c r="G19" i="19" s="1"/>
  <c r="L28" i="19"/>
  <c r="H31" i="19" s="1"/>
  <c r="L12" i="19"/>
  <c r="I15" i="19" s="1"/>
  <c r="I167" i="19"/>
  <c r="E167" i="19"/>
  <c r="H167" i="19"/>
  <c r="D167" i="19"/>
  <c r="G167" i="19"/>
  <c r="F167" i="19"/>
  <c r="I151" i="19"/>
  <c r="E151" i="19"/>
  <c r="H151" i="19"/>
  <c r="D151" i="19"/>
  <c r="G151" i="19"/>
  <c r="F151" i="19"/>
  <c r="I135" i="19"/>
  <c r="E135" i="19"/>
  <c r="H135" i="19"/>
  <c r="D135" i="19"/>
  <c r="G135" i="19"/>
  <c r="F135" i="19"/>
  <c r="I119" i="19"/>
  <c r="E119" i="19"/>
  <c r="H119" i="19"/>
  <c r="D119" i="19"/>
  <c r="G119" i="19"/>
  <c r="F119" i="19"/>
  <c r="I103" i="19"/>
  <c r="E103" i="19"/>
  <c r="H103" i="19"/>
  <c r="D103" i="19"/>
  <c r="G103" i="19"/>
  <c r="F103" i="19"/>
  <c r="I87" i="19"/>
  <c r="E87" i="19"/>
  <c r="H87" i="19"/>
  <c r="D87" i="19"/>
  <c r="G87" i="19"/>
  <c r="F87" i="19"/>
  <c r="I71" i="19"/>
  <c r="E71" i="19"/>
  <c r="H71" i="19"/>
  <c r="D71" i="19"/>
  <c r="G71" i="19"/>
  <c r="F71" i="19"/>
  <c r="I55" i="19"/>
  <c r="E55" i="19"/>
  <c r="H55" i="19"/>
  <c r="D55" i="19"/>
  <c r="G55" i="19"/>
  <c r="F55" i="19"/>
  <c r="G171" i="19"/>
  <c r="F171" i="19"/>
  <c r="I171" i="19"/>
  <c r="E171" i="19"/>
  <c r="H171" i="19"/>
  <c r="D171" i="19"/>
  <c r="G155" i="19"/>
  <c r="F155" i="19"/>
  <c r="I155" i="19"/>
  <c r="E155" i="19"/>
  <c r="H155" i="19"/>
  <c r="D155" i="19"/>
  <c r="G139" i="19"/>
  <c r="F139" i="19"/>
  <c r="I139" i="19"/>
  <c r="E139" i="19"/>
  <c r="H139" i="19"/>
  <c r="D139" i="19"/>
  <c r="G123" i="19"/>
  <c r="F123" i="19"/>
  <c r="I123" i="19"/>
  <c r="E123" i="19"/>
  <c r="H123" i="19"/>
  <c r="D123" i="19"/>
  <c r="G107" i="19"/>
  <c r="F107" i="19"/>
  <c r="I107" i="19"/>
  <c r="E107" i="19"/>
  <c r="H107" i="19"/>
  <c r="D107" i="19"/>
  <c r="G91" i="19"/>
  <c r="F91" i="19"/>
  <c r="I91" i="19"/>
  <c r="E91" i="19"/>
  <c r="H91" i="19"/>
  <c r="D91" i="19"/>
  <c r="G75" i="19"/>
  <c r="F75" i="19"/>
  <c r="I75" i="19"/>
  <c r="E75" i="19"/>
  <c r="H75" i="19"/>
  <c r="D75" i="19"/>
  <c r="G59" i="19"/>
  <c r="F59" i="19"/>
  <c r="I59" i="19"/>
  <c r="E59" i="19"/>
  <c r="H59" i="19"/>
  <c r="D59" i="19"/>
  <c r="G43" i="19"/>
  <c r="F43" i="19"/>
  <c r="I43" i="19"/>
  <c r="E43" i="19"/>
  <c r="H43" i="19"/>
  <c r="D43" i="19"/>
  <c r="G27" i="19"/>
  <c r="F27" i="19"/>
  <c r="I27" i="19"/>
  <c r="E27" i="19"/>
  <c r="H27" i="19"/>
  <c r="D27" i="19"/>
  <c r="I23" i="19"/>
  <c r="E23" i="19"/>
  <c r="H23" i="19"/>
  <c r="D23" i="19"/>
  <c r="G23" i="19"/>
  <c r="F23" i="19"/>
  <c r="L4" i="19"/>
  <c r="H7" i="19" s="1"/>
  <c r="I26" i="16"/>
  <c r="J26" i="16" s="1"/>
  <c r="H61" i="22"/>
  <c r="CW60" i="10"/>
  <c r="H60" i="22" s="1"/>
  <c r="DA69" i="21"/>
  <c r="DB69" i="21" s="1"/>
  <c r="CW63" i="10"/>
  <c r="CW62" i="10"/>
  <c r="H62" i="22" s="1"/>
  <c r="H8" i="10"/>
  <c r="H9" i="10"/>
  <c r="H10" i="10"/>
  <c r="H11" i="10"/>
  <c r="H9" i="8"/>
  <c r="H8" i="8"/>
  <c r="H10" i="8"/>
  <c r="H11" i="8"/>
  <c r="H7" i="8"/>
  <c r="H6" i="8"/>
  <c r="H5" i="8"/>
  <c r="H4" i="8"/>
  <c r="H26" i="10"/>
  <c r="H25" i="10"/>
  <c r="H24" i="10"/>
  <c r="H23" i="10"/>
  <c r="H22" i="10"/>
  <c r="H21" i="10"/>
  <c r="H20" i="10"/>
  <c r="H19" i="10"/>
  <c r="H18" i="10"/>
  <c r="H17" i="10"/>
  <c r="H16" i="10"/>
  <c r="H26" i="8"/>
  <c r="H25" i="8"/>
  <c r="H24" i="8"/>
  <c r="H23" i="8"/>
  <c r="H22" i="8"/>
  <c r="H21" i="8"/>
  <c r="H20" i="8"/>
  <c r="H19" i="8"/>
  <c r="H18" i="8"/>
  <c r="H17" i="8"/>
  <c r="H16" i="8"/>
  <c r="E11" i="19" l="1"/>
  <c r="F7" i="19"/>
  <c r="D7" i="19"/>
  <c r="H11" i="19"/>
  <c r="G11" i="19"/>
  <c r="D15" i="19"/>
  <c r="F31" i="19"/>
  <c r="E31" i="19"/>
  <c r="E19" i="19"/>
  <c r="I7" i="19"/>
  <c r="G7" i="19"/>
  <c r="H15" i="19"/>
  <c r="G31" i="19"/>
  <c r="I31" i="19"/>
  <c r="I19" i="19"/>
  <c r="E7" i="19"/>
  <c r="I11" i="19"/>
  <c r="F15" i="19"/>
  <c r="E15" i="19"/>
  <c r="D31" i="19"/>
  <c r="D19" i="19"/>
  <c r="F19" i="19"/>
  <c r="D11" i="19"/>
  <c r="G15" i="19"/>
  <c r="H19" i="19"/>
  <c r="CW41" i="10"/>
  <c r="H41" i="22" s="1"/>
  <c r="J41" i="22" s="1"/>
  <c r="DA67" i="21"/>
  <c r="DB67" i="21" s="1"/>
  <c r="DA65" i="21"/>
  <c r="DB65" i="21" s="1"/>
  <c r="CW39" i="10" s="1"/>
  <c r="H63" i="22"/>
  <c r="CW11" i="10"/>
  <c r="H11" i="22" s="1"/>
  <c r="CW18" i="10"/>
  <c r="H18" i="22" s="1"/>
  <c r="CW22" i="10"/>
  <c r="H22" i="22" s="1"/>
  <c r="CW26" i="10"/>
  <c r="H26" i="22" s="1"/>
  <c r="CW19" i="10"/>
  <c r="H19" i="22" s="1"/>
  <c r="CW16" i="10"/>
  <c r="H16" i="22" s="1"/>
  <c r="CW20" i="10"/>
  <c r="H20" i="22" s="1"/>
  <c r="CW24" i="10"/>
  <c r="H24" i="22" s="1"/>
  <c r="CW17" i="10"/>
  <c r="H17" i="22" s="1"/>
  <c r="CW21" i="10"/>
  <c r="H21" i="22" s="1"/>
  <c r="CW25" i="10"/>
  <c r="H25" i="22" s="1"/>
  <c r="CW8" i="10"/>
  <c r="H8" i="22" s="1"/>
  <c r="CW23" i="10"/>
  <c r="H23" i="22" s="1"/>
  <c r="CW9" i="10"/>
  <c r="H9" i="22" s="1"/>
  <c r="CW10" i="10"/>
  <c r="H10" i="22" s="1"/>
  <c r="CW59" i="10"/>
  <c r="CW53" i="10"/>
  <c r="H53" i="22" s="1"/>
  <c r="J53" i="22" s="1"/>
  <c r="CW52" i="10"/>
  <c r="H52" i="22" s="1"/>
  <c r="J52" i="22" s="1"/>
  <c r="CW51" i="10"/>
  <c r="H51" i="22" s="1"/>
  <c r="J51" i="22" s="1"/>
  <c r="CW50" i="10"/>
  <c r="H50" i="22" s="1"/>
  <c r="J50" i="22" s="1"/>
  <c r="CW49" i="10"/>
  <c r="H49" i="22" s="1"/>
  <c r="J49" i="22" s="1"/>
  <c r="CW48" i="10"/>
  <c r="H48" i="22" s="1"/>
  <c r="J48" i="22" s="1"/>
  <c r="CW47" i="10"/>
  <c r="H47" i="22" s="1"/>
  <c r="J47" i="22" s="1"/>
  <c r="CW46" i="10"/>
  <c r="H46" i="22" s="1"/>
  <c r="J46" i="22" s="1"/>
  <c r="CW45" i="10"/>
  <c r="H45" i="22" s="1"/>
  <c r="J45" i="22" s="1"/>
  <c r="CW44" i="10"/>
  <c r="H44" i="22" s="1"/>
  <c r="J44" i="22" s="1"/>
  <c r="CW43" i="10"/>
  <c r="H43" i="22" s="1"/>
  <c r="J43" i="22" s="1"/>
  <c r="CW42" i="10"/>
  <c r="H42" i="22" s="1"/>
  <c r="J42" i="22" s="1"/>
  <c r="J54" i="22" l="1"/>
  <c r="CW40" i="10"/>
  <c r="H33" i="22" s="1"/>
  <c r="DB71" i="21"/>
  <c r="H35" i="22"/>
  <c r="H27" i="22"/>
  <c r="H59" i="22"/>
  <c r="H12" i="22"/>
  <c r="CW76" i="10"/>
  <c r="CW16" i="8"/>
  <c r="G16" i="22" s="1"/>
  <c r="G71" i="22"/>
  <c r="I71" i="22" s="1"/>
  <c r="CW70" i="8"/>
  <c r="G70" i="22" s="1"/>
  <c r="I70" i="22" s="1"/>
  <c r="CW69" i="8"/>
  <c r="G69" i="22" s="1"/>
  <c r="I69" i="22" s="1"/>
  <c r="CW68" i="8"/>
  <c r="G68" i="22" s="1"/>
  <c r="I68" i="22" s="1"/>
  <c r="CW67" i="8"/>
  <c r="G67" i="22" s="1"/>
  <c r="I67" i="22" s="1"/>
  <c r="CW66" i="8"/>
  <c r="G66" i="22" s="1"/>
  <c r="I66" i="22" s="1"/>
  <c r="CW65" i="8"/>
  <c r="G65" i="22" s="1"/>
  <c r="I65" i="22" s="1"/>
  <c r="CW64" i="8"/>
  <c r="G64" i="22" s="1"/>
  <c r="I64" i="22" s="1"/>
  <c r="CW63" i="8"/>
  <c r="G63" i="22" s="1"/>
  <c r="I63" i="22" s="1"/>
  <c r="CW62" i="8"/>
  <c r="G62" i="22" s="1"/>
  <c r="I62" i="22" s="1"/>
  <c r="CW61" i="8"/>
  <c r="G61" i="22" s="1"/>
  <c r="I61" i="22" s="1"/>
  <c r="CW60" i="8"/>
  <c r="G60" i="22" s="1"/>
  <c r="I60" i="22" s="1"/>
  <c r="CW59" i="8"/>
  <c r="G59" i="22" s="1"/>
  <c r="CW53" i="8"/>
  <c r="G53" i="22" s="1"/>
  <c r="I53" i="22" s="1"/>
  <c r="CW52" i="8"/>
  <c r="G52" i="22" s="1"/>
  <c r="I52" i="22" s="1"/>
  <c r="CW51" i="8"/>
  <c r="G51" i="22" s="1"/>
  <c r="I51" i="22" s="1"/>
  <c r="CW50" i="8"/>
  <c r="G50" i="22" s="1"/>
  <c r="I50" i="22" s="1"/>
  <c r="CW49" i="8"/>
  <c r="G49" i="22" s="1"/>
  <c r="I49" i="22" s="1"/>
  <c r="CW48" i="8"/>
  <c r="G48" i="22" s="1"/>
  <c r="I48" i="22" s="1"/>
  <c r="CW47" i="8"/>
  <c r="G47" i="22" s="1"/>
  <c r="I47" i="22" s="1"/>
  <c r="CW46" i="8"/>
  <c r="G46" i="22" s="1"/>
  <c r="I46" i="22" s="1"/>
  <c r="CW45" i="8"/>
  <c r="G45" i="22" s="1"/>
  <c r="I45" i="22" s="1"/>
  <c r="CW44" i="8"/>
  <c r="G44" i="22" s="1"/>
  <c r="I44" i="22" s="1"/>
  <c r="CW43" i="8"/>
  <c r="G43" i="22" s="1"/>
  <c r="I43" i="22" s="1"/>
  <c r="CW42" i="8"/>
  <c r="G42" i="22" s="1"/>
  <c r="I42" i="22" s="1"/>
  <c r="CW41" i="8"/>
  <c r="G41" i="22" s="1"/>
  <c r="K41" i="22" s="1"/>
  <c r="CW40" i="8"/>
  <c r="G33" i="22" s="1"/>
  <c r="CW39" i="8"/>
  <c r="CW38" i="8"/>
  <c r="G40" i="22" s="1"/>
  <c r="I40" i="22" s="1"/>
  <c r="CW37" i="8"/>
  <c r="G39" i="22" s="1"/>
  <c r="I39" i="22" s="1"/>
  <c r="CW36" i="8"/>
  <c r="G38" i="22" s="1"/>
  <c r="I38" i="22" s="1"/>
  <c r="CW35" i="8"/>
  <c r="G37" i="22" s="1"/>
  <c r="CW34" i="8"/>
  <c r="G36" i="22" s="1"/>
  <c r="CW33" i="8"/>
  <c r="G34" i="22" s="1"/>
  <c r="I34" i="22" s="1"/>
  <c r="CW32" i="8"/>
  <c r="G32" i="22" s="1"/>
  <c r="CW26" i="8"/>
  <c r="G26" i="22" s="1"/>
  <c r="I26" i="22" s="1"/>
  <c r="CW25" i="8"/>
  <c r="G25" i="22" s="1"/>
  <c r="I25" i="22" s="1"/>
  <c r="CW24" i="8"/>
  <c r="G24" i="22" s="1"/>
  <c r="I24" i="22" s="1"/>
  <c r="CW23" i="8"/>
  <c r="G23" i="22" s="1"/>
  <c r="I23" i="22" s="1"/>
  <c r="CW22" i="8"/>
  <c r="G22" i="22" s="1"/>
  <c r="I22" i="22" s="1"/>
  <c r="CW21" i="8"/>
  <c r="G21" i="22" s="1"/>
  <c r="I21" i="22" s="1"/>
  <c r="CW20" i="8"/>
  <c r="G20" i="22" s="1"/>
  <c r="I20" i="22" s="1"/>
  <c r="CW19" i="8"/>
  <c r="G19" i="22" s="1"/>
  <c r="I19" i="22" s="1"/>
  <c r="CW18" i="8"/>
  <c r="G18" i="22" s="1"/>
  <c r="I18" i="22" s="1"/>
  <c r="CW17" i="8"/>
  <c r="G17" i="22" s="1"/>
  <c r="I17" i="22" s="1"/>
  <c r="CW11" i="8"/>
  <c r="G11" i="22" s="1"/>
  <c r="I11" i="22" s="1"/>
  <c r="CW10" i="8"/>
  <c r="G10" i="22" s="1"/>
  <c r="I10" i="22" s="1"/>
  <c r="CW9" i="8"/>
  <c r="G9" i="22" s="1"/>
  <c r="I9" i="22" s="1"/>
  <c r="CW8" i="8"/>
  <c r="G8" i="22" s="1"/>
  <c r="CW7" i="8"/>
  <c r="G7" i="22" s="1"/>
  <c r="I7" i="22" s="1"/>
  <c r="CW6" i="8"/>
  <c r="G6" i="22" s="1"/>
  <c r="I6" i="22" s="1"/>
  <c r="CW5" i="8"/>
  <c r="G5" i="22" s="1"/>
  <c r="I5" i="22" s="1"/>
  <c r="CW4" i="8"/>
  <c r="CW76" i="8" l="1"/>
  <c r="H54" i="22"/>
  <c r="K53" i="22"/>
  <c r="K48" i="22"/>
  <c r="I36" i="22"/>
  <c r="K36" i="22"/>
  <c r="I37" i="22"/>
  <c r="K37" i="22"/>
  <c r="K42" i="22"/>
  <c r="K49" i="22"/>
  <c r="K44" i="22"/>
  <c r="I33" i="22"/>
  <c r="K32" i="22"/>
  <c r="K45" i="22"/>
  <c r="K43" i="22"/>
  <c r="K47" i="22"/>
  <c r="K46" i="22"/>
  <c r="I41" i="22"/>
  <c r="K50" i="22"/>
  <c r="K51" i="22"/>
  <c r="K52" i="22"/>
  <c r="G72" i="22"/>
  <c r="G35" i="22"/>
  <c r="H72" i="22"/>
  <c r="I59" i="22"/>
  <c r="I72" i="22" s="1"/>
  <c r="I32" i="22"/>
  <c r="G4" i="22"/>
  <c r="G27" i="22"/>
  <c r="I8" i="22"/>
  <c r="I16" i="22"/>
  <c r="I27" i="22" s="1"/>
  <c r="H76" i="22" l="1"/>
  <c r="J76" i="22"/>
  <c r="I35" i="22"/>
  <c r="I54" i="22" s="1"/>
  <c r="K34" i="22"/>
  <c r="G12" i="22"/>
  <c r="I4" i="22"/>
  <c r="I12" i="22" s="1"/>
  <c r="G54" i="22"/>
  <c r="K54" i="22" s="1"/>
  <c r="J79" i="22" l="1"/>
  <c r="J90" i="22" s="1"/>
  <c r="J87" i="22"/>
  <c r="H79" i="22"/>
  <c r="H87" i="22"/>
  <c r="J78" i="22"/>
  <c r="G76" i="22"/>
  <c r="G79" i="22" s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D59" i="1"/>
  <c r="H78" i="22" l="1"/>
  <c r="H90" i="22"/>
  <c r="J80" i="22"/>
  <c r="J89" i="22"/>
  <c r="G78" i="22"/>
  <c r="G80" i="22" s="1"/>
  <c r="G81" i="22" s="1"/>
  <c r="I79" i="22"/>
  <c r="I90" i="22" s="1"/>
  <c r="K79" i="22"/>
  <c r="K90" i="22" s="1"/>
  <c r="I76" i="22"/>
  <c r="K76" i="22"/>
  <c r="I77" i="22" l="1"/>
  <c r="I88" i="22" s="1"/>
  <c r="I87" i="22"/>
  <c r="J81" i="22"/>
  <c r="J92" i="22" s="1"/>
  <c r="J91" i="22"/>
  <c r="K77" i="22"/>
  <c r="K88" i="22" s="1"/>
  <c r="K87" i="22"/>
  <c r="H80" i="22"/>
  <c r="H89" i="22"/>
  <c r="K80" i="22"/>
  <c r="K91" i="22" s="1"/>
  <c r="I78" i="22"/>
  <c r="I89" i="22" s="1"/>
  <c r="K78" i="22"/>
  <c r="K89" i="22" s="1"/>
  <c r="H81" i="22" l="1"/>
  <c r="H92" i="22" s="1"/>
  <c r="H91" i="22"/>
  <c r="I80" i="22"/>
  <c r="I91" i="22" s="1"/>
  <c r="Z32" i="1"/>
  <c r="AL32" i="1"/>
  <c r="CR42" i="1"/>
  <c r="CP42" i="1"/>
  <c r="CO42" i="1"/>
  <c r="CM42" i="1"/>
  <c r="CL42" i="1"/>
  <c r="CJ42" i="1"/>
  <c r="CI42" i="1"/>
  <c r="CG42" i="1"/>
  <c r="CF42" i="1"/>
  <c r="CD42" i="1"/>
  <c r="CC42" i="1"/>
  <c r="CA42" i="1"/>
  <c r="BZ42" i="1"/>
  <c r="BX42" i="1"/>
  <c r="BW42" i="1"/>
  <c r="BU42" i="1"/>
  <c r="BT42" i="1"/>
  <c r="BR42" i="1"/>
  <c r="BQ42" i="1"/>
  <c r="BO42" i="1"/>
  <c r="BN42" i="1"/>
  <c r="BL42" i="1"/>
  <c r="BK42" i="1"/>
  <c r="BI42" i="1"/>
  <c r="BH42" i="1"/>
  <c r="BF42" i="1"/>
  <c r="BE42" i="1"/>
  <c r="BC42" i="1"/>
  <c r="BB42" i="1"/>
  <c r="AZ42" i="1"/>
  <c r="AY42" i="1"/>
  <c r="AW42" i="1"/>
  <c r="AV42" i="1"/>
  <c r="AT42" i="1"/>
  <c r="AS42" i="1"/>
  <c r="AQ42" i="1"/>
  <c r="AP42" i="1"/>
  <c r="AN42" i="1"/>
  <c r="AM42" i="1"/>
  <c r="AK42" i="1"/>
  <c r="AJ42" i="1"/>
  <c r="AH42" i="1"/>
  <c r="AG42" i="1"/>
  <c r="AE42" i="1"/>
  <c r="AD42" i="1"/>
  <c r="AB42" i="1"/>
  <c r="AA42" i="1"/>
  <c r="Y42" i="1"/>
  <c r="X42" i="1"/>
  <c r="V42" i="1"/>
  <c r="U42" i="1"/>
  <c r="S42" i="1"/>
  <c r="R42" i="1"/>
  <c r="P42" i="1"/>
  <c r="O42" i="1"/>
  <c r="M42" i="1"/>
  <c r="L42" i="1"/>
  <c r="J42" i="1"/>
  <c r="I42" i="1"/>
  <c r="G42" i="1"/>
  <c r="F42" i="1"/>
  <c r="D42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L40" i="1"/>
  <c r="BH40" i="1"/>
  <c r="BG40" i="1"/>
  <c r="BF40" i="1"/>
  <c r="BD40" i="1"/>
  <c r="BC40" i="1"/>
  <c r="AX40" i="1"/>
  <c r="AU40" i="1"/>
  <c r="AS40" i="1"/>
  <c r="AQ40" i="1"/>
  <c r="AP40" i="1"/>
  <c r="AO40" i="1"/>
  <c r="AN40" i="1"/>
  <c r="AI40" i="1"/>
  <c r="AG40" i="1"/>
  <c r="AF40" i="1"/>
  <c r="AC40" i="1"/>
  <c r="AB40" i="1"/>
  <c r="Y40" i="1"/>
  <c r="S40" i="1"/>
  <c r="P40" i="1"/>
  <c r="O40" i="1"/>
  <c r="M40" i="1"/>
  <c r="J40" i="1"/>
  <c r="I40" i="1"/>
  <c r="H40" i="1"/>
  <c r="G40" i="1"/>
  <c r="F40" i="1"/>
  <c r="D40" i="1"/>
  <c r="CR33" i="1"/>
  <c r="CP33" i="1"/>
  <c r="CO33" i="1"/>
  <c r="CM33" i="1"/>
  <c r="CL33" i="1"/>
  <c r="CJ33" i="1"/>
  <c r="CI33" i="1"/>
  <c r="CG33" i="1"/>
  <c r="CF33" i="1"/>
  <c r="CD33" i="1"/>
  <c r="CC33" i="1"/>
  <c r="CA33" i="1"/>
  <c r="BZ33" i="1"/>
  <c r="BX33" i="1"/>
  <c r="BW33" i="1"/>
  <c r="BU33" i="1"/>
  <c r="BT33" i="1"/>
  <c r="BR33" i="1"/>
  <c r="BQ33" i="1"/>
  <c r="BO33" i="1"/>
  <c r="BN33" i="1"/>
  <c r="BL33" i="1"/>
  <c r="BK33" i="1"/>
  <c r="BI33" i="1"/>
  <c r="BH33" i="1"/>
  <c r="BF33" i="1"/>
  <c r="BE33" i="1"/>
  <c r="BC33" i="1"/>
  <c r="BB33" i="1"/>
  <c r="AZ33" i="1"/>
  <c r="AY33" i="1"/>
  <c r="AW33" i="1"/>
  <c r="AV33" i="1"/>
  <c r="AT33" i="1"/>
  <c r="AS33" i="1"/>
  <c r="AQ33" i="1"/>
  <c r="AP33" i="1"/>
  <c r="AN33" i="1"/>
  <c r="AM33" i="1"/>
  <c r="AK33" i="1"/>
  <c r="AJ33" i="1"/>
  <c r="AH33" i="1"/>
  <c r="AG33" i="1"/>
  <c r="AE33" i="1"/>
  <c r="AD33" i="1"/>
  <c r="AB33" i="1"/>
  <c r="AA33" i="1"/>
  <c r="Z33" i="1"/>
  <c r="Y33" i="1"/>
  <c r="X33" i="1"/>
  <c r="V33" i="1"/>
  <c r="U33" i="1"/>
  <c r="S33" i="1"/>
  <c r="R33" i="1"/>
  <c r="P33" i="1"/>
  <c r="O33" i="1"/>
  <c r="M33" i="1"/>
  <c r="L33" i="1"/>
  <c r="J33" i="1"/>
  <c r="I33" i="1"/>
  <c r="G33" i="1"/>
  <c r="F33" i="1"/>
  <c r="D33" i="1"/>
  <c r="CR31" i="1"/>
  <c r="CP31" i="1"/>
  <c r="CO31" i="1"/>
  <c r="CN31" i="1"/>
  <c r="CM31" i="1"/>
  <c r="CL31" i="1"/>
  <c r="CK31" i="1"/>
  <c r="CJ31" i="1"/>
  <c r="CI31" i="1"/>
  <c r="CH31" i="1"/>
  <c r="CG31" i="1"/>
  <c r="CF31" i="1"/>
  <c r="CD31" i="1"/>
  <c r="CA31" i="1"/>
  <c r="BZ31" i="1"/>
  <c r="BY31" i="1"/>
  <c r="BX31" i="1"/>
  <c r="BV31" i="1"/>
  <c r="BT31" i="1"/>
  <c r="BS31" i="1"/>
  <c r="BR31" i="1"/>
  <c r="BQ31" i="1"/>
  <c r="BP31" i="1"/>
  <c r="BO31" i="1"/>
  <c r="BN31" i="1"/>
  <c r="BM31" i="1"/>
  <c r="BJ31" i="1"/>
  <c r="BB31" i="1"/>
  <c r="AY31" i="1"/>
  <c r="AX31" i="1"/>
  <c r="AW31" i="1"/>
  <c r="AV31" i="1"/>
  <c r="AU31" i="1"/>
  <c r="AT31" i="1"/>
  <c r="AQ31" i="1"/>
  <c r="AP31" i="1"/>
  <c r="AN31" i="1"/>
  <c r="AM31" i="1"/>
  <c r="AK31" i="1"/>
  <c r="AI31" i="1"/>
  <c r="AH31" i="1"/>
  <c r="AE31" i="1"/>
  <c r="AD31" i="1"/>
  <c r="AC31" i="1"/>
  <c r="AB31" i="1"/>
  <c r="AA31" i="1"/>
  <c r="Z31" i="1"/>
  <c r="Y31" i="1"/>
  <c r="X31" i="1"/>
  <c r="U31" i="1"/>
  <c r="R31" i="1"/>
  <c r="Q31" i="1"/>
  <c r="P31" i="1"/>
  <c r="M31" i="1"/>
  <c r="I31" i="1"/>
  <c r="H31" i="1"/>
  <c r="G31" i="1"/>
  <c r="F31" i="1"/>
  <c r="E31" i="1"/>
  <c r="D31" i="1"/>
  <c r="CR20" i="1"/>
  <c r="CP20" i="1"/>
  <c r="CO20" i="1"/>
  <c r="CM20" i="1"/>
  <c r="CL20" i="1"/>
  <c r="CJ20" i="1"/>
  <c r="CI20" i="1"/>
  <c r="CG20" i="1"/>
  <c r="CF20" i="1"/>
  <c r="CD20" i="1"/>
  <c r="CC20" i="1"/>
  <c r="CA20" i="1"/>
  <c r="BZ20" i="1"/>
  <c r="BX20" i="1"/>
  <c r="BW20" i="1"/>
  <c r="BU20" i="1"/>
  <c r="BT20" i="1"/>
  <c r="BR20" i="1"/>
  <c r="BQ20" i="1"/>
  <c r="BO20" i="1"/>
  <c r="BN20" i="1"/>
  <c r="BL20" i="1"/>
  <c r="BK20" i="1"/>
  <c r="BI20" i="1"/>
  <c r="BH20" i="1"/>
  <c r="BF20" i="1"/>
  <c r="BE20" i="1"/>
  <c r="BC20" i="1"/>
  <c r="BB20" i="1"/>
  <c r="AZ20" i="1"/>
  <c r="AY20" i="1"/>
  <c r="AW20" i="1"/>
  <c r="AV20" i="1"/>
  <c r="AT20" i="1"/>
  <c r="AS20" i="1"/>
  <c r="AQ20" i="1"/>
  <c r="AP20" i="1"/>
  <c r="AN20" i="1"/>
  <c r="AM20" i="1"/>
  <c r="AK20" i="1"/>
  <c r="AJ20" i="1"/>
  <c r="AH20" i="1"/>
  <c r="AG20" i="1"/>
  <c r="AE20" i="1"/>
  <c r="AD20" i="1"/>
  <c r="AB20" i="1"/>
  <c r="AA20" i="1"/>
  <c r="Y20" i="1"/>
  <c r="X20" i="1"/>
  <c r="V20" i="1"/>
  <c r="U20" i="1"/>
  <c r="S20" i="1"/>
  <c r="R20" i="1"/>
  <c r="P20" i="1"/>
  <c r="O20" i="1"/>
  <c r="M20" i="1"/>
  <c r="L20" i="1"/>
  <c r="J20" i="1"/>
  <c r="I20" i="1"/>
  <c r="G20" i="1"/>
  <c r="F20" i="1"/>
  <c r="D20" i="1"/>
  <c r="CR18" i="1"/>
  <c r="CN18" i="1"/>
  <c r="CM18" i="1"/>
  <c r="CL18" i="1"/>
  <c r="CK18" i="1"/>
  <c r="CJ18" i="1"/>
  <c r="CI18" i="1"/>
  <c r="CH18" i="1"/>
  <c r="CF18" i="1"/>
  <c r="CD18" i="1"/>
  <c r="BX18" i="1"/>
  <c r="BW18" i="1"/>
  <c r="BV18" i="1"/>
  <c r="BU18" i="1"/>
  <c r="BT18" i="1"/>
  <c r="BS18" i="1"/>
  <c r="BR18" i="1"/>
  <c r="BK18" i="1"/>
  <c r="BH18" i="1"/>
  <c r="BF18" i="1"/>
  <c r="AZ18" i="1"/>
  <c r="AY18" i="1"/>
  <c r="AX18" i="1"/>
  <c r="AW18" i="1"/>
  <c r="AS18" i="1"/>
  <c r="AR18" i="1"/>
  <c r="AQ18" i="1"/>
  <c r="AP18" i="1"/>
  <c r="AO18" i="1"/>
  <c r="AM18" i="1"/>
  <c r="AE18" i="1"/>
  <c r="AC18" i="1"/>
  <c r="AB18" i="1"/>
  <c r="Y18" i="1"/>
  <c r="W18" i="1"/>
  <c r="U18" i="1"/>
  <c r="Q18" i="1"/>
  <c r="P18" i="1"/>
  <c r="O18" i="1"/>
  <c r="L18" i="1"/>
  <c r="K18" i="1"/>
  <c r="H18" i="1"/>
  <c r="F18" i="1"/>
  <c r="E18" i="1"/>
  <c r="CR7" i="1"/>
  <c r="CP7" i="1"/>
  <c r="CO7" i="1"/>
  <c r="CM7" i="1"/>
  <c r="CL7" i="1"/>
  <c r="CJ7" i="1"/>
  <c r="CI7" i="1"/>
  <c r="CG7" i="1"/>
  <c r="CF7" i="1"/>
  <c r="CD7" i="1"/>
  <c r="CC7" i="1"/>
  <c r="CA7" i="1"/>
  <c r="BZ7" i="1"/>
  <c r="BX7" i="1"/>
  <c r="BW7" i="1"/>
  <c r="BU7" i="1"/>
  <c r="BT7" i="1"/>
  <c r="BR7" i="1"/>
  <c r="BQ7" i="1"/>
  <c r="BO7" i="1"/>
  <c r="BN7" i="1"/>
  <c r="BL7" i="1"/>
  <c r="BK7" i="1"/>
  <c r="BI7" i="1"/>
  <c r="BH7" i="1"/>
  <c r="BF7" i="1"/>
  <c r="BE7" i="1"/>
  <c r="BC7" i="1"/>
  <c r="BB7" i="1"/>
  <c r="AZ7" i="1"/>
  <c r="AY7" i="1"/>
  <c r="AW7" i="1"/>
  <c r="AV7" i="1"/>
  <c r="AT7" i="1"/>
  <c r="AS7" i="1"/>
  <c r="AQ7" i="1"/>
  <c r="AP7" i="1"/>
  <c r="AN7" i="1"/>
  <c r="AM7" i="1"/>
  <c r="AK7" i="1"/>
  <c r="AJ7" i="1"/>
  <c r="AH7" i="1"/>
  <c r="AG7" i="1"/>
  <c r="AE7" i="1"/>
  <c r="AD7" i="1"/>
  <c r="AB7" i="1"/>
  <c r="AA7" i="1"/>
  <c r="Y7" i="1"/>
  <c r="X7" i="1"/>
  <c r="V7" i="1"/>
  <c r="U7" i="1"/>
  <c r="S7" i="1"/>
  <c r="R7" i="1"/>
  <c r="P7" i="1"/>
  <c r="O7" i="1"/>
  <c r="M7" i="1"/>
  <c r="L7" i="1"/>
  <c r="J7" i="1"/>
  <c r="I7" i="1"/>
  <c r="G7" i="1"/>
  <c r="F7" i="1"/>
  <c r="D7" i="1"/>
  <c r="E5" i="1"/>
  <c r="L5" i="1"/>
  <c r="O5" i="1"/>
  <c r="T5" i="1"/>
  <c r="U5" i="1"/>
  <c r="AB5" i="1"/>
  <c r="AC5" i="1"/>
  <c r="AD5" i="1"/>
  <c r="AE5" i="1"/>
  <c r="AL5" i="1"/>
  <c r="AN5" i="1"/>
  <c r="AO5" i="1"/>
  <c r="AR5" i="1"/>
  <c r="AW5" i="1"/>
  <c r="BD5" i="1"/>
  <c r="BF5" i="1"/>
  <c r="BH5" i="1"/>
  <c r="BI5" i="1"/>
  <c r="BJ5" i="1"/>
  <c r="BL5" i="1"/>
  <c r="BM5" i="1"/>
  <c r="BN5" i="1"/>
  <c r="BP5" i="1"/>
  <c r="BS5" i="1"/>
  <c r="BU5" i="1"/>
  <c r="BW5" i="1"/>
  <c r="BX5" i="1"/>
  <c r="CD5" i="1"/>
  <c r="CF5" i="1"/>
  <c r="CG5" i="1"/>
  <c r="CH5" i="1"/>
  <c r="CI5" i="1"/>
  <c r="CJ5" i="1"/>
  <c r="CK5" i="1"/>
  <c r="CL5" i="1"/>
  <c r="CM5" i="1"/>
  <c r="CO5" i="1"/>
  <c r="CP5" i="1"/>
  <c r="CR5" i="1"/>
  <c r="D5" i="1"/>
  <c r="I81" i="22" l="1"/>
  <c r="I92" i="22" s="1"/>
  <c r="K81" i="22"/>
  <c r="K92" i="22" s="1"/>
  <c r="CS5" i="1"/>
  <c r="CS8" i="1"/>
  <c r="CS10" i="1"/>
  <c r="CS11" i="1"/>
  <c r="CS12" i="1"/>
  <c r="CS13" i="1"/>
  <c r="CS14" i="1"/>
  <c r="CS15" i="1"/>
  <c r="CS17" i="1"/>
  <c r="CS18" i="1"/>
  <c r="CS21" i="1"/>
  <c r="CS23" i="1"/>
  <c r="CS24" i="1"/>
  <c r="CS25" i="1"/>
  <c r="CS26" i="1"/>
  <c r="CS27" i="1"/>
  <c r="CS28" i="1"/>
  <c r="CS30" i="1"/>
  <c r="CS31" i="1"/>
  <c r="CS34" i="1"/>
  <c r="CS36" i="1"/>
  <c r="CS39" i="1"/>
  <c r="CS40" i="1"/>
  <c r="CS43" i="1"/>
  <c r="CS44" i="1"/>
  <c r="CS45" i="1"/>
  <c r="CS46" i="1"/>
  <c r="CS47" i="1"/>
  <c r="CS48" i="1"/>
  <c r="CS50" i="1"/>
  <c r="CS52" i="1"/>
  <c r="CS53" i="1"/>
  <c r="CS54" i="1"/>
  <c r="CS56" i="1"/>
  <c r="CS57" i="1"/>
  <c r="CS58" i="1"/>
  <c r="CS59" i="1"/>
  <c r="CS60" i="1"/>
  <c r="CS61" i="1"/>
  <c r="CS64" i="1"/>
  <c r="CS67" i="1"/>
  <c r="CS69" i="1"/>
  <c r="CS70" i="1"/>
  <c r="CS71" i="1"/>
  <c r="CS72" i="1"/>
  <c r="CS73" i="1"/>
  <c r="CS74" i="1"/>
  <c r="CS75" i="1"/>
  <c r="CS76" i="1"/>
  <c r="CS77" i="1"/>
  <c r="CS79" i="1"/>
  <c r="CS80" i="1"/>
  <c r="CS81" i="1"/>
  <c r="CS82" i="1"/>
  <c r="CS83" i="1"/>
  <c r="CS86" i="1"/>
  <c r="CS88" i="1"/>
  <c r="CS89" i="1"/>
  <c r="CS90" i="1"/>
  <c r="CS92" i="1"/>
  <c r="CS93" i="1"/>
  <c r="CS94" i="1"/>
  <c r="CS95" i="1"/>
  <c r="CS97" i="1"/>
  <c r="CS98" i="1"/>
  <c r="CS99" i="1"/>
  <c r="CS100" i="1"/>
  <c r="CS102" i="1"/>
  <c r="CS105" i="1"/>
  <c r="CS107" i="1"/>
  <c r="CS108" i="1"/>
  <c r="CS109" i="1"/>
  <c r="CS111" i="1"/>
  <c r="CS112" i="1"/>
  <c r="CS113" i="1"/>
  <c r="CS114" i="1"/>
  <c r="CS116" i="1"/>
  <c r="CS118" i="1"/>
  <c r="CS119" i="1"/>
  <c r="CS120" i="1"/>
  <c r="CS121" i="1"/>
  <c r="CS122" i="1"/>
  <c r="CS126" i="1"/>
  <c r="CS127" i="1"/>
  <c r="CS129" i="1"/>
  <c r="CS131" i="1"/>
  <c r="CS132" i="1"/>
  <c r="CS133" i="1"/>
  <c r="CS136" i="1"/>
  <c r="CS137" i="1"/>
  <c r="CS138" i="1"/>
  <c r="CS139" i="1"/>
  <c r="CS140" i="1"/>
  <c r="CS141" i="1"/>
  <c r="CS142" i="1"/>
  <c r="CS145" i="1"/>
  <c r="CS4" i="1"/>
  <c r="BN22" i="1" l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BM22" i="1"/>
  <c r="BD22" i="1"/>
  <c r="BE22" i="1"/>
  <c r="BF22" i="1"/>
  <c r="BG22" i="1"/>
  <c r="BH22" i="1"/>
  <c r="BC22" i="1"/>
  <c r="BA22" i="1"/>
  <c r="AW22" i="1"/>
  <c r="AX22" i="1"/>
  <c r="AY22" i="1"/>
  <c r="AZ22" i="1"/>
  <c r="AV22" i="1"/>
  <c r="AP22" i="1"/>
  <c r="AQ22" i="1"/>
  <c r="AR22" i="1"/>
  <c r="AO22" i="1"/>
  <c r="AJ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D22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D7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E123" i="1"/>
  <c r="F123" i="1"/>
  <c r="G123" i="1"/>
  <c r="H123" i="1"/>
  <c r="I123" i="1"/>
  <c r="J123" i="1"/>
  <c r="K123" i="1"/>
  <c r="L123" i="1"/>
  <c r="M123" i="1"/>
  <c r="M124" i="1" s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D123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D117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D134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D130" i="1"/>
  <c r="T96" i="1"/>
  <c r="U96" i="1"/>
  <c r="V96" i="1"/>
  <c r="S96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D103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G87" i="1"/>
  <c r="CH87" i="1"/>
  <c r="CI87" i="1"/>
  <c r="CJ87" i="1"/>
  <c r="CK87" i="1"/>
  <c r="CL87" i="1"/>
  <c r="CM87" i="1"/>
  <c r="CN87" i="1"/>
  <c r="CO87" i="1"/>
  <c r="CR87" i="1"/>
  <c r="CF87" i="1"/>
  <c r="CD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BH87" i="1"/>
  <c r="BF87" i="1"/>
  <c r="BD87" i="1"/>
  <c r="AQ87" i="1"/>
  <c r="AR87" i="1"/>
  <c r="AU87" i="1"/>
  <c r="AV87" i="1"/>
  <c r="AW87" i="1"/>
  <c r="AX87" i="1"/>
  <c r="AY87" i="1"/>
  <c r="BC87" i="1"/>
  <c r="BA87" i="1"/>
  <c r="AT87" i="1"/>
  <c r="AP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J144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D143" i="1"/>
  <c r="CH51" i="1"/>
  <c r="CI51" i="1"/>
  <c r="CJ51" i="1"/>
  <c r="CK51" i="1"/>
  <c r="CL51" i="1"/>
  <c r="CM51" i="1"/>
  <c r="CN51" i="1"/>
  <c r="CO51" i="1"/>
  <c r="CP51" i="1"/>
  <c r="CQ51" i="1"/>
  <c r="CR51" i="1"/>
  <c r="CG51" i="1"/>
  <c r="CE51" i="1"/>
  <c r="CB51" i="1"/>
  <c r="CC51" i="1"/>
  <c r="CA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J51" i="1"/>
  <c r="BG51" i="1"/>
  <c r="BH51" i="1"/>
  <c r="BF51" i="1"/>
  <c r="AU51" i="1"/>
  <c r="AV51" i="1"/>
  <c r="AW51" i="1"/>
  <c r="AX51" i="1"/>
  <c r="AY51" i="1"/>
  <c r="AZ51" i="1"/>
  <c r="BA51" i="1"/>
  <c r="BB51" i="1"/>
  <c r="BC51" i="1"/>
  <c r="BD51" i="1"/>
  <c r="AT51" i="1"/>
  <c r="AJ51" i="1"/>
  <c r="AK51" i="1"/>
  <c r="AL51" i="1"/>
  <c r="AM51" i="1"/>
  <c r="AN51" i="1"/>
  <c r="AO51" i="1"/>
  <c r="AP51" i="1"/>
  <c r="AQ51" i="1"/>
  <c r="AI51" i="1"/>
  <c r="Z51" i="1"/>
  <c r="AA51" i="1"/>
  <c r="AB51" i="1"/>
  <c r="AC51" i="1"/>
  <c r="AD51" i="1"/>
  <c r="AE51" i="1"/>
  <c r="AF51" i="1"/>
  <c r="AG51" i="1"/>
  <c r="Y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D51" i="1"/>
  <c r="M63" i="1"/>
  <c r="N63" i="1"/>
  <c r="O63" i="1"/>
  <c r="P63" i="1"/>
  <c r="Q63" i="1"/>
  <c r="D63" i="1"/>
  <c r="E63" i="1"/>
  <c r="F63" i="1"/>
  <c r="G63" i="1"/>
  <c r="H63" i="1"/>
  <c r="I63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D62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D5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D65" i="1"/>
  <c r="BV37" i="1"/>
  <c r="BW37" i="1"/>
  <c r="BX37" i="1"/>
  <c r="BY37" i="1"/>
  <c r="BZ37" i="1"/>
  <c r="CA37" i="1"/>
  <c r="CB37" i="1"/>
  <c r="CC37" i="1"/>
  <c r="CD37" i="1"/>
  <c r="BU37" i="1"/>
  <c r="BA37" i="1"/>
  <c r="BB37" i="1"/>
  <c r="BC37" i="1"/>
  <c r="BD37" i="1"/>
  <c r="BE37" i="1"/>
  <c r="BF37" i="1"/>
  <c r="BG37" i="1"/>
  <c r="BH37" i="1"/>
  <c r="BI37" i="1"/>
  <c r="AZ37" i="1"/>
  <c r="AG37" i="1"/>
  <c r="AH37" i="1"/>
  <c r="AI37" i="1"/>
  <c r="AJ37" i="1"/>
  <c r="AK37" i="1"/>
  <c r="AL37" i="1"/>
  <c r="AF37" i="1"/>
  <c r="E37" i="1"/>
  <c r="F37" i="1"/>
  <c r="G37" i="1"/>
  <c r="H37" i="1"/>
  <c r="I37" i="1"/>
  <c r="J37" i="1"/>
  <c r="K37" i="1"/>
  <c r="L37" i="1"/>
  <c r="M37" i="1"/>
  <c r="N37" i="1"/>
  <c r="D37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D35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D110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D106" i="1"/>
  <c r="E9" i="1"/>
  <c r="F9" i="1"/>
  <c r="L9" i="1"/>
  <c r="O9" i="1"/>
  <c r="S9" i="1"/>
  <c r="U9" i="1"/>
  <c r="V9" i="1"/>
  <c r="W9" i="1"/>
  <c r="X9" i="1"/>
  <c r="Y9" i="1"/>
  <c r="AA9" i="1"/>
  <c r="AB9" i="1"/>
  <c r="AC9" i="1"/>
  <c r="AG9" i="1"/>
  <c r="AH9" i="1"/>
  <c r="AK9" i="1"/>
  <c r="AP9" i="1"/>
  <c r="AQ9" i="1"/>
  <c r="AT9" i="1"/>
  <c r="AU9" i="1"/>
  <c r="AV9" i="1"/>
  <c r="AW9" i="1"/>
  <c r="BE9" i="1"/>
  <c r="BJ9" i="1"/>
  <c r="BK9" i="1"/>
  <c r="BL9" i="1"/>
  <c r="BM9" i="1"/>
  <c r="BP9" i="1"/>
  <c r="BQ9" i="1"/>
  <c r="BR9" i="1"/>
  <c r="BX9" i="1"/>
  <c r="CA9" i="1"/>
  <c r="CB9" i="1"/>
  <c r="CE9" i="1"/>
  <c r="CG9" i="1"/>
  <c r="CH9" i="1"/>
  <c r="CI9" i="1"/>
  <c r="CJ9" i="1"/>
  <c r="CK9" i="1"/>
  <c r="CL9" i="1"/>
  <c r="CM9" i="1"/>
  <c r="CN9" i="1"/>
  <c r="CO9" i="1"/>
  <c r="D9" i="1"/>
  <c r="CQ41" i="1"/>
  <c r="CQ42" i="1" s="1"/>
  <c r="CN41" i="1"/>
  <c r="CN42" i="1" s="1"/>
  <c r="CK41" i="1"/>
  <c r="CK42" i="1" s="1"/>
  <c r="CH41" i="1"/>
  <c r="CH42" i="1" s="1"/>
  <c r="CE41" i="1"/>
  <c r="CE42" i="1" s="1"/>
  <c r="CB41" i="1"/>
  <c r="CB42" i="1" s="1"/>
  <c r="BY41" i="1"/>
  <c r="BY42" i="1" s="1"/>
  <c r="BV41" i="1"/>
  <c r="BV42" i="1" s="1"/>
  <c r="BS41" i="1"/>
  <c r="BS42" i="1" s="1"/>
  <c r="BP41" i="1"/>
  <c r="BP42" i="1" s="1"/>
  <c r="BM41" i="1"/>
  <c r="BJ41" i="1"/>
  <c r="BG41" i="1"/>
  <c r="BG42" i="1" s="1"/>
  <c r="BD41" i="1"/>
  <c r="BA41" i="1"/>
  <c r="AX41" i="1"/>
  <c r="AU41" i="1"/>
  <c r="AU42" i="1" s="1"/>
  <c r="AR41" i="1"/>
  <c r="AO41" i="1"/>
  <c r="AO42" i="1" s="1"/>
  <c r="AL41" i="1"/>
  <c r="AL42" i="1" s="1"/>
  <c r="AI41" i="1"/>
  <c r="AI42" i="1" s="1"/>
  <c r="AF41" i="1"/>
  <c r="AC41" i="1"/>
  <c r="Z41" i="1"/>
  <c r="Z42" i="1" s="1"/>
  <c r="W41" i="1"/>
  <c r="T41" i="1"/>
  <c r="Q41" i="1"/>
  <c r="N41" i="1"/>
  <c r="K41" i="1"/>
  <c r="H41" i="1"/>
  <c r="H42" i="1" s="1"/>
  <c r="E41" i="1"/>
  <c r="CQ32" i="1"/>
  <c r="CN32" i="1"/>
  <c r="CN33" i="1" s="1"/>
  <c r="CK32" i="1"/>
  <c r="CK33" i="1" s="1"/>
  <c r="CH32" i="1"/>
  <c r="CH33" i="1" s="1"/>
  <c r="CE32" i="1"/>
  <c r="CB32" i="1"/>
  <c r="CB33" i="1" s="1"/>
  <c r="BY32" i="1"/>
  <c r="BY33" i="1" s="1"/>
  <c r="BV32" i="1"/>
  <c r="BV33" i="1" s="1"/>
  <c r="BS32" i="1"/>
  <c r="BS33" i="1" s="1"/>
  <c r="BP32" i="1"/>
  <c r="BP33" i="1" s="1"/>
  <c r="BM32" i="1"/>
  <c r="BJ32" i="1"/>
  <c r="BJ33" i="1" s="1"/>
  <c r="BG32" i="1"/>
  <c r="BD32" i="1"/>
  <c r="BD33" i="1" s="1"/>
  <c r="BA32" i="1"/>
  <c r="AX32" i="1"/>
  <c r="AX33" i="1" s="1"/>
  <c r="AU32" i="1"/>
  <c r="AU33" i="1" s="1"/>
  <c r="AR32" i="1"/>
  <c r="AO32" i="1"/>
  <c r="AI32" i="1"/>
  <c r="AF32" i="1"/>
  <c r="AC32" i="1"/>
  <c r="AC33" i="1" s="1"/>
  <c r="W32" i="1"/>
  <c r="W33" i="1" s="1"/>
  <c r="T32" i="1"/>
  <c r="Q32" i="1"/>
  <c r="Q33" i="1" s="1"/>
  <c r="N32" i="1"/>
  <c r="K32" i="1"/>
  <c r="K33" i="1" s="1"/>
  <c r="H32" i="1"/>
  <c r="H33" i="1" s="1"/>
  <c r="E32" i="1"/>
  <c r="E33" i="1" s="1"/>
  <c r="CQ19" i="1"/>
  <c r="CN19" i="1"/>
  <c r="CK19" i="1"/>
  <c r="CK20" i="1" s="1"/>
  <c r="CH19" i="1"/>
  <c r="CE19" i="1"/>
  <c r="CB19" i="1"/>
  <c r="BY19" i="1"/>
  <c r="BY20" i="1" s="1"/>
  <c r="BV19" i="1"/>
  <c r="BV20" i="1" s="1"/>
  <c r="BS19" i="1"/>
  <c r="BS20" i="1" s="1"/>
  <c r="BP19" i="1"/>
  <c r="BM19" i="1"/>
  <c r="BJ19" i="1"/>
  <c r="BJ20" i="1" s="1"/>
  <c r="BG19" i="1"/>
  <c r="BD19" i="1"/>
  <c r="BA19" i="1"/>
  <c r="AX19" i="1"/>
  <c r="AX20" i="1" s="1"/>
  <c r="AU19" i="1"/>
  <c r="AR19" i="1"/>
  <c r="AR20" i="1" s="1"/>
  <c r="AO19" i="1"/>
  <c r="AL19" i="1"/>
  <c r="AL20" i="1" s="1"/>
  <c r="AI19" i="1"/>
  <c r="AF19" i="1"/>
  <c r="AF20" i="1" s="1"/>
  <c r="AC19" i="1"/>
  <c r="Z19" i="1"/>
  <c r="W19" i="1"/>
  <c r="T19" i="1"/>
  <c r="Q19" i="1"/>
  <c r="N19" i="1"/>
  <c r="N20" i="1" s="1"/>
  <c r="K19" i="1"/>
  <c r="H19" i="1"/>
  <c r="H20" i="1" s="1"/>
  <c r="E19" i="1"/>
  <c r="CQ6" i="1"/>
  <c r="CN6" i="1"/>
  <c r="CK6" i="1"/>
  <c r="CK7" i="1" s="1"/>
  <c r="CH6" i="1"/>
  <c r="CH7" i="1" s="1"/>
  <c r="CE6" i="1"/>
  <c r="CB6" i="1"/>
  <c r="BY6" i="1"/>
  <c r="BV6" i="1"/>
  <c r="BS6" i="1"/>
  <c r="BS7" i="1" s="1"/>
  <c r="BP6" i="1"/>
  <c r="BM6" i="1"/>
  <c r="BM7" i="1" s="1"/>
  <c r="BJ6" i="1"/>
  <c r="BG6" i="1"/>
  <c r="BD6" i="1"/>
  <c r="BD7" i="1" s="1"/>
  <c r="BA6" i="1"/>
  <c r="AX6" i="1"/>
  <c r="AU6" i="1"/>
  <c r="AR6" i="1"/>
  <c r="AO6" i="1"/>
  <c r="AL6" i="1"/>
  <c r="AL7" i="1" s="1"/>
  <c r="AI6" i="1"/>
  <c r="AF6" i="1"/>
  <c r="AC6" i="1"/>
  <c r="AC7" i="1" s="1"/>
  <c r="Z6" i="1"/>
  <c r="Z7" i="1" s="1"/>
  <c r="W6" i="1"/>
  <c r="T6" i="1"/>
  <c r="Q6" i="1"/>
  <c r="N6" i="1"/>
  <c r="N7" i="1" s="1"/>
  <c r="K6" i="1"/>
  <c r="H6" i="1"/>
  <c r="E6" i="1"/>
  <c r="CS33" i="1" l="1"/>
  <c r="CS20" i="1"/>
  <c r="CS37" i="1"/>
  <c r="CS41" i="1"/>
  <c r="CS62" i="1"/>
  <c r="CS7" i="1"/>
  <c r="CS42" i="1"/>
  <c r="CS22" i="1"/>
  <c r="CS32" i="1"/>
  <c r="CS106" i="1"/>
  <c r="CS110" i="1"/>
  <c r="CS51" i="1"/>
  <c r="CS143" i="1"/>
  <c r="CS87" i="1"/>
  <c r="CS134" i="1"/>
  <c r="CS84" i="1"/>
  <c r="CS19" i="1"/>
  <c r="CS35" i="1"/>
  <c r="CS65" i="1"/>
  <c r="CS55" i="1"/>
  <c r="CS91" i="1"/>
  <c r="CS101" i="1"/>
  <c r="CS117" i="1"/>
  <c r="CS78" i="1"/>
  <c r="CS6" i="1"/>
  <c r="CS9" i="1"/>
  <c r="CS63" i="1"/>
  <c r="CS144" i="1"/>
  <c r="CS103" i="1"/>
  <c r="CS96" i="1"/>
  <c r="CS130" i="1"/>
  <c r="CS123" i="1"/>
  <c r="M125" i="1"/>
  <c r="CS125" i="1" s="1"/>
  <c r="CS124" i="1"/>
  <c r="CS68" i="1"/>
</calcChain>
</file>

<file path=xl/sharedStrings.xml><?xml version="1.0" encoding="utf-8"?>
<sst xmlns="http://schemas.openxmlformats.org/spreadsheetml/2006/main" count="6545" uniqueCount="331">
  <si>
    <t>Název linky</t>
  </si>
  <si>
    <t>Datum</t>
  </si>
  <si>
    <t>Směna</t>
  </si>
  <si>
    <t>R</t>
  </si>
  <si>
    <t>O</t>
  </si>
  <si>
    <t>N</t>
  </si>
  <si>
    <t>A400</t>
  </si>
  <si>
    <t>Směr pohybu</t>
  </si>
  <si>
    <t>GEO 6000</t>
  </si>
  <si>
    <t>TDS</t>
  </si>
  <si>
    <t>BHL II</t>
  </si>
  <si>
    <t>výrobek - paleta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</si>
  <si>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</si>
  <si>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</si>
  <si>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</si>
  <si>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</si>
  <si>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</si>
  <si>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</si>
  <si>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</si>
  <si>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</si>
  <si>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</si>
  <si>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</si>
  <si>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</si>
  <si>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</si>
  <si>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</si>
  <si>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</si>
  <si>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</si>
  <si>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</si>
  <si>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</si>
  <si>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</si>
  <si>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</si>
  <si>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</si>
  <si>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</si>
  <si>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</si>
  <si>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</si>
  <si>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</si>
  <si>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</si>
  <si>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</si>
  <si>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28.10.</t>
  </si>
  <si>
    <t>27.10.</t>
  </si>
  <si>
    <t>29.10.</t>
  </si>
  <si>
    <t>30.10.</t>
  </si>
  <si>
    <t>31.10.</t>
  </si>
  <si>
    <t>polotovar - kolíbka</t>
  </si>
  <si>
    <t>polotovar - stojící</t>
  </si>
  <si>
    <t>počet jízd</t>
  </si>
  <si>
    <t>výrobek - role</t>
  </si>
  <si>
    <t>FLEISNER</t>
  </si>
  <si>
    <t>ŘEZÁNÍ</t>
  </si>
  <si>
    <t>výrobek - polotovar</t>
  </si>
  <si>
    <t>pojivo</t>
  </si>
  <si>
    <t>prášek</t>
  </si>
  <si>
    <t>NOVÉ ŘEZÁNÍ</t>
  </si>
  <si>
    <t>PRÁŠEK</t>
  </si>
  <si>
    <t>B</t>
  </si>
  <si>
    <t>F</t>
  </si>
  <si>
    <t>S</t>
  </si>
  <si>
    <t>D</t>
  </si>
  <si>
    <t>Linka</t>
  </si>
  <si>
    <t>Geo 6000</t>
  </si>
  <si>
    <t>A 400</t>
  </si>
  <si>
    <t>Místo uložení</t>
  </si>
  <si>
    <t>Místo určení</t>
  </si>
  <si>
    <t>E</t>
  </si>
  <si>
    <t>A</t>
  </si>
  <si>
    <t>Brückner</t>
  </si>
  <si>
    <t>Fleisner</t>
  </si>
  <si>
    <t>Prášek</t>
  </si>
  <si>
    <t>Řezání</t>
  </si>
  <si>
    <t>Nové řezání</t>
  </si>
  <si>
    <t>P</t>
  </si>
  <si>
    <t>Nový velur</t>
  </si>
  <si>
    <t>PŘEJEZDY</t>
  </si>
  <si>
    <t>Fleisner - Geo</t>
  </si>
  <si>
    <t>Bruckner - A400</t>
  </si>
  <si>
    <t>paleta folie</t>
  </si>
  <si>
    <t>Prášek - TDS</t>
  </si>
  <si>
    <t>GEO</t>
  </si>
  <si>
    <t>Sklad</t>
  </si>
  <si>
    <t>[m]</t>
  </si>
  <si>
    <t>[-]</t>
  </si>
  <si>
    <t>Délka trasy</t>
  </si>
  <si>
    <t xml:space="preserve">Nová délka trasy </t>
  </si>
  <si>
    <t>Malé palety</t>
  </si>
  <si>
    <t>Velké palety</t>
  </si>
  <si>
    <t>Nová délka trasy</t>
  </si>
  <si>
    <t xml:space="preserve">Délka trasy </t>
  </si>
  <si>
    <t xml:space="preserve">Datum </t>
  </si>
  <si>
    <t>Cykly operace za 24 hodin</t>
  </si>
  <si>
    <t>∑</t>
  </si>
  <si>
    <t>Druh materiálu</t>
  </si>
  <si>
    <t>Balík</t>
  </si>
  <si>
    <t>Paleta velká</t>
  </si>
  <si>
    <t>Paleta malá</t>
  </si>
  <si>
    <t>Pojivo</t>
  </si>
  <si>
    <t xml:space="preserve">Folie </t>
  </si>
  <si>
    <t>kolíbka</t>
  </si>
  <si>
    <t>pol. Paleta</t>
  </si>
  <si>
    <t>pol. Role</t>
  </si>
  <si>
    <t>stojící role</t>
  </si>
  <si>
    <t>paleta</t>
  </si>
  <si>
    <t>Název materiálu</t>
  </si>
  <si>
    <t>Nové místo uložení</t>
  </si>
  <si>
    <t>Vzdálenost</t>
  </si>
  <si>
    <t xml:space="preserve"> -</t>
  </si>
  <si>
    <t>Původní trasa</t>
  </si>
  <si>
    <t>Nová trasa</t>
  </si>
  <si>
    <t>Rozdíl tras</t>
  </si>
  <si>
    <t>skladem</t>
  </si>
  <si>
    <t>příjem</t>
  </si>
  <si>
    <t>spotřeba</t>
  </si>
  <si>
    <t>320</t>
  </si>
  <si>
    <t>220</t>
  </si>
  <si>
    <t>200</t>
  </si>
  <si>
    <t>210</t>
  </si>
  <si>
    <t>300</t>
  </si>
  <si>
    <t>250</t>
  </si>
  <si>
    <t>260</t>
  </si>
  <si>
    <t>340</t>
  </si>
  <si>
    <t>330</t>
  </si>
  <si>
    <t>Průměrný počet balíků</t>
  </si>
  <si>
    <t>C</t>
  </si>
  <si>
    <t xml:space="preserve">celkem </t>
  </si>
  <si>
    <t>Říjen</t>
  </si>
  <si>
    <t>Září</t>
  </si>
  <si>
    <t>Srpen</t>
  </si>
  <si>
    <t>Určeno na halu</t>
  </si>
  <si>
    <t>A + S</t>
  </si>
  <si>
    <t>F + E</t>
  </si>
  <si>
    <t>Podle typu nového rozložení</t>
  </si>
  <si>
    <t xml:space="preserve">Rozložení </t>
  </si>
  <si>
    <t>Podíl trasy</t>
  </si>
  <si>
    <t>Celková trasa</t>
  </si>
  <si>
    <t>[%]</t>
  </si>
  <si>
    <t>Část skladu</t>
  </si>
  <si>
    <t>↓</t>
  </si>
  <si>
    <t>↑</t>
  </si>
  <si>
    <t>[Kč]</t>
  </si>
  <si>
    <t>Měsíc</t>
  </si>
  <si>
    <t>Průměr</t>
  </si>
  <si>
    <t>poměr</t>
  </si>
  <si>
    <t>Podmínky</t>
  </si>
  <si>
    <t>O = P</t>
  </si>
  <si>
    <t>O &gt; P</t>
  </si>
  <si>
    <t>O &lt; P</t>
  </si>
  <si>
    <t>Trasa</t>
  </si>
  <si>
    <t>O - P</t>
  </si>
  <si>
    <t>P - E</t>
  </si>
  <si>
    <t>E - O</t>
  </si>
  <si>
    <t>Trasa pro uložení A</t>
  </si>
  <si>
    <t>Trasa pro uložení B</t>
  </si>
  <si>
    <t>Okruh</t>
  </si>
  <si>
    <t>Vzdálenost z uložení A</t>
  </si>
  <si>
    <t>Vzdálenost z uložení B</t>
  </si>
  <si>
    <t>F - P</t>
  </si>
  <si>
    <t>P - F</t>
  </si>
  <si>
    <t>F - F</t>
  </si>
  <si>
    <t>P - A</t>
  </si>
  <si>
    <t>A - P</t>
  </si>
  <si>
    <t>F &gt; P</t>
  </si>
  <si>
    <t>F &lt; P</t>
  </si>
  <si>
    <t>F = P</t>
  </si>
  <si>
    <t>P &gt; A</t>
  </si>
  <si>
    <t>P &lt; A</t>
  </si>
  <si>
    <t>P = A</t>
  </si>
  <si>
    <t>O + P ≠ 0</t>
  </si>
  <si>
    <t>F + P ≠ 0</t>
  </si>
  <si>
    <t>P + A ≠ 0</t>
  </si>
  <si>
    <t>A - A</t>
  </si>
  <si>
    <t>Celkem</t>
  </si>
  <si>
    <t>Celkem pro podíl A : B</t>
  </si>
  <si>
    <t>Sdružená trasa</t>
  </si>
  <si>
    <t>Jednotka</t>
  </si>
  <si>
    <t>balík - 3 cykly za den</t>
  </si>
  <si>
    <t>balík - 1 cyklus za den</t>
  </si>
  <si>
    <t>BRÜCKNER</t>
  </si>
  <si>
    <t>NV 21 RV</t>
  </si>
  <si>
    <t>NV 21</t>
  </si>
  <si>
    <t>výrobek - role na sklad</t>
  </si>
  <si>
    <t>výrobek - polotovar kolíbka</t>
  </si>
  <si>
    <t>výrobek - polotovar paleta</t>
  </si>
  <si>
    <t>palety - velké</t>
  </si>
  <si>
    <t>palety - malé</t>
  </si>
  <si>
    <t>výrobek - polotovar role</t>
  </si>
  <si>
    <t>výrobek - role na slad</t>
  </si>
  <si>
    <t>Uložení</t>
  </si>
  <si>
    <t>NV 21RV</t>
  </si>
  <si>
    <t>pol. role</t>
  </si>
  <si>
    <t>pol. paleta</t>
  </si>
  <si>
    <t>Vyrobeno</t>
  </si>
  <si>
    <t>Počet rolí</t>
  </si>
  <si>
    <t>Poměr</t>
  </si>
  <si>
    <t>Průměrný poměr</t>
  </si>
  <si>
    <t>Celkem rolí</t>
  </si>
  <si>
    <t>1 procento</t>
  </si>
  <si>
    <t>Průměrná výroba linek</t>
  </si>
  <si>
    <t>Rozdělení skladu</t>
  </si>
  <si>
    <t>Upravené rozdělení</t>
  </si>
  <si>
    <t>polotovar - role na kolíbce</t>
  </si>
  <si>
    <t>polotovar - stojící role</t>
  </si>
  <si>
    <t>Přejezdy mezi linkami</t>
  </si>
  <si>
    <t>Nové řezání - NV 21RV</t>
  </si>
  <si>
    <t>Řezání - NV 21RV</t>
  </si>
  <si>
    <t>Prášek - NV 21RV</t>
  </si>
  <si>
    <t>Rozložení sektorů</t>
  </si>
  <si>
    <t>Rozdělení používaných materiálů</t>
  </si>
  <si>
    <t>Délka sektorů</t>
  </si>
  <si>
    <t>Kontrolní bod</t>
  </si>
  <si>
    <t>Vybráno podle rozložení skladu B</t>
  </si>
  <si>
    <t>∑ celkem</t>
  </si>
  <si>
    <t>Vybráno podle rozdělení skladu P</t>
  </si>
  <si>
    <t>BALÍKY</t>
  </si>
  <si>
    <t>SUROVINY</t>
  </si>
  <si>
    <t>PALETY</t>
  </si>
  <si>
    <t>POLOTOVAR - ROLE NA KOLÍBCE</t>
  </si>
  <si>
    <t>POLOTOVAR - STOJÍCÍ ROLE</t>
  </si>
  <si>
    <t>HOTOVÉ VÝROBKY</t>
  </si>
  <si>
    <t>STOJÍCÍ ROLE</t>
  </si>
  <si>
    <t>Rozdíl sdružených tras</t>
  </si>
  <si>
    <t>Celkový nájezd</t>
  </si>
  <si>
    <t>Spotřeba paliva</t>
  </si>
  <si>
    <t>Čas</t>
  </si>
  <si>
    <t>[l]</t>
  </si>
  <si>
    <t>[s]</t>
  </si>
  <si>
    <t>Počet motohodin</t>
  </si>
  <si>
    <t>[MTH]</t>
  </si>
  <si>
    <t>VÝSLEDKY</t>
  </si>
  <si>
    <t>Náklady na palivo</t>
  </si>
  <si>
    <t>Množství paliva na MTH</t>
  </si>
  <si>
    <t xml:space="preserve">Pracovní rychlost </t>
  </si>
  <si>
    <t>[m/s]</t>
  </si>
  <si>
    <t>Výchozí hodnoty</t>
  </si>
  <si>
    <t>Pracovní otáčky</t>
  </si>
  <si>
    <t>[1/min.]</t>
  </si>
  <si>
    <t>Čas na MTH</t>
  </si>
  <si>
    <t>Průměřná cena paliva</t>
  </si>
  <si>
    <t>[kg]</t>
  </si>
  <si>
    <t>Registrační číslo</t>
  </si>
  <si>
    <t>Přibližná váha balíku</t>
  </si>
  <si>
    <t>Průměrná měsíční spotřeba</t>
  </si>
  <si>
    <t>Celková spotřeba balíků</t>
  </si>
  <si>
    <t>Měsíční spotřeba</t>
  </si>
  <si>
    <t>Spotřebovaný počet balíků za měsíc</t>
  </si>
  <si>
    <t>Celková průměrná spotřeba balíků</t>
  </si>
  <si>
    <t>Měsíční použití materiálů podle konkrétních linek</t>
  </si>
  <si>
    <t>Průměrný počet spotřebovaných balíků na lince za měsíc</t>
  </si>
  <si>
    <t>Poměrná část balíků z uložení</t>
  </si>
  <si>
    <t>Počet balíků z uložení</t>
  </si>
  <si>
    <t>Rozložení skladu</t>
  </si>
  <si>
    <t>Poměrná část skladu</t>
  </si>
  <si>
    <t>ROZDĚLENÍ SKLADU B - VARIANTA 2</t>
  </si>
  <si>
    <t>ROZDĚLENÍ SKLADU B - VARIANTA 1</t>
  </si>
  <si>
    <t>ROZDĚLENÍ SKLADU B - VARIANTA 3</t>
  </si>
  <si>
    <t>1. Varianta rozložení skladu B</t>
  </si>
  <si>
    <t>2. Varianta rozložení skladu B</t>
  </si>
  <si>
    <t>3. Varianta rozložení skladu B</t>
  </si>
  <si>
    <t>Varianta rozložení</t>
  </si>
  <si>
    <t>1.</t>
  </si>
  <si>
    <t>2.</t>
  </si>
  <si>
    <t>3.</t>
  </si>
  <si>
    <t>nedostatečná zásoba</t>
  </si>
  <si>
    <t>optimální zásoba</t>
  </si>
  <si>
    <t>vysoký stav zásob</t>
  </si>
  <si>
    <t>velmi vysoký stav zásob</t>
  </si>
  <si>
    <t>z důvodů min. objednacího množství</t>
  </si>
  <si>
    <t>Duben</t>
  </si>
  <si>
    <t>Květen</t>
  </si>
  <si>
    <t>Červen</t>
  </si>
  <si>
    <t>Červenec</t>
  </si>
  <si>
    <t>32</t>
  </si>
  <si>
    <t>41</t>
  </si>
  <si>
    <t>44</t>
  </si>
  <si>
    <t>84</t>
  </si>
  <si>
    <t>85</t>
  </si>
  <si>
    <t>86</t>
  </si>
  <si>
    <t>92</t>
  </si>
  <si>
    <t>111</t>
  </si>
  <si>
    <t>128</t>
  </si>
  <si>
    <t>161</t>
  </si>
  <si>
    <t>162</t>
  </si>
  <si>
    <t>171</t>
  </si>
  <si>
    <t>177</t>
  </si>
  <si>
    <t>179</t>
  </si>
  <si>
    <t>180</t>
  </si>
  <si>
    <t>181</t>
  </si>
  <si>
    <t>184</t>
  </si>
  <si>
    <t>195</t>
  </si>
  <si>
    <t>201</t>
  </si>
  <si>
    <t>209</t>
  </si>
  <si>
    <t>223</t>
  </si>
  <si>
    <t>256</t>
  </si>
  <si>
    <t>282</t>
  </si>
  <si>
    <t>283</t>
  </si>
  <si>
    <t>285</t>
  </si>
  <si>
    <t>293</t>
  </si>
  <si>
    <t>416</t>
  </si>
  <si>
    <t>429</t>
  </si>
  <si>
    <t>439</t>
  </si>
  <si>
    <t>443</t>
  </si>
  <si>
    <t>473</t>
  </si>
  <si>
    <t>508</t>
  </si>
  <si>
    <t>589</t>
  </si>
  <si>
    <t>590</t>
  </si>
  <si>
    <t>606</t>
  </si>
  <si>
    <t>629</t>
  </si>
  <si>
    <t>698</t>
  </si>
  <si>
    <t>721</t>
  </si>
  <si>
    <t>783</t>
  </si>
  <si>
    <t>7287</t>
  </si>
  <si>
    <t>7891</t>
  </si>
  <si>
    <t>7921</t>
  </si>
  <si>
    <t>7942</t>
  </si>
  <si>
    <t>balík</t>
  </si>
  <si>
    <t>folie</t>
  </si>
  <si>
    <t>paleta velká</t>
  </si>
  <si>
    <t>paleta malá</t>
  </si>
  <si>
    <t xml:space="preserve">folie </t>
  </si>
  <si>
    <t>Registrační číslo materiálu</t>
  </si>
  <si>
    <t>Směrodatná odchylka</t>
  </si>
  <si>
    <t>0,9 - 1,1</t>
  </si>
  <si>
    <t>zvýšený stav zásob</t>
  </si>
  <si>
    <t>nízká zásoba</t>
  </si>
  <si>
    <t>0,6 - 0,8</t>
  </si>
  <si>
    <t>0 - 0,5</t>
  </si>
  <si>
    <t>3,6 a vice</t>
  </si>
  <si>
    <t>1,2 - 1,5</t>
  </si>
  <si>
    <t>1,6 - 3,5</t>
  </si>
  <si>
    <t>ROČNÍ VÝHLED</t>
  </si>
  <si>
    <t>výrobek - role ven</t>
  </si>
  <si>
    <t>role - sklad</t>
  </si>
  <si>
    <t>role - 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</si>
</sst>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Border="1"/>
    <xf numFmtId="2" fontId="3" fillId="0" borderId="1" xfId="0" applyNumberFormat="1" applyFont="1" applyBorder="1"/>
    <xf numFmtId="0" fontId="4" fillId="0" borderId="12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1" xfId="0" applyFont="1" applyFill="1" applyBorder="1"/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5" borderId="1" xfId="0" applyNumberFormat="1" applyFont="1" applyFill="1" applyBorder="1" applyAlignment="1">
      <alignment horizontal="center" textRotation="90"/>
    </xf>
    <xf numFmtId="49" fontId="3" fillId="0" borderId="0" xfId="0" applyNumberFormat="1" applyFont="1"/>
    <xf numFmtId="1" fontId="3" fillId="0" borderId="1" xfId="0" applyNumberFormat="1" applyFont="1" applyBorder="1"/>
    <xf numFmtId="0" fontId="3" fillId="0" borderId="1" xfId="0" applyFont="1" applyFill="1" applyBorder="1"/>
    <xf numFmtId="1" fontId="3" fillId="0" borderId="0" xfId="0" applyNumberFormat="1" applyFont="1"/>
    <xf numFmtId="0" fontId="4" fillId="0" borderId="12" xfId="0" applyFont="1" applyBorder="1" applyAlignment="1">
      <alignment vertical="center"/>
    </xf>
    <xf numFmtId="0" fontId="3" fillId="0" borderId="8" xfId="0" applyFont="1" applyBorder="1"/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2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top"/>
    </xf>
    <xf numFmtId="2" fontId="3" fillId="4" borderId="1" xfId="0" applyNumberFormat="1" applyFont="1" applyFill="1" applyBorder="1" applyAlignment="1">
      <alignment vertical="top"/>
    </xf>
    <xf numFmtId="1" fontId="3" fillId="0" borderId="0" xfId="0" applyNumberFormat="1" applyFont="1" applyBorder="1" applyAlignment="1">
      <alignment vertical="top"/>
    </xf>
    <xf numFmtId="0" fontId="3" fillId="0" borderId="1" xfId="0" applyNumberFormat="1" applyFont="1" applyBorder="1"/>
    <xf numFmtId="2" fontId="3" fillId="6" borderId="1" xfId="0" applyNumberFormat="1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top"/>
    </xf>
    <xf numFmtId="2" fontId="3" fillId="3" borderId="1" xfId="0" applyNumberFormat="1" applyFont="1" applyFill="1" applyBorder="1" applyAlignment="1">
      <alignment vertical="top"/>
    </xf>
    <xf numFmtId="0" fontId="3" fillId="0" borderId="0" xfId="0" applyNumberFormat="1" applyFont="1" applyBorder="1"/>
    <xf numFmtId="0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164" fontId="3" fillId="0" borderId="1" xfId="0" applyNumberFormat="1" applyFont="1" applyBorder="1"/>
    <xf numFmtId="4" fontId="3" fillId="0" borderId="1" xfId="0" applyNumberFormat="1" applyFont="1" applyBorder="1" applyAlignment="1">
      <alignment vertical="top"/>
    </xf>
    <xf numFmtId="164" fontId="3" fillId="0" borderId="0" xfId="0" applyNumberFormat="1" applyFont="1" applyBorder="1"/>
    <xf numFmtId="164" fontId="3" fillId="0" borderId="2" xfId="0" applyNumberFormat="1" applyFont="1" applyBorder="1"/>
    <xf numFmtId="164" fontId="3" fillId="0" borderId="10" xfId="0" applyNumberFormat="1" applyFont="1" applyBorder="1" applyAlignment="1">
      <alignment vertical="top"/>
    </xf>
    <xf numFmtId="164" fontId="3" fillId="0" borderId="0" xfId="0" applyNumberFormat="1" applyFont="1" applyFill="1"/>
    <xf numFmtId="164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/>
    <xf numFmtId="164" fontId="3" fillId="0" borderId="0" xfId="0" applyNumberFormat="1" applyFont="1" applyFill="1" applyAlignment="1">
      <alignment wrapText="1"/>
    </xf>
    <xf numFmtId="0" fontId="3" fillId="3" borderId="1" xfId="0" applyFont="1" applyFill="1" applyBorder="1"/>
    <xf numFmtId="0" fontId="3" fillId="4" borderId="1" xfId="0" applyFont="1" applyFill="1" applyBorder="1"/>
    <xf numFmtId="0" fontId="3" fillId="6" borderId="1" xfId="0" applyFont="1" applyFill="1" applyBorder="1"/>
    <xf numFmtId="0" fontId="3" fillId="9" borderId="1" xfId="0" applyFont="1" applyFill="1" applyBorder="1"/>
    <xf numFmtId="0" fontId="3" fillId="8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top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10" borderId="1" xfId="0" applyFont="1" applyFill="1" applyBorder="1"/>
    <xf numFmtId="164" fontId="3" fillId="4" borderId="1" xfId="0" applyNumberFormat="1" applyFont="1" applyFill="1" applyBorder="1" applyAlignment="1">
      <alignment vertical="top"/>
    </xf>
    <xf numFmtId="164" fontId="3" fillId="10" borderId="1" xfId="0" applyNumberFormat="1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4" fontId="3" fillId="6" borderId="1" xfId="0" applyNumberFormat="1" applyFont="1" applyFill="1" applyBorder="1" applyAlignment="1">
      <alignment vertical="top"/>
    </xf>
    <xf numFmtId="164" fontId="3" fillId="9" borderId="1" xfId="0" applyNumberFormat="1" applyFont="1" applyFill="1" applyBorder="1" applyAlignment="1">
      <alignment vertical="top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/>
    </xf>
    <xf numFmtId="3" fontId="4" fillId="5" borderId="14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15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right" vertical="center"/>
    </xf>
    <xf numFmtId="166" fontId="3" fillId="2" borderId="5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66" fontId="3" fillId="6" borderId="4" xfId="0" applyNumberFormat="1" applyFont="1" applyFill="1" applyBorder="1" applyAlignment="1">
      <alignment horizontal="right" vertical="center"/>
    </xf>
    <xf numFmtId="166" fontId="3" fillId="6" borderId="5" xfId="0" applyNumberFormat="1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right" vertical="center"/>
    </xf>
    <xf numFmtId="0" fontId="3" fillId="6" borderId="5" xfId="0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3" fillId="4" borderId="7" xfId="0" applyNumberFormat="1" applyFont="1" applyFill="1" applyBorder="1" applyAlignment="1">
      <alignment horizontal="right" vertical="center"/>
    </xf>
    <xf numFmtId="1" fontId="3" fillId="4" borderId="5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45"/>
  <sheetViews>
    <sheetView zoomScaleNormal="100" workbookViewId="0">
      <pane xSplit="3" ySplit="3" topLeftCell="CG4" activePane="bottomRight" state="frozen"/>
      <selection pane="topRight" activeCell="D1" sqref="D1"/>
      <selection pane="bottomLeft" activeCell="A4" sqref="A4"/>
      <selection pane="bottomRight" activeCell="C47" sqref="C47"/>
    </sheetView>
  </sheetViews>
  <sheetFormatPr defaultRowHeight="15.75" x14ac:dyDescent="0.25"/>
  <cols>
    <col min="1" max="1" width="13.42578125" style="55" customWidth="1"/>
    <col min="2" max="2" width="7.85546875" style="12" customWidth="1"/>
    <col min="3" max="3" width="28" style="3" customWidth="1"/>
    <col min="4" max="96" width="5" style="3" customWidth="1"/>
    <col min="97" max="97" width="10.140625" style="3" customWidth="1"/>
    <col min="98" max="183" width="5" style="3" customWidth="1"/>
    <col min="184" max="16384" width="9.140625" style="3"/>
  </cols>
  <sheetData>
    <row r="1" spans="1:100" ht="7.5" customHeight="1" x14ac:dyDescent="0.25"/>
    <row r="2" spans="1:100" s="57" customFormat="1" ht="36.75" customHeight="1" x14ac:dyDescent="0.25">
      <c r="A2" s="161" t="s">
        <v>0</v>
      </c>
      <c r="B2" s="160" t="s">
        <v>7</v>
      </c>
      <c r="C2" s="13" t="s">
        <v>1</v>
      </c>
      <c r="D2" s="56" t="s">
        <v>12</v>
      </c>
      <c r="E2" s="56" t="s">
        <v>12</v>
      </c>
      <c r="F2" s="56" t="s">
        <v>12</v>
      </c>
      <c r="G2" s="56" t="s">
        <v>13</v>
      </c>
      <c r="H2" s="56" t="s">
        <v>13</v>
      </c>
      <c r="I2" s="56" t="s">
        <v>13</v>
      </c>
      <c r="J2" s="56" t="s">
        <v>14</v>
      </c>
      <c r="K2" s="56" t="s">
        <v>14</v>
      </c>
      <c r="L2" s="56" t="s">
        <v>14</v>
      </c>
      <c r="M2" s="56" t="s">
        <v>15</v>
      </c>
      <c r="N2" s="56" t="s">
        <v>15</v>
      </c>
      <c r="O2" s="56" t="s">
        <v>15</v>
      </c>
      <c r="P2" s="56" t="s">
        <v>16</v>
      </c>
      <c r="Q2" s="56" t="s">
        <v>16</v>
      </c>
      <c r="R2" s="56" t="s">
        <v>16</v>
      </c>
      <c r="S2" s="56" t="s">
        <v>17</v>
      </c>
      <c r="T2" s="56" t="s">
        <v>17</v>
      </c>
      <c r="U2" s="56" t="s">
        <v>17</v>
      </c>
      <c r="V2" s="56" t="s">
        <v>18</v>
      </c>
      <c r="W2" s="56" t="s">
        <v>18</v>
      </c>
      <c r="X2" s="56" t="s">
        <v>18</v>
      </c>
      <c r="Y2" s="56" t="s">
        <v>19</v>
      </c>
      <c r="Z2" s="56" t="s">
        <v>19</v>
      </c>
      <c r="AA2" s="56" t="s">
        <v>19</v>
      </c>
      <c r="AB2" s="56" t="s">
        <v>20</v>
      </c>
      <c r="AC2" s="56" t="s">
        <v>20</v>
      </c>
      <c r="AD2" s="56" t="s">
        <v>20</v>
      </c>
      <c r="AE2" s="56" t="s">
        <v>21</v>
      </c>
      <c r="AF2" s="56" t="s">
        <v>21</v>
      </c>
      <c r="AG2" s="56" t="s">
        <v>21</v>
      </c>
      <c r="AH2" s="56" t="s">
        <v>22</v>
      </c>
      <c r="AI2" s="56" t="s">
        <v>22</v>
      </c>
      <c r="AJ2" s="56" t="s">
        <v>22</v>
      </c>
      <c r="AK2" s="56" t="s">
        <v>23</v>
      </c>
      <c r="AL2" s="56" t="s">
        <v>23</v>
      </c>
      <c r="AM2" s="56" t="s">
        <v>23</v>
      </c>
      <c r="AN2" s="56" t="s">
        <v>24</v>
      </c>
      <c r="AO2" s="56" t="s">
        <v>24</v>
      </c>
      <c r="AP2" s="56" t="s">
        <v>24</v>
      </c>
      <c r="AQ2" s="56" t="s">
        <v>25</v>
      </c>
      <c r="AR2" s="56" t="s">
        <v>25</v>
      </c>
      <c r="AS2" s="56" t="s">
        <v>25</v>
      </c>
      <c r="AT2" s="56" t="s">
        <v>26</v>
      </c>
      <c r="AU2" s="56" t="s">
        <v>26</v>
      </c>
      <c r="AV2" s="56" t="s">
        <v>26</v>
      </c>
      <c r="AW2" s="56" t="s">
        <v>27</v>
      </c>
      <c r="AX2" s="56" t="s">
        <v>27</v>
      </c>
      <c r="AY2" s="56" t="s">
        <v>27</v>
      </c>
      <c r="AZ2" s="56" t="s">
        <v>28</v>
      </c>
      <c r="BA2" s="56" t="s">
        <v>28</v>
      </c>
      <c r="BB2" s="56" t="s">
        <v>28</v>
      </c>
      <c r="BC2" s="56" t="s">
        <v>29</v>
      </c>
      <c r="BD2" s="56" t="s">
        <v>29</v>
      </c>
      <c r="BE2" s="56" t="s">
        <v>29</v>
      </c>
      <c r="BF2" s="56" t="s">
        <v>30</v>
      </c>
      <c r="BG2" s="56" t="s">
        <v>30</v>
      </c>
      <c r="BH2" s="56" t="s">
        <v>30</v>
      </c>
      <c r="BI2" s="56" t="s">
        <v>31</v>
      </c>
      <c r="BJ2" s="56" t="s">
        <v>31</v>
      </c>
      <c r="BK2" s="56" t="s">
        <v>31</v>
      </c>
      <c r="BL2" s="56" t="s">
        <v>32</v>
      </c>
      <c r="BM2" s="56" t="s">
        <v>32</v>
      </c>
      <c r="BN2" s="56" t="s">
        <v>32</v>
      </c>
      <c r="BO2" s="56" t="s">
        <v>33</v>
      </c>
      <c r="BP2" s="56" t="s">
        <v>33</v>
      </c>
      <c r="BQ2" s="56" t="s">
        <v>33</v>
      </c>
      <c r="BR2" s="56" t="s">
        <v>34</v>
      </c>
      <c r="BS2" s="56" t="s">
        <v>34</v>
      </c>
      <c r="BT2" s="56" t="s">
        <v>34</v>
      </c>
      <c r="BU2" s="56" t="s">
        <v>35</v>
      </c>
      <c r="BV2" s="56" t="s">
        <v>35</v>
      </c>
      <c r="BW2" s="56" t="s">
        <v>35</v>
      </c>
      <c r="BX2" s="56" t="s">
        <v>36</v>
      </c>
      <c r="BY2" s="56" t="s">
        <v>36</v>
      </c>
      <c r="BZ2" s="56" t="s">
        <v>36</v>
      </c>
      <c r="CA2" s="56" t="s">
        <v>37</v>
      </c>
      <c r="CB2" s="56" t="s">
        <v>37</v>
      </c>
      <c r="CC2" s="56" t="s">
        <v>37</v>
      </c>
      <c r="CD2" s="56" t="s">
        <v>39</v>
      </c>
      <c r="CE2" s="56" t="s">
        <v>39</v>
      </c>
      <c r="CF2" s="56" t="s">
        <v>39</v>
      </c>
      <c r="CG2" s="56" t="s">
        <v>38</v>
      </c>
      <c r="CH2" s="56" t="s">
        <v>38</v>
      </c>
      <c r="CI2" s="56" t="s">
        <v>38</v>
      </c>
      <c r="CJ2" s="56" t="s">
        <v>40</v>
      </c>
      <c r="CK2" s="56" t="s">
        <v>40</v>
      </c>
      <c r="CL2" s="56" t="s">
        <v>40</v>
      </c>
      <c r="CM2" s="56" t="s">
        <v>41</v>
      </c>
      <c r="CN2" s="56" t="s">
        <v>41</v>
      </c>
      <c r="CO2" s="56" t="s">
        <v>41</v>
      </c>
      <c r="CP2" s="56" t="s">
        <v>42</v>
      </c>
      <c r="CQ2" s="56" t="s">
        <v>42</v>
      </c>
      <c r="CR2" s="56" t="s">
        <v>42</v>
      </c>
      <c r="CS2" s="38" t="s">
        <v>89</v>
      </c>
    </row>
    <row r="3" spans="1:100" x14ac:dyDescent="0.25">
      <c r="A3" s="161"/>
      <c r="B3" s="160"/>
      <c r="C3" s="38" t="s">
        <v>2</v>
      </c>
      <c r="D3" s="53" t="s">
        <v>5</v>
      </c>
      <c r="E3" s="53" t="s">
        <v>3</v>
      </c>
      <c r="F3" s="53" t="s">
        <v>4</v>
      </c>
      <c r="G3" s="53" t="s">
        <v>5</v>
      </c>
      <c r="H3" s="53" t="s">
        <v>3</v>
      </c>
      <c r="I3" s="53" t="s">
        <v>4</v>
      </c>
      <c r="J3" s="53" t="s">
        <v>5</v>
      </c>
      <c r="K3" s="53" t="s">
        <v>3</v>
      </c>
      <c r="L3" s="53" t="s">
        <v>4</v>
      </c>
      <c r="M3" s="53" t="s">
        <v>5</v>
      </c>
      <c r="N3" s="53" t="s">
        <v>3</v>
      </c>
      <c r="O3" s="53" t="s">
        <v>4</v>
      </c>
      <c r="P3" s="53" t="s">
        <v>5</v>
      </c>
      <c r="Q3" s="53" t="s">
        <v>3</v>
      </c>
      <c r="R3" s="53" t="s">
        <v>4</v>
      </c>
      <c r="S3" s="53" t="s">
        <v>5</v>
      </c>
      <c r="T3" s="53" t="s">
        <v>3</v>
      </c>
      <c r="U3" s="53" t="s">
        <v>4</v>
      </c>
      <c r="V3" s="53" t="s">
        <v>5</v>
      </c>
      <c r="W3" s="53" t="s">
        <v>3</v>
      </c>
      <c r="X3" s="53" t="s">
        <v>4</v>
      </c>
      <c r="Y3" s="53" t="s">
        <v>5</v>
      </c>
      <c r="Z3" s="53" t="s">
        <v>3</v>
      </c>
      <c r="AA3" s="53" t="s">
        <v>4</v>
      </c>
      <c r="AB3" s="53" t="s">
        <v>5</v>
      </c>
      <c r="AC3" s="53" t="s">
        <v>3</v>
      </c>
      <c r="AD3" s="53" t="s">
        <v>4</v>
      </c>
      <c r="AE3" s="53" t="s">
        <v>5</v>
      </c>
      <c r="AF3" s="53" t="s">
        <v>3</v>
      </c>
      <c r="AG3" s="53" t="s">
        <v>4</v>
      </c>
      <c r="AH3" s="53" t="s">
        <v>5</v>
      </c>
      <c r="AI3" s="53" t="s">
        <v>3</v>
      </c>
      <c r="AJ3" s="53" t="s">
        <v>4</v>
      </c>
      <c r="AK3" s="53" t="s">
        <v>5</v>
      </c>
      <c r="AL3" s="53" t="s">
        <v>3</v>
      </c>
      <c r="AM3" s="53" t="s">
        <v>4</v>
      </c>
      <c r="AN3" s="53" t="s">
        <v>5</v>
      </c>
      <c r="AO3" s="53" t="s">
        <v>3</v>
      </c>
      <c r="AP3" s="53" t="s">
        <v>4</v>
      </c>
      <c r="AQ3" s="53" t="s">
        <v>5</v>
      </c>
      <c r="AR3" s="53" t="s">
        <v>3</v>
      </c>
      <c r="AS3" s="53" t="s">
        <v>4</v>
      </c>
      <c r="AT3" s="53" t="s">
        <v>5</v>
      </c>
      <c r="AU3" s="53" t="s">
        <v>3</v>
      </c>
      <c r="AV3" s="53" t="s">
        <v>4</v>
      </c>
      <c r="AW3" s="53" t="s">
        <v>5</v>
      </c>
      <c r="AX3" s="53" t="s">
        <v>3</v>
      </c>
      <c r="AY3" s="53" t="s">
        <v>4</v>
      </c>
      <c r="AZ3" s="53" t="s">
        <v>5</v>
      </c>
      <c r="BA3" s="53" t="s">
        <v>3</v>
      </c>
      <c r="BB3" s="53" t="s">
        <v>4</v>
      </c>
      <c r="BC3" s="53" t="s">
        <v>5</v>
      </c>
      <c r="BD3" s="53" t="s">
        <v>3</v>
      </c>
      <c r="BE3" s="53" t="s">
        <v>4</v>
      </c>
      <c r="BF3" s="53" t="s">
        <v>5</v>
      </c>
      <c r="BG3" s="53" t="s">
        <v>3</v>
      </c>
      <c r="BH3" s="53" t="s">
        <v>4</v>
      </c>
      <c r="BI3" s="53" t="s">
        <v>5</v>
      </c>
      <c r="BJ3" s="53" t="s">
        <v>3</v>
      </c>
      <c r="BK3" s="53" t="s">
        <v>4</v>
      </c>
      <c r="BL3" s="53" t="s">
        <v>5</v>
      </c>
      <c r="BM3" s="53" t="s">
        <v>3</v>
      </c>
      <c r="BN3" s="53" t="s">
        <v>4</v>
      </c>
      <c r="BO3" s="53" t="s">
        <v>5</v>
      </c>
      <c r="BP3" s="53" t="s">
        <v>3</v>
      </c>
      <c r="BQ3" s="53" t="s">
        <v>4</v>
      </c>
      <c r="BR3" s="53" t="s">
        <v>5</v>
      </c>
      <c r="BS3" s="53" t="s">
        <v>3</v>
      </c>
      <c r="BT3" s="53" t="s">
        <v>4</v>
      </c>
      <c r="BU3" s="53" t="s">
        <v>5</v>
      </c>
      <c r="BV3" s="53" t="s">
        <v>3</v>
      </c>
      <c r="BW3" s="53" t="s">
        <v>4</v>
      </c>
      <c r="BX3" s="53" t="s">
        <v>5</v>
      </c>
      <c r="BY3" s="53" t="s">
        <v>3</v>
      </c>
      <c r="BZ3" s="53" t="s">
        <v>4</v>
      </c>
      <c r="CA3" s="53" t="s">
        <v>5</v>
      </c>
      <c r="CB3" s="53" t="s">
        <v>3</v>
      </c>
      <c r="CC3" s="53" t="s">
        <v>4</v>
      </c>
      <c r="CD3" s="53" t="s">
        <v>5</v>
      </c>
      <c r="CE3" s="53" t="s">
        <v>3</v>
      </c>
      <c r="CF3" s="53" t="s">
        <v>4</v>
      </c>
      <c r="CG3" s="53" t="s">
        <v>5</v>
      </c>
      <c r="CH3" s="53" t="s">
        <v>3</v>
      </c>
      <c r="CI3" s="53" t="s">
        <v>4</v>
      </c>
      <c r="CJ3" s="53" t="s">
        <v>5</v>
      </c>
      <c r="CK3" s="53" t="s">
        <v>3</v>
      </c>
      <c r="CL3" s="53" t="s">
        <v>4</v>
      </c>
      <c r="CM3" s="53" t="s">
        <v>5</v>
      </c>
      <c r="CN3" s="53" t="s">
        <v>3</v>
      </c>
      <c r="CO3" s="53" t="s">
        <v>4</v>
      </c>
      <c r="CP3" s="53" t="s">
        <v>5</v>
      </c>
      <c r="CQ3" s="53" t="s">
        <v>3</v>
      </c>
      <c r="CR3" s="53" t="s">
        <v>4</v>
      </c>
      <c r="CS3" s="38" t="s">
        <v>80</v>
      </c>
    </row>
    <row r="4" spans="1:100" x14ac:dyDescent="0.25">
      <c r="A4" s="162" t="s">
        <v>6</v>
      </c>
      <c r="B4" s="158" t="s">
        <v>136</v>
      </c>
      <c r="C4" s="46" t="s">
        <v>173</v>
      </c>
      <c r="D4" s="58">
        <v>15</v>
      </c>
      <c r="E4" s="58">
        <v>12</v>
      </c>
      <c r="F4" s="58">
        <v>13</v>
      </c>
      <c r="G4" s="58">
        <v>14</v>
      </c>
      <c r="H4" s="58">
        <v>17</v>
      </c>
      <c r="I4" s="58">
        <v>7</v>
      </c>
      <c r="J4" s="58">
        <v>26</v>
      </c>
      <c r="K4" s="58">
        <v>8</v>
      </c>
      <c r="L4" s="58">
        <v>15</v>
      </c>
      <c r="M4" s="58">
        <v>16</v>
      </c>
      <c r="N4" s="58">
        <v>26</v>
      </c>
      <c r="O4" s="58">
        <v>9</v>
      </c>
      <c r="P4" s="58">
        <v>17</v>
      </c>
      <c r="Q4" s="58">
        <v>16</v>
      </c>
      <c r="R4" s="58">
        <v>17</v>
      </c>
      <c r="S4" s="58">
        <v>10</v>
      </c>
      <c r="T4" s="58">
        <v>24</v>
      </c>
      <c r="U4" s="58">
        <v>9</v>
      </c>
      <c r="V4" s="58">
        <v>17</v>
      </c>
      <c r="W4" s="58">
        <v>23</v>
      </c>
      <c r="X4" s="58">
        <v>16</v>
      </c>
      <c r="Y4" s="58">
        <v>20</v>
      </c>
      <c r="Z4" s="58">
        <v>14</v>
      </c>
      <c r="AA4" s="58">
        <v>20</v>
      </c>
      <c r="AB4" s="58">
        <v>0</v>
      </c>
      <c r="AC4" s="58">
        <v>0</v>
      </c>
      <c r="AD4" s="58">
        <v>0</v>
      </c>
      <c r="AE4" s="58">
        <v>15</v>
      </c>
      <c r="AF4" s="58">
        <v>7</v>
      </c>
      <c r="AG4" s="58">
        <v>13</v>
      </c>
      <c r="AH4" s="58">
        <v>14</v>
      </c>
      <c r="AI4" s="58">
        <v>4</v>
      </c>
      <c r="AJ4" s="58">
        <v>4</v>
      </c>
      <c r="AK4" s="58">
        <v>8</v>
      </c>
      <c r="AL4" s="58">
        <v>12</v>
      </c>
      <c r="AM4" s="58">
        <v>16</v>
      </c>
      <c r="AN4" s="58">
        <v>12</v>
      </c>
      <c r="AO4" s="58">
        <v>18</v>
      </c>
      <c r="AP4" s="58">
        <v>8</v>
      </c>
      <c r="AQ4" s="58">
        <v>16</v>
      </c>
      <c r="AR4" s="58">
        <v>12</v>
      </c>
      <c r="AS4" s="58">
        <v>16</v>
      </c>
      <c r="AT4" s="58">
        <v>26</v>
      </c>
      <c r="AU4" s="58">
        <v>10</v>
      </c>
      <c r="AV4" s="58">
        <v>16</v>
      </c>
      <c r="AW4" s="58">
        <v>30</v>
      </c>
      <c r="AX4" s="58">
        <v>7</v>
      </c>
      <c r="AY4" s="58">
        <v>13</v>
      </c>
      <c r="AZ4" s="58">
        <v>16</v>
      </c>
      <c r="BA4" s="58">
        <v>17</v>
      </c>
      <c r="BB4" s="58">
        <v>13</v>
      </c>
      <c r="BC4" s="58">
        <v>16</v>
      </c>
      <c r="BD4" s="58">
        <v>15</v>
      </c>
      <c r="BE4" s="58">
        <v>8</v>
      </c>
      <c r="BF4" s="58">
        <v>15</v>
      </c>
      <c r="BG4" s="58">
        <v>13</v>
      </c>
      <c r="BH4" s="58">
        <v>21</v>
      </c>
      <c r="BI4" s="58">
        <v>3</v>
      </c>
      <c r="BJ4" s="58">
        <v>0</v>
      </c>
      <c r="BK4" s="58">
        <v>1</v>
      </c>
      <c r="BL4" s="58">
        <v>9</v>
      </c>
      <c r="BM4" s="58">
        <v>12</v>
      </c>
      <c r="BN4" s="58">
        <v>30</v>
      </c>
      <c r="BO4" s="58">
        <v>16</v>
      </c>
      <c r="BP4" s="58">
        <v>0</v>
      </c>
      <c r="BQ4" s="58">
        <v>7</v>
      </c>
      <c r="BR4" s="58">
        <v>19</v>
      </c>
      <c r="BS4" s="58">
        <v>6</v>
      </c>
      <c r="BT4" s="58">
        <v>5</v>
      </c>
      <c r="BU4" s="58">
        <v>24</v>
      </c>
      <c r="BV4" s="58">
        <v>23</v>
      </c>
      <c r="BW4" s="58">
        <v>9</v>
      </c>
      <c r="BX4" s="58">
        <v>9</v>
      </c>
      <c r="BY4" s="58">
        <v>16</v>
      </c>
      <c r="BZ4" s="58">
        <v>25</v>
      </c>
      <c r="CA4" s="58">
        <v>16</v>
      </c>
      <c r="CB4" s="58">
        <v>22</v>
      </c>
      <c r="CC4" s="58">
        <v>8</v>
      </c>
      <c r="CD4" s="58">
        <v>15</v>
      </c>
      <c r="CE4" s="58">
        <v>7</v>
      </c>
      <c r="CF4" s="58">
        <v>0</v>
      </c>
      <c r="CG4" s="58">
        <v>12</v>
      </c>
      <c r="CH4" s="58">
        <v>0</v>
      </c>
      <c r="CI4" s="58">
        <v>0</v>
      </c>
      <c r="CJ4" s="58">
        <v>0</v>
      </c>
      <c r="CK4" s="58">
        <v>0</v>
      </c>
      <c r="CL4" s="58">
        <v>0</v>
      </c>
      <c r="CM4" s="58">
        <v>0</v>
      </c>
      <c r="CN4" s="58">
        <v>14</v>
      </c>
      <c r="CO4" s="58">
        <v>12</v>
      </c>
      <c r="CP4" s="58">
        <v>9</v>
      </c>
      <c r="CQ4" s="58">
        <v>14</v>
      </c>
      <c r="CR4" s="58">
        <v>12</v>
      </c>
      <c r="CS4" s="46">
        <f t="shared" ref="CS4:CS35" si="0">SUM(D4:CR4)</f>
        <v>1147</v>
      </c>
    </row>
    <row r="5" spans="1:100" x14ac:dyDescent="0.25">
      <c r="A5" s="162"/>
      <c r="B5" s="159"/>
      <c r="C5" s="52" t="s">
        <v>45</v>
      </c>
      <c r="D5" s="58">
        <f>D4/3</f>
        <v>5</v>
      </c>
      <c r="E5" s="58">
        <f t="shared" ref="E5:BP5" si="1">E4/3</f>
        <v>4</v>
      </c>
      <c r="F5" s="58">
        <v>5</v>
      </c>
      <c r="G5" s="58">
        <v>5</v>
      </c>
      <c r="H5" s="58">
        <v>6</v>
      </c>
      <c r="I5" s="58">
        <v>3</v>
      </c>
      <c r="J5" s="58">
        <v>9</v>
      </c>
      <c r="K5" s="58">
        <v>3</v>
      </c>
      <c r="L5" s="58">
        <f t="shared" si="1"/>
        <v>5</v>
      </c>
      <c r="M5" s="58">
        <v>6</v>
      </c>
      <c r="N5" s="58">
        <v>9</v>
      </c>
      <c r="O5" s="58">
        <f t="shared" si="1"/>
        <v>3</v>
      </c>
      <c r="P5" s="58">
        <v>6</v>
      </c>
      <c r="Q5" s="58">
        <v>6</v>
      </c>
      <c r="R5" s="58">
        <v>6</v>
      </c>
      <c r="S5" s="58">
        <v>4</v>
      </c>
      <c r="T5" s="58">
        <f t="shared" si="1"/>
        <v>8</v>
      </c>
      <c r="U5" s="58">
        <f t="shared" si="1"/>
        <v>3</v>
      </c>
      <c r="V5" s="58">
        <v>6</v>
      </c>
      <c r="W5" s="58">
        <v>8</v>
      </c>
      <c r="X5" s="58">
        <v>6</v>
      </c>
      <c r="Y5" s="58">
        <v>7</v>
      </c>
      <c r="Z5" s="58">
        <v>5</v>
      </c>
      <c r="AA5" s="58">
        <v>7</v>
      </c>
      <c r="AB5" s="58">
        <f t="shared" si="1"/>
        <v>0</v>
      </c>
      <c r="AC5" s="58">
        <f t="shared" si="1"/>
        <v>0</v>
      </c>
      <c r="AD5" s="58">
        <f t="shared" si="1"/>
        <v>0</v>
      </c>
      <c r="AE5" s="58">
        <f t="shared" si="1"/>
        <v>5</v>
      </c>
      <c r="AF5" s="58">
        <v>3</v>
      </c>
      <c r="AG5" s="58">
        <v>5</v>
      </c>
      <c r="AH5" s="58">
        <v>5</v>
      </c>
      <c r="AI5" s="58">
        <v>2</v>
      </c>
      <c r="AJ5" s="58">
        <v>2</v>
      </c>
      <c r="AK5" s="58">
        <v>3</v>
      </c>
      <c r="AL5" s="58">
        <f t="shared" si="1"/>
        <v>4</v>
      </c>
      <c r="AM5" s="58">
        <v>6</v>
      </c>
      <c r="AN5" s="58">
        <f t="shared" si="1"/>
        <v>4</v>
      </c>
      <c r="AO5" s="58">
        <f t="shared" si="1"/>
        <v>6</v>
      </c>
      <c r="AP5" s="58">
        <v>3</v>
      </c>
      <c r="AQ5" s="58">
        <v>6</v>
      </c>
      <c r="AR5" s="58">
        <f t="shared" si="1"/>
        <v>4</v>
      </c>
      <c r="AS5" s="58">
        <v>6</v>
      </c>
      <c r="AT5" s="58">
        <v>9</v>
      </c>
      <c r="AU5" s="58">
        <v>4</v>
      </c>
      <c r="AV5" s="58">
        <v>6</v>
      </c>
      <c r="AW5" s="58">
        <f t="shared" si="1"/>
        <v>10</v>
      </c>
      <c r="AX5" s="58">
        <v>3</v>
      </c>
      <c r="AY5" s="58">
        <v>5</v>
      </c>
      <c r="AZ5" s="58">
        <v>6</v>
      </c>
      <c r="BA5" s="58">
        <v>6</v>
      </c>
      <c r="BB5" s="58">
        <v>5</v>
      </c>
      <c r="BC5" s="58">
        <v>6</v>
      </c>
      <c r="BD5" s="58">
        <f t="shared" si="1"/>
        <v>5</v>
      </c>
      <c r="BE5" s="58">
        <v>3</v>
      </c>
      <c r="BF5" s="58">
        <f t="shared" si="1"/>
        <v>5</v>
      </c>
      <c r="BG5" s="58">
        <v>5</v>
      </c>
      <c r="BH5" s="58">
        <f t="shared" si="1"/>
        <v>7</v>
      </c>
      <c r="BI5" s="58">
        <f t="shared" si="1"/>
        <v>1</v>
      </c>
      <c r="BJ5" s="58">
        <f t="shared" si="1"/>
        <v>0</v>
      </c>
      <c r="BK5" s="58">
        <v>1</v>
      </c>
      <c r="BL5" s="58">
        <f t="shared" si="1"/>
        <v>3</v>
      </c>
      <c r="BM5" s="58">
        <f t="shared" si="1"/>
        <v>4</v>
      </c>
      <c r="BN5" s="58">
        <f t="shared" si="1"/>
        <v>10</v>
      </c>
      <c r="BO5" s="58">
        <v>6</v>
      </c>
      <c r="BP5" s="58">
        <f t="shared" si="1"/>
        <v>0</v>
      </c>
      <c r="BQ5" s="58">
        <v>3</v>
      </c>
      <c r="BR5" s="58">
        <v>7</v>
      </c>
      <c r="BS5" s="58">
        <f t="shared" ref="BS5:CR5" si="2">BS4/3</f>
        <v>2</v>
      </c>
      <c r="BT5" s="58">
        <v>2</v>
      </c>
      <c r="BU5" s="58">
        <f t="shared" si="2"/>
        <v>8</v>
      </c>
      <c r="BV5" s="58">
        <v>8</v>
      </c>
      <c r="BW5" s="58">
        <f t="shared" si="2"/>
        <v>3</v>
      </c>
      <c r="BX5" s="58">
        <f t="shared" si="2"/>
        <v>3</v>
      </c>
      <c r="BY5" s="58">
        <v>6</v>
      </c>
      <c r="BZ5" s="58">
        <v>9</v>
      </c>
      <c r="CA5" s="58">
        <v>6</v>
      </c>
      <c r="CB5" s="58">
        <v>8</v>
      </c>
      <c r="CC5" s="58">
        <v>3</v>
      </c>
      <c r="CD5" s="58">
        <f t="shared" si="2"/>
        <v>5</v>
      </c>
      <c r="CE5" s="58">
        <v>3</v>
      </c>
      <c r="CF5" s="58">
        <f t="shared" si="2"/>
        <v>0</v>
      </c>
      <c r="CG5" s="58">
        <f t="shared" si="2"/>
        <v>4</v>
      </c>
      <c r="CH5" s="58">
        <f t="shared" si="2"/>
        <v>0</v>
      </c>
      <c r="CI5" s="58">
        <f t="shared" si="2"/>
        <v>0</v>
      </c>
      <c r="CJ5" s="58">
        <f t="shared" si="2"/>
        <v>0</v>
      </c>
      <c r="CK5" s="58">
        <f t="shared" si="2"/>
        <v>0</v>
      </c>
      <c r="CL5" s="58">
        <f t="shared" si="2"/>
        <v>0</v>
      </c>
      <c r="CM5" s="58">
        <f t="shared" si="2"/>
        <v>0</v>
      </c>
      <c r="CN5" s="58">
        <v>5</v>
      </c>
      <c r="CO5" s="58">
        <f t="shared" si="2"/>
        <v>4</v>
      </c>
      <c r="CP5" s="58">
        <f t="shared" si="2"/>
        <v>3</v>
      </c>
      <c r="CQ5" s="58">
        <v>5</v>
      </c>
      <c r="CR5" s="58">
        <f t="shared" si="2"/>
        <v>4</v>
      </c>
      <c r="CS5" s="46">
        <f t="shared" si="0"/>
        <v>410</v>
      </c>
    </row>
    <row r="6" spans="1:100" x14ac:dyDescent="0.25">
      <c r="A6" s="162"/>
      <c r="B6" s="158" t="s">
        <v>136</v>
      </c>
      <c r="C6" s="59" t="s">
        <v>174</v>
      </c>
      <c r="D6" s="58">
        <v>0</v>
      </c>
      <c r="E6" s="58">
        <f>SUM(D4:F4)</f>
        <v>40</v>
      </c>
      <c r="F6" s="58">
        <v>0</v>
      </c>
      <c r="G6" s="58">
        <v>0</v>
      </c>
      <c r="H6" s="58">
        <f>SUM(G4:I4)</f>
        <v>38</v>
      </c>
      <c r="I6" s="58">
        <v>0</v>
      </c>
      <c r="J6" s="58">
        <v>0</v>
      </c>
      <c r="K6" s="58">
        <f>SUM(J4:L4)</f>
        <v>49</v>
      </c>
      <c r="L6" s="58">
        <v>0</v>
      </c>
      <c r="M6" s="58">
        <v>0</v>
      </c>
      <c r="N6" s="58">
        <f>SUM(M4:O4)</f>
        <v>51</v>
      </c>
      <c r="O6" s="58">
        <v>0</v>
      </c>
      <c r="P6" s="58">
        <v>0</v>
      </c>
      <c r="Q6" s="58">
        <f>SUM(P4:R4)</f>
        <v>50</v>
      </c>
      <c r="R6" s="58">
        <v>0</v>
      </c>
      <c r="S6" s="58">
        <v>0</v>
      </c>
      <c r="T6" s="58">
        <f>SUM(S4:U4)</f>
        <v>43</v>
      </c>
      <c r="U6" s="58">
        <v>0</v>
      </c>
      <c r="V6" s="58">
        <v>0</v>
      </c>
      <c r="W6" s="58">
        <f>SUM(V4:X4)</f>
        <v>56</v>
      </c>
      <c r="X6" s="58">
        <v>0</v>
      </c>
      <c r="Y6" s="58">
        <v>0</v>
      </c>
      <c r="Z6" s="58">
        <f>SUM(Y4:AA4)</f>
        <v>54</v>
      </c>
      <c r="AA6" s="58">
        <v>0</v>
      </c>
      <c r="AB6" s="58">
        <v>0</v>
      </c>
      <c r="AC6" s="58">
        <f>SUM(AB4:AD4)</f>
        <v>0</v>
      </c>
      <c r="AD6" s="58">
        <v>0</v>
      </c>
      <c r="AE6" s="58">
        <v>0</v>
      </c>
      <c r="AF6" s="58">
        <f>SUM(AE4:AG4)</f>
        <v>35</v>
      </c>
      <c r="AG6" s="58">
        <v>0</v>
      </c>
      <c r="AH6" s="58">
        <v>0</v>
      </c>
      <c r="AI6" s="58">
        <f>SUM(AH4:AJ4)</f>
        <v>22</v>
      </c>
      <c r="AJ6" s="58">
        <v>0</v>
      </c>
      <c r="AK6" s="58">
        <v>0</v>
      </c>
      <c r="AL6" s="58">
        <f>SUM(AK4:AM4)</f>
        <v>36</v>
      </c>
      <c r="AM6" s="58">
        <v>0</v>
      </c>
      <c r="AN6" s="58">
        <v>0</v>
      </c>
      <c r="AO6" s="58">
        <f>SUM(AN4:AP4)</f>
        <v>38</v>
      </c>
      <c r="AP6" s="58">
        <v>0</v>
      </c>
      <c r="AQ6" s="58">
        <v>0</v>
      </c>
      <c r="AR6" s="58">
        <f>SUM(AQ4:AS4)</f>
        <v>44</v>
      </c>
      <c r="AS6" s="58">
        <v>0</v>
      </c>
      <c r="AT6" s="58">
        <v>0</v>
      </c>
      <c r="AU6" s="58">
        <f>SUM(AT4:AV4)</f>
        <v>52</v>
      </c>
      <c r="AV6" s="58">
        <v>0</v>
      </c>
      <c r="AW6" s="58">
        <v>0</v>
      </c>
      <c r="AX6" s="58">
        <f>SUM(AW4:AY4)</f>
        <v>50</v>
      </c>
      <c r="AY6" s="58">
        <v>0</v>
      </c>
      <c r="AZ6" s="58">
        <v>0</v>
      </c>
      <c r="BA6" s="58">
        <f>SUM(AZ4:BB4)</f>
        <v>46</v>
      </c>
      <c r="BB6" s="58">
        <v>0</v>
      </c>
      <c r="BC6" s="58">
        <v>0</v>
      </c>
      <c r="BD6" s="58">
        <f>SUM(BC4:BE4)</f>
        <v>39</v>
      </c>
      <c r="BE6" s="58">
        <v>0</v>
      </c>
      <c r="BF6" s="58">
        <v>0</v>
      </c>
      <c r="BG6" s="58">
        <f>SUM(BF4:BH4)</f>
        <v>49</v>
      </c>
      <c r="BH6" s="58">
        <v>0</v>
      </c>
      <c r="BI6" s="58">
        <v>0</v>
      </c>
      <c r="BJ6" s="58">
        <f>SUM(BI4:BK4)</f>
        <v>4</v>
      </c>
      <c r="BK6" s="58">
        <v>0</v>
      </c>
      <c r="BL6" s="58">
        <v>0</v>
      </c>
      <c r="BM6" s="58">
        <f>SUM(BL4:BN4)</f>
        <v>51</v>
      </c>
      <c r="BN6" s="58">
        <v>0</v>
      </c>
      <c r="BO6" s="58">
        <v>0</v>
      </c>
      <c r="BP6" s="58">
        <f>SUM(BO4:BQ4)</f>
        <v>23</v>
      </c>
      <c r="BQ6" s="58">
        <v>0</v>
      </c>
      <c r="BR6" s="58">
        <v>0</v>
      </c>
      <c r="BS6" s="58">
        <f>SUM(BR4:BT4)</f>
        <v>30</v>
      </c>
      <c r="BT6" s="58">
        <v>0</v>
      </c>
      <c r="BU6" s="58">
        <v>0</v>
      </c>
      <c r="BV6" s="58">
        <f>SUM(BU4:BW4)</f>
        <v>56</v>
      </c>
      <c r="BW6" s="58">
        <v>0</v>
      </c>
      <c r="BX6" s="58">
        <v>0</v>
      </c>
      <c r="BY6" s="58">
        <f>SUM(BX4:BZ4)</f>
        <v>50</v>
      </c>
      <c r="BZ6" s="58">
        <v>0</v>
      </c>
      <c r="CA6" s="58">
        <v>0</v>
      </c>
      <c r="CB6" s="58">
        <f>SUM(CA4:CC4)</f>
        <v>46</v>
      </c>
      <c r="CC6" s="58">
        <v>0</v>
      </c>
      <c r="CD6" s="58">
        <v>0</v>
      </c>
      <c r="CE6" s="58">
        <f>SUM(CD4:CF4)</f>
        <v>22</v>
      </c>
      <c r="CF6" s="58">
        <v>0</v>
      </c>
      <c r="CG6" s="58">
        <v>0</v>
      </c>
      <c r="CH6" s="58">
        <f>SUM(CG4:CI4)</f>
        <v>12</v>
      </c>
      <c r="CI6" s="58">
        <v>0</v>
      </c>
      <c r="CJ6" s="58">
        <v>0</v>
      </c>
      <c r="CK6" s="58">
        <f>SUM(CJ4:CL4)</f>
        <v>0</v>
      </c>
      <c r="CL6" s="58">
        <v>0</v>
      </c>
      <c r="CM6" s="58">
        <v>0</v>
      </c>
      <c r="CN6" s="58">
        <f>SUM(CM4:CO4)</f>
        <v>26</v>
      </c>
      <c r="CO6" s="58">
        <v>0</v>
      </c>
      <c r="CP6" s="58">
        <v>0</v>
      </c>
      <c r="CQ6" s="58">
        <f>SUM(CP4:CR4)</f>
        <v>35</v>
      </c>
      <c r="CR6" s="58">
        <v>0</v>
      </c>
      <c r="CS6" s="46">
        <f t="shared" si="0"/>
        <v>1147</v>
      </c>
    </row>
    <row r="7" spans="1:100" x14ac:dyDescent="0.25">
      <c r="A7" s="162"/>
      <c r="B7" s="159"/>
      <c r="C7" s="52" t="s">
        <v>45</v>
      </c>
      <c r="D7" s="58">
        <f>D6/3</f>
        <v>0</v>
      </c>
      <c r="E7" s="58">
        <v>14</v>
      </c>
      <c r="F7" s="58">
        <f t="shared" ref="F7" si="3">F6/3</f>
        <v>0</v>
      </c>
      <c r="G7" s="58">
        <f t="shared" ref="G7" si="4">G6/3</f>
        <v>0</v>
      </c>
      <c r="H7" s="58">
        <v>13</v>
      </c>
      <c r="I7" s="58">
        <f t="shared" ref="I7" si="5">I6/3</f>
        <v>0</v>
      </c>
      <c r="J7" s="58">
        <f t="shared" ref="J7" si="6">J6/3</f>
        <v>0</v>
      </c>
      <c r="K7" s="58">
        <v>17</v>
      </c>
      <c r="L7" s="58">
        <f t="shared" ref="L7" si="7">L6/3</f>
        <v>0</v>
      </c>
      <c r="M7" s="58">
        <f t="shared" ref="M7" si="8">M6/3</f>
        <v>0</v>
      </c>
      <c r="N7" s="58">
        <f t="shared" ref="N7" si="9">N6/3</f>
        <v>17</v>
      </c>
      <c r="O7" s="58">
        <f t="shared" ref="O7" si="10">O6/3</f>
        <v>0</v>
      </c>
      <c r="P7" s="58">
        <f t="shared" ref="P7" si="11">P6/3</f>
        <v>0</v>
      </c>
      <c r="Q7" s="58">
        <v>17</v>
      </c>
      <c r="R7" s="58">
        <f t="shared" ref="R7" si="12">R6/3</f>
        <v>0</v>
      </c>
      <c r="S7" s="58">
        <f t="shared" ref="S7" si="13">S6/3</f>
        <v>0</v>
      </c>
      <c r="T7" s="58">
        <v>15</v>
      </c>
      <c r="U7" s="58">
        <f t="shared" ref="U7" si="14">U6/3</f>
        <v>0</v>
      </c>
      <c r="V7" s="58">
        <f t="shared" ref="V7" si="15">V6/3</f>
        <v>0</v>
      </c>
      <c r="W7" s="58">
        <v>19</v>
      </c>
      <c r="X7" s="58">
        <f t="shared" ref="X7" si="16">X6/3</f>
        <v>0</v>
      </c>
      <c r="Y7" s="58">
        <f t="shared" ref="Y7" si="17">Y6/3</f>
        <v>0</v>
      </c>
      <c r="Z7" s="58">
        <f t="shared" ref="Z7" si="18">Z6/3</f>
        <v>18</v>
      </c>
      <c r="AA7" s="58">
        <f t="shared" ref="AA7" si="19">AA6/3</f>
        <v>0</v>
      </c>
      <c r="AB7" s="58">
        <f t="shared" ref="AB7" si="20">AB6/3</f>
        <v>0</v>
      </c>
      <c r="AC7" s="58">
        <f t="shared" ref="AC7" si="21">AC6/3</f>
        <v>0</v>
      </c>
      <c r="AD7" s="58">
        <f t="shared" ref="AD7" si="22">AD6/3</f>
        <v>0</v>
      </c>
      <c r="AE7" s="58">
        <f t="shared" ref="AE7" si="23">AE6/3</f>
        <v>0</v>
      </c>
      <c r="AF7" s="58">
        <v>12</v>
      </c>
      <c r="AG7" s="58">
        <f t="shared" ref="AG7" si="24">AG6/3</f>
        <v>0</v>
      </c>
      <c r="AH7" s="58">
        <f t="shared" ref="AH7" si="25">AH6/3</f>
        <v>0</v>
      </c>
      <c r="AI7" s="58">
        <v>8</v>
      </c>
      <c r="AJ7" s="58">
        <f t="shared" ref="AJ7" si="26">AJ6/3</f>
        <v>0</v>
      </c>
      <c r="AK7" s="58">
        <f t="shared" ref="AK7" si="27">AK6/3</f>
        <v>0</v>
      </c>
      <c r="AL7" s="58">
        <f t="shared" ref="AL7" si="28">AL6/3</f>
        <v>12</v>
      </c>
      <c r="AM7" s="58">
        <f t="shared" ref="AM7" si="29">AM6/3</f>
        <v>0</v>
      </c>
      <c r="AN7" s="58">
        <f t="shared" ref="AN7" si="30">AN6/3</f>
        <v>0</v>
      </c>
      <c r="AO7" s="58">
        <v>13</v>
      </c>
      <c r="AP7" s="58">
        <f t="shared" ref="AP7" si="31">AP6/3</f>
        <v>0</v>
      </c>
      <c r="AQ7" s="58">
        <f t="shared" ref="AQ7" si="32">AQ6/3</f>
        <v>0</v>
      </c>
      <c r="AR7" s="58">
        <v>15</v>
      </c>
      <c r="AS7" s="58">
        <f t="shared" ref="AS7" si="33">AS6/3</f>
        <v>0</v>
      </c>
      <c r="AT7" s="58">
        <f t="shared" ref="AT7" si="34">AT6/3</f>
        <v>0</v>
      </c>
      <c r="AU7" s="58">
        <v>18</v>
      </c>
      <c r="AV7" s="58">
        <f t="shared" ref="AV7" si="35">AV6/3</f>
        <v>0</v>
      </c>
      <c r="AW7" s="58">
        <f t="shared" ref="AW7" si="36">AW6/3</f>
        <v>0</v>
      </c>
      <c r="AX7" s="58">
        <v>17</v>
      </c>
      <c r="AY7" s="58">
        <f t="shared" ref="AY7" si="37">AY6/3</f>
        <v>0</v>
      </c>
      <c r="AZ7" s="58">
        <f t="shared" ref="AZ7" si="38">AZ6/3</f>
        <v>0</v>
      </c>
      <c r="BA7" s="58">
        <v>16</v>
      </c>
      <c r="BB7" s="58">
        <f t="shared" ref="BB7" si="39">BB6/3</f>
        <v>0</v>
      </c>
      <c r="BC7" s="58">
        <f t="shared" ref="BC7" si="40">BC6/3</f>
        <v>0</v>
      </c>
      <c r="BD7" s="58">
        <f t="shared" ref="BD7" si="41">BD6/3</f>
        <v>13</v>
      </c>
      <c r="BE7" s="58">
        <f t="shared" ref="BE7" si="42">BE6/3</f>
        <v>0</v>
      </c>
      <c r="BF7" s="58">
        <f t="shared" ref="BF7" si="43">BF6/3</f>
        <v>0</v>
      </c>
      <c r="BG7" s="58">
        <v>17</v>
      </c>
      <c r="BH7" s="58">
        <f t="shared" ref="BH7" si="44">BH6/3</f>
        <v>0</v>
      </c>
      <c r="BI7" s="58">
        <f t="shared" ref="BI7" si="45">BI6/3</f>
        <v>0</v>
      </c>
      <c r="BJ7" s="58">
        <v>2</v>
      </c>
      <c r="BK7" s="58">
        <f t="shared" ref="BK7" si="46">BK6/3</f>
        <v>0</v>
      </c>
      <c r="BL7" s="58">
        <f t="shared" ref="BL7" si="47">BL6/3</f>
        <v>0</v>
      </c>
      <c r="BM7" s="58">
        <f t="shared" ref="BM7" si="48">BM6/3</f>
        <v>17</v>
      </c>
      <c r="BN7" s="58">
        <f t="shared" ref="BN7" si="49">BN6/3</f>
        <v>0</v>
      </c>
      <c r="BO7" s="58">
        <f t="shared" ref="BO7" si="50">BO6/3</f>
        <v>0</v>
      </c>
      <c r="BP7" s="58">
        <v>8</v>
      </c>
      <c r="BQ7" s="58">
        <f t="shared" ref="BQ7" si="51">BQ6/3</f>
        <v>0</v>
      </c>
      <c r="BR7" s="58">
        <f t="shared" ref="BR7" si="52">BR6/3</f>
        <v>0</v>
      </c>
      <c r="BS7" s="58">
        <f t="shared" ref="BS7" si="53">BS6/3</f>
        <v>10</v>
      </c>
      <c r="BT7" s="58">
        <f t="shared" ref="BT7" si="54">BT6/3</f>
        <v>0</v>
      </c>
      <c r="BU7" s="58">
        <f t="shared" ref="BU7" si="55">BU6/3</f>
        <v>0</v>
      </c>
      <c r="BV7" s="58">
        <v>19</v>
      </c>
      <c r="BW7" s="58">
        <f t="shared" ref="BW7" si="56">BW6/3</f>
        <v>0</v>
      </c>
      <c r="BX7" s="58">
        <f t="shared" ref="BX7" si="57">BX6/3</f>
        <v>0</v>
      </c>
      <c r="BY7" s="58">
        <v>17</v>
      </c>
      <c r="BZ7" s="58">
        <f t="shared" ref="BZ7" si="58">BZ6/3</f>
        <v>0</v>
      </c>
      <c r="CA7" s="58">
        <f t="shared" ref="CA7" si="59">CA6/3</f>
        <v>0</v>
      </c>
      <c r="CB7" s="58">
        <v>16</v>
      </c>
      <c r="CC7" s="58">
        <f t="shared" ref="CC7" si="60">CC6/3</f>
        <v>0</v>
      </c>
      <c r="CD7" s="58">
        <f t="shared" ref="CD7" si="61">CD6/3</f>
        <v>0</v>
      </c>
      <c r="CE7" s="58">
        <v>8</v>
      </c>
      <c r="CF7" s="58">
        <f t="shared" ref="CF7" si="62">CF6/3</f>
        <v>0</v>
      </c>
      <c r="CG7" s="58">
        <f t="shared" ref="CG7" si="63">CG6/3</f>
        <v>0</v>
      </c>
      <c r="CH7" s="58">
        <f t="shared" ref="CH7" si="64">CH6/3</f>
        <v>4</v>
      </c>
      <c r="CI7" s="58">
        <f t="shared" ref="CI7" si="65">CI6/3</f>
        <v>0</v>
      </c>
      <c r="CJ7" s="58">
        <f t="shared" ref="CJ7" si="66">CJ6/3</f>
        <v>0</v>
      </c>
      <c r="CK7" s="58">
        <f t="shared" ref="CK7" si="67">CK6/3</f>
        <v>0</v>
      </c>
      <c r="CL7" s="58">
        <f t="shared" ref="CL7" si="68">CL6/3</f>
        <v>0</v>
      </c>
      <c r="CM7" s="58">
        <f t="shared" ref="CM7" si="69">CM6/3</f>
        <v>0</v>
      </c>
      <c r="CN7" s="58">
        <v>9</v>
      </c>
      <c r="CO7" s="58">
        <f t="shared" ref="CO7" si="70">CO6/3</f>
        <v>0</v>
      </c>
      <c r="CP7" s="58">
        <f t="shared" ref="CP7" si="71">CP6/3</f>
        <v>0</v>
      </c>
      <c r="CQ7" s="58">
        <v>12</v>
      </c>
      <c r="CR7" s="58">
        <f t="shared" ref="CR7" si="72">CR6/3</f>
        <v>0</v>
      </c>
      <c r="CS7" s="46">
        <f t="shared" si="0"/>
        <v>393</v>
      </c>
      <c r="CV7" s="60"/>
    </row>
    <row r="8" spans="1:100" x14ac:dyDescent="0.25">
      <c r="A8" s="162"/>
      <c r="B8" s="158" t="s">
        <v>135</v>
      </c>
      <c r="C8" s="46" t="s">
        <v>43</v>
      </c>
      <c r="D8" s="58">
        <v>0</v>
      </c>
      <c r="E8" s="58">
        <v>0</v>
      </c>
      <c r="F8" s="58">
        <v>2</v>
      </c>
      <c r="G8" s="58">
        <v>19</v>
      </c>
      <c r="H8" s="58">
        <v>19</v>
      </c>
      <c r="I8" s="58">
        <v>9</v>
      </c>
      <c r="J8" s="58">
        <v>11</v>
      </c>
      <c r="K8" s="58">
        <v>16</v>
      </c>
      <c r="L8" s="58">
        <v>14</v>
      </c>
      <c r="M8" s="58">
        <v>32</v>
      </c>
      <c r="N8" s="58">
        <v>32</v>
      </c>
      <c r="O8" s="58">
        <v>8</v>
      </c>
      <c r="P8" s="58">
        <v>21</v>
      </c>
      <c r="Q8" s="58">
        <v>24</v>
      </c>
      <c r="R8" s="58">
        <v>26</v>
      </c>
      <c r="S8" s="58">
        <v>11</v>
      </c>
      <c r="T8" s="58">
        <v>6</v>
      </c>
      <c r="U8" s="58">
        <v>9</v>
      </c>
      <c r="V8" s="58">
        <v>0</v>
      </c>
      <c r="W8" s="58">
        <v>0</v>
      </c>
      <c r="X8" s="58">
        <v>0</v>
      </c>
      <c r="Y8" s="58">
        <v>2</v>
      </c>
      <c r="Z8" s="58">
        <v>17</v>
      </c>
      <c r="AA8" s="58">
        <v>7</v>
      </c>
      <c r="AB8" s="58">
        <v>0</v>
      </c>
      <c r="AC8" s="58">
        <v>0</v>
      </c>
      <c r="AD8" s="58">
        <v>4</v>
      </c>
      <c r="AE8" s="58">
        <v>10</v>
      </c>
      <c r="AF8" s="58">
        <v>9</v>
      </c>
      <c r="AG8" s="58">
        <v>9</v>
      </c>
      <c r="AH8" s="58">
        <v>8</v>
      </c>
      <c r="AI8" s="58">
        <v>13</v>
      </c>
      <c r="AJ8" s="58">
        <v>6</v>
      </c>
      <c r="AK8" s="58">
        <v>2</v>
      </c>
      <c r="AL8" s="58">
        <v>18</v>
      </c>
      <c r="AM8" s="58">
        <v>30</v>
      </c>
      <c r="AN8" s="58">
        <v>26</v>
      </c>
      <c r="AO8" s="58">
        <v>12</v>
      </c>
      <c r="AP8" s="58">
        <v>0</v>
      </c>
      <c r="AQ8" s="58">
        <v>0</v>
      </c>
      <c r="AR8" s="58">
        <v>13</v>
      </c>
      <c r="AS8" s="58">
        <v>13</v>
      </c>
      <c r="AT8" s="58">
        <v>14</v>
      </c>
      <c r="AU8" s="58">
        <v>6</v>
      </c>
      <c r="AV8" s="58">
        <v>0</v>
      </c>
      <c r="AW8" s="58">
        <v>2</v>
      </c>
      <c r="AX8" s="58">
        <v>16</v>
      </c>
      <c r="AY8" s="58">
        <v>16</v>
      </c>
      <c r="AZ8" s="58">
        <v>14</v>
      </c>
      <c r="BA8" s="58">
        <v>28</v>
      </c>
      <c r="BB8" s="58">
        <v>28</v>
      </c>
      <c r="BC8" s="58">
        <v>15</v>
      </c>
      <c r="BD8" s="58">
        <v>8</v>
      </c>
      <c r="BE8" s="58">
        <v>8</v>
      </c>
      <c r="BF8" s="58">
        <v>9</v>
      </c>
      <c r="BG8" s="58">
        <v>13</v>
      </c>
      <c r="BH8" s="58">
        <v>10</v>
      </c>
      <c r="BI8" s="58">
        <v>8</v>
      </c>
      <c r="BJ8" s="58">
        <v>7</v>
      </c>
      <c r="BK8" s="58">
        <v>2</v>
      </c>
      <c r="BL8" s="58">
        <v>0</v>
      </c>
      <c r="BM8" s="58">
        <v>5</v>
      </c>
      <c r="BN8" s="58">
        <v>14</v>
      </c>
      <c r="BO8" s="58">
        <v>10</v>
      </c>
      <c r="BP8" s="58">
        <v>0</v>
      </c>
      <c r="BQ8" s="58">
        <v>3</v>
      </c>
      <c r="BR8" s="58">
        <v>11</v>
      </c>
      <c r="BS8" s="58">
        <v>16</v>
      </c>
      <c r="BT8" s="58">
        <v>18</v>
      </c>
      <c r="BU8" s="58">
        <v>12</v>
      </c>
      <c r="BV8" s="58">
        <v>32</v>
      </c>
      <c r="BW8" s="58">
        <v>19</v>
      </c>
      <c r="BX8" s="58">
        <v>7</v>
      </c>
      <c r="BY8" s="58">
        <v>29</v>
      </c>
      <c r="BZ8" s="58">
        <v>28</v>
      </c>
      <c r="CA8" s="58">
        <v>0</v>
      </c>
      <c r="CB8" s="58">
        <v>0</v>
      </c>
      <c r="CC8" s="58">
        <v>7</v>
      </c>
      <c r="CD8" s="58">
        <v>9</v>
      </c>
      <c r="CE8" s="58">
        <v>9</v>
      </c>
      <c r="CF8" s="58">
        <v>10</v>
      </c>
      <c r="CG8" s="58">
        <v>9</v>
      </c>
      <c r="CH8" s="58">
        <v>0</v>
      </c>
      <c r="CI8" s="58">
        <v>0</v>
      </c>
      <c r="CJ8" s="58">
        <v>0</v>
      </c>
      <c r="CK8" s="58">
        <v>4</v>
      </c>
      <c r="CL8" s="58">
        <v>0</v>
      </c>
      <c r="CM8" s="58">
        <v>0</v>
      </c>
      <c r="CN8" s="58">
        <v>1</v>
      </c>
      <c r="CO8" s="58">
        <v>0</v>
      </c>
      <c r="CP8" s="58">
        <v>14</v>
      </c>
      <c r="CQ8" s="58">
        <v>16</v>
      </c>
      <c r="CR8" s="58">
        <v>20</v>
      </c>
      <c r="CS8" s="46">
        <f t="shared" si="0"/>
        <v>965</v>
      </c>
    </row>
    <row r="9" spans="1:100" x14ac:dyDescent="0.25">
      <c r="A9" s="162"/>
      <c r="B9" s="159"/>
      <c r="C9" s="52" t="s">
        <v>45</v>
      </c>
      <c r="D9" s="58">
        <f>D8</f>
        <v>0</v>
      </c>
      <c r="E9" s="58">
        <f t="shared" ref="E9:BP9" si="73">E8</f>
        <v>0</v>
      </c>
      <c r="F9" s="58">
        <f t="shared" si="73"/>
        <v>2</v>
      </c>
      <c r="G9" s="58">
        <v>17</v>
      </c>
      <c r="H9" s="58">
        <v>16</v>
      </c>
      <c r="I9" s="58">
        <v>7</v>
      </c>
      <c r="J9" s="58">
        <v>11</v>
      </c>
      <c r="K9" s="58">
        <v>12</v>
      </c>
      <c r="L9" s="58">
        <f t="shared" si="73"/>
        <v>14</v>
      </c>
      <c r="M9" s="58">
        <v>28</v>
      </c>
      <c r="N9" s="58">
        <v>26</v>
      </c>
      <c r="O9" s="58">
        <f t="shared" si="73"/>
        <v>8</v>
      </c>
      <c r="P9" s="58">
        <v>18</v>
      </c>
      <c r="Q9" s="58">
        <v>20</v>
      </c>
      <c r="R9" s="58">
        <v>23</v>
      </c>
      <c r="S9" s="58">
        <f t="shared" si="73"/>
        <v>11</v>
      </c>
      <c r="T9" s="58">
        <v>4</v>
      </c>
      <c r="U9" s="58">
        <f t="shared" si="73"/>
        <v>9</v>
      </c>
      <c r="V9" s="58">
        <f t="shared" si="73"/>
        <v>0</v>
      </c>
      <c r="W9" s="58">
        <f t="shared" si="73"/>
        <v>0</v>
      </c>
      <c r="X9" s="58">
        <f t="shared" si="73"/>
        <v>0</v>
      </c>
      <c r="Y9" s="58">
        <f t="shared" si="73"/>
        <v>2</v>
      </c>
      <c r="Z9" s="58">
        <v>14</v>
      </c>
      <c r="AA9" s="58">
        <f t="shared" si="73"/>
        <v>7</v>
      </c>
      <c r="AB9" s="58">
        <f t="shared" si="73"/>
        <v>0</v>
      </c>
      <c r="AC9" s="58">
        <f t="shared" si="73"/>
        <v>0</v>
      </c>
      <c r="AD9" s="58">
        <v>3</v>
      </c>
      <c r="AE9" s="58">
        <v>7</v>
      </c>
      <c r="AF9" s="58">
        <v>7</v>
      </c>
      <c r="AG9" s="58">
        <f t="shared" si="73"/>
        <v>9</v>
      </c>
      <c r="AH9" s="58">
        <f t="shared" si="73"/>
        <v>8</v>
      </c>
      <c r="AI9" s="58">
        <v>10</v>
      </c>
      <c r="AJ9" s="58">
        <v>4</v>
      </c>
      <c r="AK9" s="58">
        <f t="shared" si="73"/>
        <v>2</v>
      </c>
      <c r="AL9" s="58">
        <v>15</v>
      </c>
      <c r="AM9" s="58">
        <v>26</v>
      </c>
      <c r="AN9" s="58">
        <v>22</v>
      </c>
      <c r="AO9" s="58">
        <v>11</v>
      </c>
      <c r="AP9" s="58">
        <f t="shared" si="73"/>
        <v>0</v>
      </c>
      <c r="AQ9" s="58">
        <f t="shared" si="73"/>
        <v>0</v>
      </c>
      <c r="AR9" s="58">
        <v>10</v>
      </c>
      <c r="AS9" s="58">
        <v>12</v>
      </c>
      <c r="AT9" s="58">
        <f t="shared" si="73"/>
        <v>14</v>
      </c>
      <c r="AU9" s="58">
        <f t="shared" si="73"/>
        <v>6</v>
      </c>
      <c r="AV9" s="58">
        <f t="shared" si="73"/>
        <v>0</v>
      </c>
      <c r="AW9" s="58">
        <f t="shared" si="73"/>
        <v>2</v>
      </c>
      <c r="AX9" s="58">
        <v>14</v>
      </c>
      <c r="AY9" s="58">
        <v>15</v>
      </c>
      <c r="AZ9" s="58">
        <v>11</v>
      </c>
      <c r="BA9" s="58">
        <v>24</v>
      </c>
      <c r="BB9" s="58">
        <v>24</v>
      </c>
      <c r="BC9" s="58">
        <v>13</v>
      </c>
      <c r="BD9" s="58">
        <v>6</v>
      </c>
      <c r="BE9" s="58">
        <f t="shared" si="73"/>
        <v>8</v>
      </c>
      <c r="BF9" s="58">
        <v>7</v>
      </c>
      <c r="BG9" s="58">
        <v>10</v>
      </c>
      <c r="BH9" s="58">
        <v>9</v>
      </c>
      <c r="BI9" s="58">
        <v>7</v>
      </c>
      <c r="BJ9" s="58">
        <f t="shared" si="73"/>
        <v>7</v>
      </c>
      <c r="BK9" s="58">
        <f t="shared" si="73"/>
        <v>2</v>
      </c>
      <c r="BL9" s="58">
        <f t="shared" si="73"/>
        <v>0</v>
      </c>
      <c r="BM9" s="58">
        <f t="shared" si="73"/>
        <v>5</v>
      </c>
      <c r="BN9" s="58">
        <v>11</v>
      </c>
      <c r="BO9" s="58">
        <v>9</v>
      </c>
      <c r="BP9" s="58">
        <f t="shared" si="73"/>
        <v>0</v>
      </c>
      <c r="BQ9" s="58">
        <f t="shared" ref="BQ9:CO9" si="74">BQ8</f>
        <v>3</v>
      </c>
      <c r="BR9" s="58">
        <f t="shared" si="74"/>
        <v>11</v>
      </c>
      <c r="BS9" s="58">
        <v>14</v>
      </c>
      <c r="BT9" s="58">
        <v>17</v>
      </c>
      <c r="BU9" s="58">
        <v>11</v>
      </c>
      <c r="BV9" s="58">
        <v>29</v>
      </c>
      <c r="BW9" s="58">
        <v>18</v>
      </c>
      <c r="BX9" s="58">
        <f t="shared" si="74"/>
        <v>7</v>
      </c>
      <c r="BY9" s="58">
        <v>26</v>
      </c>
      <c r="BZ9" s="58">
        <v>26</v>
      </c>
      <c r="CA9" s="58">
        <f t="shared" si="74"/>
        <v>0</v>
      </c>
      <c r="CB9" s="58">
        <f t="shared" si="74"/>
        <v>0</v>
      </c>
      <c r="CC9" s="58">
        <v>6</v>
      </c>
      <c r="CD9" s="58">
        <v>8</v>
      </c>
      <c r="CE9" s="58">
        <f t="shared" si="74"/>
        <v>9</v>
      </c>
      <c r="CF9" s="58">
        <v>8</v>
      </c>
      <c r="CG9" s="58">
        <f t="shared" si="74"/>
        <v>9</v>
      </c>
      <c r="CH9" s="58">
        <f t="shared" si="74"/>
        <v>0</v>
      </c>
      <c r="CI9" s="58">
        <f t="shared" si="74"/>
        <v>0</v>
      </c>
      <c r="CJ9" s="58">
        <f t="shared" si="74"/>
        <v>0</v>
      </c>
      <c r="CK9" s="58">
        <f t="shared" si="74"/>
        <v>4</v>
      </c>
      <c r="CL9" s="58">
        <f t="shared" si="74"/>
        <v>0</v>
      </c>
      <c r="CM9" s="58">
        <f t="shared" si="74"/>
        <v>0</v>
      </c>
      <c r="CN9" s="58">
        <f t="shared" si="74"/>
        <v>1</v>
      </c>
      <c r="CO9" s="58">
        <f t="shared" si="74"/>
        <v>0</v>
      </c>
      <c r="CP9" s="58">
        <v>13</v>
      </c>
      <c r="CQ9" s="58">
        <v>15</v>
      </c>
      <c r="CR9" s="58">
        <v>17</v>
      </c>
      <c r="CS9" s="46">
        <f t="shared" si="0"/>
        <v>851</v>
      </c>
    </row>
    <row r="10" spans="1:100" x14ac:dyDescent="0.25">
      <c r="A10" s="162"/>
      <c r="B10" s="158" t="s">
        <v>135</v>
      </c>
      <c r="C10" s="46" t="s">
        <v>44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18</v>
      </c>
      <c r="AR10" s="58">
        <v>5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8">
        <v>0</v>
      </c>
      <c r="BZ10" s="58">
        <v>0</v>
      </c>
      <c r="CA10" s="58">
        <v>0</v>
      </c>
      <c r="CB10" s="58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8">
        <v>0</v>
      </c>
      <c r="CI10" s="58">
        <v>0</v>
      </c>
      <c r="CJ10" s="58">
        <v>0</v>
      </c>
      <c r="CK10" s="58">
        <v>0</v>
      </c>
      <c r="CL10" s="58">
        <v>0</v>
      </c>
      <c r="CM10" s="58">
        <v>0</v>
      </c>
      <c r="CN10" s="58">
        <v>0</v>
      </c>
      <c r="CO10" s="58">
        <v>0</v>
      </c>
      <c r="CP10" s="58">
        <v>0</v>
      </c>
      <c r="CQ10" s="58">
        <v>0</v>
      </c>
      <c r="CR10" s="58">
        <v>0</v>
      </c>
      <c r="CS10" s="46">
        <f t="shared" si="0"/>
        <v>23</v>
      </c>
    </row>
    <row r="11" spans="1:100" x14ac:dyDescent="0.25">
      <c r="A11" s="162"/>
      <c r="B11" s="159"/>
      <c r="C11" s="52" t="s">
        <v>45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9</v>
      </c>
      <c r="AR11" s="58">
        <v>3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46">
        <f t="shared" si="0"/>
        <v>12</v>
      </c>
    </row>
    <row r="12" spans="1:100" x14ac:dyDescent="0.25">
      <c r="A12" s="162"/>
      <c r="B12" s="158" t="s">
        <v>135</v>
      </c>
      <c r="C12" s="46" t="s">
        <v>178</v>
      </c>
      <c r="D12" s="58">
        <v>18</v>
      </c>
      <c r="E12" s="58">
        <v>28</v>
      </c>
      <c r="F12" s="58">
        <v>22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12</v>
      </c>
      <c r="W12" s="58">
        <v>12</v>
      </c>
      <c r="X12" s="58">
        <v>12</v>
      </c>
      <c r="Y12" s="58">
        <v>10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6</v>
      </c>
      <c r="AP12" s="58">
        <v>24</v>
      </c>
      <c r="AQ12" s="58">
        <v>0</v>
      </c>
      <c r="AR12" s="58">
        <v>0</v>
      </c>
      <c r="AS12" s="58">
        <v>0</v>
      </c>
      <c r="AT12" s="58">
        <v>0</v>
      </c>
      <c r="AU12" s="58">
        <v>2</v>
      </c>
      <c r="AV12" s="58">
        <v>14</v>
      </c>
      <c r="AW12" s="58">
        <v>10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7</v>
      </c>
      <c r="BM12" s="58">
        <v>12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16</v>
      </c>
      <c r="BV12" s="58">
        <v>0</v>
      </c>
      <c r="BW12" s="58">
        <v>0</v>
      </c>
      <c r="BX12" s="58">
        <v>0</v>
      </c>
      <c r="BY12" s="58">
        <v>0</v>
      </c>
      <c r="BZ12" s="58">
        <v>2</v>
      </c>
      <c r="CA12" s="58">
        <v>26</v>
      </c>
      <c r="CB12" s="58">
        <v>13</v>
      </c>
      <c r="CC12" s="58">
        <v>1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9</v>
      </c>
      <c r="CO12" s="58">
        <v>14</v>
      </c>
      <c r="CP12" s="58">
        <v>1</v>
      </c>
      <c r="CQ12" s="58">
        <v>0</v>
      </c>
      <c r="CR12" s="58">
        <v>0</v>
      </c>
      <c r="CS12" s="46">
        <f t="shared" si="0"/>
        <v>271</v>
      </c>
    </row>
    <row r="13" spans="1:100" x14ac:dyDescent="0.25">
      <c r="A13" s="162"/>
      <c r="B13" s="159"/>
      <c r="C13" s="52" t="s">
        <v>45</v>
      </c>
      <c r="D13" s="58">
        <v>9</v>
      </c>
      <c r="E13" s="58">
        <v>14</v>
      </c>
      <c r="F13" s="58">
        <v>11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12</v>
      </c>
      <c r="W13" s="58">
        <v>12</v>
      </c>
      <c r="X13" s="58">
        <v>12</v>
      </c>
      <c r="Y13" s="58">
        <v>10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3</v>
      </c>
      <c r="AP13" s="58">
        <v>12</v>
      </c>
      <c r="AQ13" s="58">
        <v>0</v>
      </c>
      <c r="AR13" s="58">
        <v>0</v>
      </c>
      <c r="AS13" s="58">
        <v>0</v>
      </c>
      <c r="AT13" s="58">
        <v>0</v>
      </c>
      <c r="AU13" s="58">
        <v>2</v>
      </c>
      <c r="AV13" s="58">
        <v>14</v>
      </c>
      <c r="AW13" s="58">
        <v>10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4</v>
      </c>
      <c r="BM13" s="58">
        <v>6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2</v>
      </c>
      <c r="BV13" s="58">
        <v>0</v>
      </c>
      <c r="BW13" s="58">
        <v>0</v>
      </c>
      <c r="BX13" s="58">
        <v>0</v>
      </c>
      <c r="BY13" s="58">
        <v>0</v>
      </c>
      <c r="BZ13" s="58">
        <v>1</v>
      </c>
      <c r="CA13" s="58">
        <v>13</v>
      </c>
      <c r="CB13" s="58">
        <v>7</v>
      </c>
      <c r="CC13" s="58">
        <v>1</v>
      </c>
      <c r="CD13" s="58">
        <v>0</v>
      </c>
      <c r="CE13" s="58">
        <v>0</v>
      </c>
      <c r="CF13" s="58">
        <v>0</v>
      </c>
      <c r="CG13" s="58">
        <v>0</v>
      </c>
      <c r="CH13" s="58">
        <v>0</v>
      </c>
      <c r="CI13" s="58">
        <v>0</v>
      </c>
      <c r="CJ13" s="58">
        <v>0</v>
      </c>
      <c r="CK13" s="58">
        <v>0</v>
      </c>
      <c r="CL13" s="58">
        <v>0</v>
      </c>
      <c r="CM13" s="58">
        <v>0</v>
      </c>
      <c r="CN13" s="58">
        <v>4</v>
      </c>
      <c r="CO13" s="58">
        <v>7</v>
      </c>
      <c r="CP13" s="58">
        <v>1</v>
      </c>
      <c r="CQ13" s="58">
        <v>0</v>
      </c>
      <c r="CR13" s="58">
        <v>0</v>
      </c>
      <c r="CS13" s="46">
        <f t="shared" si="0"/>
        <v>167</v>
      </c>
    </row>
    <row r="14" spans="1:100" x14ac:dyDescent="0.25">
      <c r="A14" s="162"/>
      <c r="B14" s="158" t="s">
        <v>135</v>
      </c>
      <c r="C14" s="46" t="s">
        <v>328</v>
      </c>
      <c r="D14" s="58">
        <v>32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54</v>
      </c>
      <c r="AM14" s="58">
        <v>8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6</v>
      </c>
      <c r="BL14" s="58">
        <v>32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35</v>
      </c>
      <c r="CO14" s="58">
        <v>0</v>
      </c>
      <c r="CP14" s="58">
        <v>0</v>
      </c>
      <c r="CQ14" s="58">
        <v>0</v>
      </c>
      <c r="CR14" s="58">
        <v>0</v>
      </c>
      <c r="CS14" s="46">
        <f t="shared" si="0"/>
        <v>167</v>
      </c>
    </row>
    <row r="15" spans="1:100" x14ac:dyDescent="0.25">
      <c r="A15" s="162"/>
      <c r="B15" s="159"/>
      <c r="C15" s="52" t="s">
        <v>45</v>
      </c>
      <c r="D15" s="58">
        <v>2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3</v>
      </c>
      <c r="AM15" s="58">
        <v>1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8">
        <v>0</v>
      </c>
      <c r="BI15" s="58">
        <v>0</v>
      </c>
      <c r="BJ15" s="58">
        <v>0</v>
      </c>
      <c r="BK15" s="58">
        <v>0</v>
      </c>
      <c r="BL15" s="58">
        <v>2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0</v>
      </c>
      <c r="BX15" s="58">
        <v>0</v>
      </c>
      <c r="BY15" s="58">
        <v>0</v>
      </c>
      <c r="BZ15" s="58">
        <v>0</v>
      </c>
      <c r="CA15" s="58">
        <v>0</v>
      </c>
      <c r="CB15" s="58">
        <v>0</v>
      </c>
      <c r="CC15" s="58">
        <v>0</v>
      </c>
      <c r="CD15" s="58">
        <v>0</v>
      </c>
      <c r="CE15" s="58">
        <v>0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2</v>
      </c>
      <c r="CO15" s="58">
        <v>0</v>
      </c>
      <c r="CP15" s="58">
        <v>0</v>
      </c>
      <c r="CQ15" s="58">
        <v>0</v>
      </c>
      <c r="CR15" s="58">
        <v>0</v>
      </c>
      <c r="CS15" s="58">
        <f t="shared" si="0"/>
        <v>10</v>
      </c>
    </row>
    <row r="16" spans="1:100" x14ac:dyDescent="0.25">
      <c r="A16" s="6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2"/>
    </row>
    <row r="17" spans="1:97" x14ac:dyDescent="0.25">
      <c r="A17" s="162" t="s">
        <v>8</v>
      </c>
      <c r="B17" s="158" t="s">
        <v>136</v>
      </c>
      <c r="C17" s="46" t="s">
        <v>173</v>
      </c>
      <c r="D17" s="58">
        <v>11</v>
      </c>
      <c r="E17" s="58">
        <v>12</v>
      </c>
      <c r="F17" s="58">
        <v>0</v>
      </c>
      <c r="G17" s="58">
        <v>7</v>
      </c>
      <c r="H17" s="58">
        <v>15</v>
      </c>
      <c r="I17" s="58">
        <v>17</v>
      </c>
      <c r="J17" s="58">
        <v>8</v>
      </c>
      <c r="K17" s="58">
        <v>0</v>
      </c>
      <c r="L17" s="58">
        <v>0</v>
      </c>
      <c r="M17" s="58">
        <v>14</v>
      </c>
      <c r="N17" s="58">
        <v>13</v>
      </c>
      <c r="O17" s="58">
        <v>6</v>
      </c>
      <c r="P17" s="58">
        <v>9</v>
      </c>
      <c r="Q17" s="58">
        <v>6</v>
      </c>
      <c r="R17" s="58">
        <v>14</v>
      </c>
      <c r="S17" s="58">
        <v>17</v>
      </c>
      <c r="T17" s="58">
        <v>8</v>
      </c>
      <c r="U17" s="58">
        <v>9</v>
      </c>
      <c r="V17" s="58">
        <v>4</v>
      </c>
      <c r="W17" s="58">
        <v>0</v>
      </c>
      <c r="X17" s="58">
        <v>16</v>
      </c>
      <c r="Y17" s="58">
        <v>12</v>
      </c>
      <c r="Z17" s="58">
        <v>4</v>
      </c>
      <c r="AA17" s="58">
        <v>4</v>
      </c>
      <c r="AB17" s="58">
        <v>0</v>
      </c>
      <c r="AC17" s="58">
        <v>0</v>
      </c>
      <c r="AD17" s="58">
        <v>4</v>
      </c>
      <c r="AE17" s="58">
        <v>18</v>
      </c>
      <c r="AF17" s="58">
        <v>7</v>
      </c>
      <c r="AG17" s="58">
        <v>5</v>
      </c>
      <c r="AH17" s="58">
        <v>2</v>
      </c>
      <c r="AI17" s="58">
        <v>7</v>
      </c>
      <c r="AJ17" s="58">
        <v>11</v>
      </c>
      <c r="AK17" s="58">
        <v>13</v>
      </c>
      <c r="AL17" s="58">
        <v>17</v>
      </c>
      <c r="AM17" s="58">
        <v>15</v>
      </c>
      <c r="AN17" s="58">
        <v>11</v>
      </c>
      <c r="AO17" s="58">
        <v>15</v>
      </c>
      <c r="AP17" s="58">
        <v>3</v>
      </c>
      <c r="AQ17" s="58">
        <v>9</v>
      </c>
      <c r="AR17" s="58">
        <v>9</v>
      </c>
      <c r="AS17" s="58">
        <v>15</v>
      </c>
      <c r="AT17" s="58">
        <v>13</v>
      </c>
      <c r="AU17" s="58">
        <v>8</v>
      </c>
      <c r="AV17" s="58">
        <v>4</v>
      </c>
      <c r="AW17" s="58">
        <v>0</v>
      </c>
      <c r="AX17" s="58">
        <v>0</v>
      </c>
      <c r="AY17" s="58">
        <v>0</v>
      </c>
      <c r="AZ17" s="58">
        <v>0</v>
      </c>
      <c r="BA17" s="58">
        <v>16</v>
      </c>
      <c r="BB17" s="58">
        <v>13</v>
      </c>
      <c r="BC17" s="58">
        <v>11</v>
      </c>
      <c r="BD17" s="58">
        <v>11</v>
      </c>
      <c r="BE17" s="58">
        <v>16</v>
      </c>
      <c r="BF17" s="58">
        <v>0</v>
      </c>
      <c r="BG17" s="58">
        <v>4</v>
      </c>
      <c r="BH17" s="58">
        <v>9</v>
      </c>
      <c r="BI17" s="58">
        <v>14</v>
      </c>
      <c r="BJ17" s="58">
        <v>16</v>
      </c>
      <c r="BK17" s="58">
        <v>12</v>
      </c>
      <c r="BL17" s="58">
        <v>2</v>
      </c>
      <c r="BM17" s="58">
        <v>10</v>
      </c>
      <c r="BN17" s="58">
        <v>5</v>
      </c>
      <c r="BO17" s="58">
        <v>8</v>
      </c>
      <c r="BP17" s="58">
        <v>16</v>
      </c>
      <c r="BQ17" s="58">
        <v>17</v>
      </c>
      <c r="BR17" s="58">
        <v>9</v>
      </c>
      <c r="BS17" s="58">
        <v>0</v>
      </c>
      <c r="BT17" s="58">
        <v>0</v>
      </c>
      <c r="BU17" s="58">
        <v>0</v>
      </c>
      <c r="BV17" s="58">
        <v>15</v>
      </c>
      <c r="BW17" s="58">
        <v>0</v>
      </c>
      <c r="BX17" s="58">
        <v>0</v>
      </c>
      <c r="BY17" s="58">
        <v>23</v>
      </c>
      <c r="BZ17" s="58">
        <v>4</v>
      </c>
      <c r="CA17" s="58">
        <v>2</v>
      </c>
      <c r="CB17" s="58">
        <v>17</v>
      </c>
      <c r="CC17" s="58">
        <v>4</v>
      </c>
      <c r="CD17" s="58">
        <v>0</v>
      </c>
      <c r="CE17" s="58">
        <v>11</v>
      </c>
      <c r="CF17" s="58">
        <v>9</v>
      </c>
      <c r="CG17" s="58">
        <v>4</v>
      </c>
      <c r="CH17" s="58">
        <v>0</v>
      </c>
      <c r="CI17" s="58">
        <v>0</v>
      </c>
      <c r="CJ17" s="58">
        <v>0</v>
      </c>
      <c r="CK17" s="58">
        <v>0</v>
      </c>
      <c r="CL17" s="58">
        <v>0</v>
      </c>
      <c r="CM17" s="58">
        <v>0</v>
      </c>
      <c r="CN17" s="58">
        <v>15</v>
      </c>
      <c r="CO17" s="58">
        <v>16</v>
      </c>
      <c r="CP17" s="58">
        <v>17</v>
      </c>
      <c r="CQ17" s="58">
        <v>11</v>
      </c>
      <c r="CR17" s="58">
        <v>3</v>
      </c>
      <c r="CS17" s="46">
        <f t="shared" si="0"/>
        <v>732</v>
      </c>
    </row>
    <row r="18" spans="1:97" x14ac:dyDescent="0.25">
      <c r="A18" s="162"/>
      <c r="B18" s="159"/>
      <c r="C18" s="52" t="s">
        <v>45</v>
      </c>
      <c r="D18" s="58">
        <v>4</v>
      </c>
      <c r="E18" s="58">
        <f t="shared" ref="E18" si="75">E17/3</f>
        <v>4</v>
      </c>
      <c r="F18" s="58">
        <f t="shared" ref="F18" si="76">F17/3</f>
        <v>0</v>
      </c>
      <c r="G18" s="58">
        <v>3</v>
      </c>
      <c r="H18" s="58">
        <f t="shared" ref="H18" si="77">H17/3</f>
        <v>5</v>
      </c>
      <c r="I18" s="58">
        <v>6</v>
      </c>
      <c r="J18" s="58">
        <v>3</v>
      </c>
      <c r="K18" s="58">
        <f t="shared" ref="K18" si="78">K17/3</f>
        <v>0</v>
      </c>
      <c r="L18" s="58">
        <f t="shared" ref="L18" si="79">L17/3</f>
        <v>0</v>
      </c>
      <c r="M18" s="58">
        <v>5</v>
      </c>
      <c r="N18" s="58">
        <v>5</v>
      </c>
      <c r="O18" s="58">
        <f t="shared" ref="O18" si="80">O17/3</f>
        <v>2</v>
      </c>
      <c r="P18" s="58">
        <f t="shared" ref="P18" si="81">P17/3</f>
        <v>3</v>
      </c>
      <c r="Q18" s="58">
        <f t="shared" ref="Q18" si="82">Q17/3</f>
        <v>2</v>
      </c>
      <c r="R18" s="58">
        <v>5</v>
      </c>
      <c r="S18" s="58">
        <v>6</v>
      </c>
      <c r="T18" s="58">
        <v>3</v>
      </c>
      <c r="U18" s="58">
        <f t="shared" ref="U18" si="83">U17/3</f>
        <v>3</v>
      </c>
      <c r="V18" s="58">
        <v>2</v>
      </c>
      <c r="W18" s="58">
        <f t="shared" ref="W18" si="84">W17/3</f>
        <v>0</v>
      </c>
      <c r="X18" s="58">
        <v>6</v>
      </c>
      <c r="Y18" s="58">
        <f t="shared" ref="Y18" si="85">Y17/3</f>
        <v>4</v>
      </c>
      <c r="Z18" s="58">
        <v>2</v>
      </c>
      <c r="AA18" s="58">
        <v>2</v>
      </c>
      <c r="AB18" s="58">
        <f t="shared" ref="AB18" si="86">AB17/3</f>
        <v>0</v>
      </c>
      <c r="AC18" s="58">
        <f t="shared" ref="AC18" si="87">AC17/3</f>
        <v>0</v>
      </c>
      <c r="AD18" s="58">
        <v>2</v>
      </c>
      <c r="AE18" s="58">
        <f t="shared" ref="AE18" si="88">AE17/3</f>
        <v>6</v>
      </c>
      <c r="AF18" s="58">
        <v>3</v>
      </c>
      <c r="AG18" s="58">
        <v>2</v>
      </c>
      <c r="AH18" s="58">
        <v>1</v>
      </c>
      <c r="AI18" s="58">
        <v>3</v>
      </c>
      <c r="AJ18" s="58">
        <v>4</v>
      </c>
      <c r="AK18" s="58">
        <v>5</v>
      </c>
      <c r="AL18" s="58">
        <v>6</v>
      </c>
      <c r="AM18" s="58">
        <f t="shared" ref="AM18" si="89">AM17/3</f>
        <v>5</v>
      </c>
      <c r="AN18" s="58">
        <v>4</v>
      </c>
      <c r="AO18" s="58">
        <f t="shared" ref="AO18" si="90">AO17/3</f>
        <v>5</v>
      </c>
      <c r="AP18" s="58">
        <f t="shared" ref="AP18" si="91">AP17/3</f>
        <v>1</v>
      </c>
      <c r="AQ18" s="58">
        <f t="shared" ref="AQ18" si="92">AQ17/3</f>
        <v>3</v>
      </c>
      <c r="AR18" s="58">
        <f t="shared" ref="AR18" si="93">AR17/3</f>
        <v>3</v>
      </c>
      <c r="AS18" s="58">
        <f t="shared" ref="AS18" si="94">AS17/3</f>
        <v>5</v>
      </c>
      <c r="AT18" s="58">
        <v>5</v>
      </c>
      <c r="AU18" s="58">
        <v>3</v>
      </c>
      <c r="AV18" s="58">
        <v>2</v>
      </c>
      <c r="AW18" s="58">
        <f t="shared" ref="AW18" si="95">AW17/3</f>
        <v>0</v>
      </c>
      <c r="AX18" s="58">
        <f t="shared" ref="AX18" si="96">AX17/3</f>
        <v>0</v>
      </c>
      <c r="AY18" s="58">
        <f t="shared" ref="AY18" si="97">AY17/3</f>
        <v>0</v>
      </c>
      <c r="AZ18" s="58">
        <f t="shared" ref="AZ18" si="98">AZ17/3</f>
        <v>0</v>
      </c>
      <c r="BA18" s="58">
        <v>6</v>
      </c>
      <c r="BB18" s="58">
        <v>5</v>
      </c>
      <c r="BC18" s="58">
        <v>4</v>
      </c>
      <c r="BD18" s="58">
        <v>4</v>
      </c>
      <c r="BE18" s="58">
        <v>6</v>
      </c>
      <c r="BF18" s="58">
        <f t="shared" ref="BF18" si="99">BF17/3</f>
        <v>0</v>
      </c>
      <c r="BG18" s="58">
        <v>2</v>
      </c>
      <c r="BH18" s="58">
        <f t="shared" ref="BH18" si="100">BH17/3</f>
        <v>3</v>
      </c>
      <c r="BI18" s="58">
        <v>5</v>
      </c>
      <c r="BJ18" s="58">
        <v>6</v>
      </c>
      <c r="BK18" s="58">
        <f t="shared" ref="BK18" si="101">BK17/3</f>
        <v>4</v>
      </c>
      <c r="BL18" s="58">
        <v>1</v>
      </c>
      <c r="BM18" s="58">
        <v>4</v>
      </c>
      <c r="BN18" s="58">
        <v>2</v>
      </c>
      <c r="BO18" s="58">
        <v>3</v>
      </c>
      <c r="BP18" s="58">
        <v>6</v>
      </c>
      <c r="BQ18" s="58">
        <v>6</v>
      </c>
      <c r="BR18" s="58">
        <f t="shared" ref="BR18" si="102">BR17/3</f>
        <v>3</v>
      </c>
      <c r="BS18" s="58">
        <f t="shared" ref="BS18" si="103">BS17/3</f>
        <v>0</v>
      </c>
      <c r="BT18" s="58">
        <f t="shared" ref="BT18" si="104">BT17/3</f>
        <v>0</v>
      </c>
      <c r="BU18" s="58">
        <f t="shared" ref="BU18" si="105">BU17/3</f>
        <v>0</v>
      </c>
      <c r="BV18" s="58">
        <f t="shared" ref="BV18" si="106">BV17/3</f>
        <v>5</v>
      </c>
      <c r="BW18" s="58">
        <f t="shared" ref="BW18" si="107">BW17/3</f>
        <v>0</v>
      </c>
      <c r="BX18" s="58">
        <f t="shared" ref="BX18" si="108">BX17/3</f>
        <v>0</v>
      </c>
      <c r="BY18" s="58">
        <v>8</v>
      </c>
      <c r="BZ18" s="58">
        <v>2</v>
      </c>
      <c r="CA18" s="58">
        <v>1</v>
      </c>
      <c r="CB18" s="58">
        <v>6</v>
      </c>
      <c r="CC18" s="58">
        <v>2</v>
      </c>
      <c r="CD18" s="58">
        <f t="shared" ref="CD18" si="109">CD17/3</f>
        <v>0</v>
      </c>
      <c r="CE18" s="58">
        <v>4</v>
      </c>
      <c r="CF18" s="58">
        <f t="shared" ref="CF18" si="110">CF17/3</f>
        <v>3</v>
      </c>
      <c r="CG18" s="58">
        <v>2</v>
      </c>
      <c r="CH18" s="58">
        <f t="shared" ref="CH18" si="111">CH17/3</f>
        <v>0</v>
      </c>
      <c r="CI18" s="58">
        <f t="shared" ref="CI18" si="112">CI17/3</f>
        <v>0</v>
      </c>
      <c r="CJ18" s="58">
        <f t="shared" ref="CJ18" si="113">CJ17/3</f>
        <v>0</v>
      </c>
      <c r="CK18" s="58">
        <f t="shared" ref="CK18" si="114">CK17/3</f>
        <v>0</v>
      </c>
      <c r="CL18" s="58">
        <f t="shared" ref="CL18" si="115">CL17/3</f>
        <v>0</v>
      </c>
      <c r="CM18" s="58">
        <f t="shared" ref="CM18" si="116">CM17/3</f>
        <v>0</v>
      </c>
      <c r="CN18" s="58">
        <f t="shared" ref="CN18" si="117">CN17/3</f>
        <v>5</v>
      </c>
      <c r="CO18" s="58">
        <v>6</v>
      </c>
      <c r="CP18" s="58">
        <v>6</v>
      </c>
      <c r="CQ18" s="58">
        <v>4</v>
      </c>
      <c r="CR18" s="58">
        <f t="shared" ref="CR18" si="118">CR17/3</f>
        <v>1</v>
      </c>
      <c r="CS18" s="46">
        <f t="shared" si="0"/>
        <v>268</v>
      </c>
    </row>
    <row r="19" spans="1:97" x14ac:dyDescent="0.25">
      <c r="A19" s="162"/>
      <c r="B19" s="158" t="s">
        <v>136</v>
      </c>
      <c r="C19" s="59" t="s">
        <v>174</v>
      </c>
      <c r="D19" s="58">
        <v>0</v>
      </c>
      <c r="E19" s="58">
        <f>SUM(D17:F17)</f>
        <v>23</v>
      </c>
      <c r="F19" s="58">
        <v>0</v>
      </c>
      <c r="G19" s="58">
        <v>0</v>
      </c>
      <c r="H19" s="58">
        <f>SUM(G17:I17)</f>
        <v>39</v>
      </c>
      <c r="I19" s="58">
        <v>0</v>
      </c>
      <c r="J19" s="58">
        <v>0</v>
      </c>
      <c r="K19" s="58">
        <f>SUM(J17:L17)</f>
        <v>8</v>
      </c>
      <c r="L19" s="58">
        <v>0</v>
      </c>
      <c r="M19" s="58">
        <v>0</v>
      </c>
      <c r="N19" s="58">
        <f>SUM(M17:O17)</f>
        <v>33</v>
      </c>
      <c r="O19" s="58">
        <v>0</v>
      </c>
      <c r="P19" s="58">
        <v>0</v>
      </c>
      <c r="Q19" s="58">
        <f>SUM(P17:R17)</f>
        <v>29</v>
      </c>
      <c r="R19" s="58">
        <v>0</v>
      </c>
      <c r="S19" s="58">
        <v>0</v>
      </c>
      <c r="T19" s="58">
        <f>SUM(S17:U17)</f>
        <v>34</v>
      </c>
      <c r="U19" s="58">
        <v>0</v>
      </c>
      <c r="V19" s="58">
        <v>0</v>
      </c>
      <c r="W19" s="58">
        <f>SUM(V17:X17)</f>
        <v>20</v>
      </c>
      <c r="X19" s="58">
        <v>0</v>
      </c>
      <c r="Y19" s="58">
        <v>0</v>
      </c>
      <c r="Z19" s="58">
        <f>SUM(Y17:AA17)</f>
        <v>20</v>
      </c>
      <c r="AA19" s="58">
        <v>0</v>
      </c>
      <c r="AB19" s="58">
        <v>0</v>
      </c>
      <c r="AC19" s="58">
        <f>SUM(AB17:AD17)</f>
        <v>4</v>
      </c>
      <c r="AD19" s="58">
        <v>0</v>
      </c>
      <c r="AE19" s="58">
        <v>0</v>
      </c>
      <c r="AF19" s="58">
        <f>SUM(AE17:AG17)</f>
        <v>30</v>
      </c>
      <c r="AG19" s="58">
        <v>0</v>
      </c>
      <c r="AH19" s="58">
        <v>0</v>
      </c>
      <c r="AI19" s="58">
        <f>SUM(AH17:AJ17)</f>
        <v>20</v>
      </c>
      <c r="AJ19" s="58">
        <v>0</v>
      </c>
      <c r="AK19" s="58">
        <v>0</v>
      </c>
      <c r="AL19" s="58">
        <f>SUM(AK17:AM17)</f>
        <v>45</v>
      </c>
      <c r="AM19" s="58">
        <v>0</v>
      </c>
      <c r="AN19" s="58">
        <v>0</v>
      </c>
      <c r="AO19" s="58">
        <f>SUM(AN17:AP17)</f>
        <v>29</v>
      </c>
      <c r="AP19" s="58">
        <v>0</v>
      </c>
      <c r="AQ19" s="58">
        <v>0</v>
      </c>
      <c r="AR19" s="58">
        <f>SUM(AQ17:AS17)</f>
        <v>33</v>
      </c>
      <c r="AS19" s="58">
        <v>0</v>
      </c>
      <c r="AT19" s="58">
        <v>0</v>
      </c>
      <c r="AU19" s="58">
        <f>SUM(AT17:AV17)</f>
        <v>25</v>
      </c>
      <c r="AV19" s="58">
        <v>0</v>
      </c>
      <c r="AW19" s="58">
        <v>0</v>
      </c>
      <c r="AX19" s="58">
        <f>SUM(AW17:AY17)</f>
        <v>0</v>
      </c>
      <c r="AY19" s="58">
        <v>0</v>
      </c>
      <c r="AZ19" s="58">
        <v>0</v>
      </c>
      <c r="BA19" s="58">
        <f>SUM(AZ17:BB17)</f>
        <v>29</v>
      </c>
      <c r="BB19" s="58">
        <v>0</v>
      </c>
      <c r="BC19" s="58">
        <v>0</v>
      </c>
      <c r="BD19" s="58">
        <f>SUM(BC17:BE17)</f>
        <v>38</v>
      </c>
      <c r="BE19" s="58">
        <v>0</v>
      </c>
      <c r="BF19" s="58">
        <v>0</v>
      </c>
      <c r="BG19" s="58">
        <f>SUM(BF17:BH17)</f>
        <v>13</v>
      </c>
      <c r="BH19" s="58">
        <v>0</v>
      </c>
      <c r="BI19" s="58">
        <v>0</v>
      </c>
      <c r="BJ19" s="58">
        <f>SUM(BI17:BK17)</f>
        <v>42</v>
      </c>
      <c r="BK19" s="58">
        <v>0</v>
      </c>
      <c r="BL19" s="58">
        <v>0</v>
      </c>
      <c r="BM19" s="58">
        <f>SUM(BL17:BN17)</f>
        <v>17</v>
      </c>
      <c r="BN19" s="58">
        <v>0</v>
      </c>
      <c r="BO19" s="58">
        <v>0</v>
      </c>
      <c r="BP19" s="58">
        <f>SUM(BO17:BQ17)</f>
        <v>41</v>
      </c>
      <c r="BQ19" s="58">
        <v>0</v>
      </c>
      <c r="BR19" s="58">
        <v>0</v>
      </c>
      <c r="BS19" s="58">
        <f>SUM(BR17:BT17)</f>
        <v>9</v>
      </c>
      <c r="BT19" s="58">
        <v>0</v>
      </c>
      <c r="BU19" s="58">
        <v>0</v>
      </c>
      <c r="BV19" s="58">
        <f>SUM(BU17:BW17)</f>
        <v>15</v>
      </c>
      <c r="BW19" s="58">
        <v>0</v>
      </c>
      <c r="BX19" s="58">
        <v>0</v>
      </c>
      <c r="BY19" s="58">
        <f>SUM(BX17:BZ17)</f>
        <v>27</v>
      </c>
      <c r="BZ19" s="58">
        <v>0</v>
      </c>
      <c r="CA19" s="58">
        <v>0</v>
      </c>
      <c r="CB19" s="58">
        <f>SUM(CA17:CC17)</f>
        <v>23</v>
      </c>
      <c r="CC19" s="58">
        <v>0</v>
      </c>
      <c r="CD19" s="58">
        <v>0</v>
      </c>
      <c r="CE19" s="58">
        <f>SUM(CD17:CF17)</f>
        <v>20</v>
      </c>
      <c r="CF19" s="58">
        <v>0</v>
      </c>
      <c r="CG19" s="58">
        <v>0</v>
      </c>
      <c r="CH19" s="58">
        <f>SUM(CG17:CI17)</f>
        <v>4</v>
      </c>
      <c r="CI19" s="58">
        <v>0</v>
      </c>
      <c r="CJ19" s="58">
        <v>0</v>
      </c>
      <c r="CK19" s="58">
        <f>SUM(CJ17:CL17)</f>
        <v>0</v>
      </c>
      <c r="CL19" s="58">
        <v>0</v>
      </c>
      <c r="CM19" s="58">
        <v>0</v>
      </c>
      <c r="CN19" s="58">
        <f>SUM(CM17:CO17)</f>
        <v>31</v>
      </c>
      <c r="CO19" s="58">
        <v>0</v>
      </c>
      <c r="CP19" s="58">
        <v>0</v>
      </c>
      <c r="CQ19" s="58">
        <f>SUM(CP17:CR17)</f>
        <v>31</v>
      </c>
      <c r="CR19" s="58">
        <v>0</v>
      </c>
      <c r="CS19" s="46">
        <f t="shared" si="0"/>
        <v>732</v>
      </c>
    </row>
    <row r="20" spans="1:97" x14ac:dyDescent="0.25">
      <c r="A20" s="162"/>
      <c r="B20" s="159"/>
      <c r="C20" s="52" t="s">
        <v>45</v>
      </c>
      <c r="D20" s="58">
        <f>D19/3</f>
        <v>0</v>
      </c>
      <c r="E20" s="58">
        <v>8</v>
      </c>
      <c r="F20" s="58">
        <f t="shared" ref="F20" si="119">F19/3</f>
        <v>0</v>
      </c>
      <c r="G20" s="58">
        <f t="shared" ref="G20" si="120">G19/3</f>
        <v>0</v>
      </c>
      <c r="H20" s="58">
        <f t="shared" ref="H20" si="121">H19/3</f>
        <v>13</v>
      </c>
      <c r="I20" s="58">
        <f t="shared" ref="I20" si="122">I19/3</f>
        <v>0</v>
      </c>
      <c r="J20" s="58">
        <f t="shared" ref="J20" si="123">J19/3</f>
        <v>0</v>
      </c>
      <c r="K20" s="58">
        <v>3</v>
      </c>
      <c r="L20" s="58">
        <f t="shared" ref="L20" si="124">L19/3</f>
        <v>0</v>
      </c>
      <c r="M20" s="58">
        <f t="shared" ref="M20" si="125">M19/3</f>
        <v>0</v>
      </c>
      <c r="N20" s="58">
        <f t="shared" ref="N20" si="126">N19/3</f>
        <v>11</v>
      </c>
      <c r="O20" s="58">
        <f t="shared" ref="O20" si="127">O19/3</f>
        <v>0</v>
      </c>
      <c r="P20" s="58">
        <f t="shared" ref="P20" si="128">P19/3</f>
        <v>0</v>
      </c>
      <c r="Q20" s="58">
        <v>10</v>
      </c>
      <c r="R20" s="58">
        <f t="shared" ref="R20" si="129">R19/3</f>
        <v>0</v>
      </c>
      <c r="S20" s="58">
        <f t="shared" ref="S20" si="130">S19/3</f>
        <v>0</v>
      </c>
      <c r="T20" s="58">
        <v>12</v>
      </c>
      <c r="U20" s="58">
        <f t="shared" ref="U20" si="131">U19/3</f>
        <v>0</v>
      </c>
      <c r="V20" s="58">
        <f t="shared" ref="V20" si="132">V19/3</f>
        <v>0</v>
      </c>
      <c r="W20" s="58">
        <v>7</v>
      </c>
      <c r="X20" s="58">
        <f t="shared" ref="X20" si="133">X19/3</f>
        <v>0</v>
      </c>
      <c r="Y20" s="58">
        <f t="shared" ref="Y20" si="134">Y19/3</f>
        <v>0</v>
      </c>
      <c r="Z20" s="58">
        <v>7</v>
      </c>
      <c r="AA20" s="58">
        <f t="shared" ref="AA20" si="135">AA19/3</f>
        <v>0</v>
      </c>
      <c r="AB20" s="58">
        <f t="shared" ref="AB20" si="136">AB19/3</f>
        <v>0</v>
      </c>
      <c r="AC20" s="58">
        <v>2</v>
      </c>
      <c r="AD20" s="58">
        <f t="shared" ref="AD20" si="137">AD19/3</f>
        <v>0</v>
      </c>
      <c r="AE20" s="58">
        <f t="shared" ref="AE20" si="138">AE19/3</f>
        <v>0</v>
      </c>
      <c r="AF20" s="58">
        <f t="shared" ref="AF20" si="139">AF19/3</f>
        <v>10</v>
      </c>
      <c r="AG20" s="58">
        <f t="shared" ref="AG20" si="140">AG19/3</f>
        <v>0</v>
      </c>
      <c r="AH20" s="58">
        <f t="shared" ref="AH20" si="141">AH19/3</f>
        <v>0</v>
      </c>
      <c r="AI20" s="58">
        <v>7</v>
      </c>
      <c r="AJ20" s="58">
        <f t="shared" ref="AJ20" si="142">AJ19/3</f>
        <v>0</v>
      </c>
      <c r="AK20" s="58">
        <f t="shared" ref="AK20" si="143">AK19/3</f>
        <v>0</v>
      </c>
      <c r="AL20" s="58">
        <f t="shared" ref="AL20" si="144">AL19/3</f>
        <v>15</v>
      </c>
      <c r="AM20" s="58">
        <f t="shared" ref="AM20" si="145">AM19/3</f>
        <v>0</v>
      </c>
      <c r="AN20" s="58">
        <f t="shared" ref="AN20" si="146">AN19/3</f>
        <v>0</v>
      </c>
      <c r="AO20" s="58">
        <v>10</v>
      </c>
      <c r="AP20" s="58">
        <f t="shared" ref="AP20" si="147">AP19/3</f>
        <v>0</v>
      </c>
      <c r="AQ20" s="58">
        <f t="shared" ref="AQ20" si="148">AQ19/3</f>
        <v>0</v>
      </c>
      <c r="AR20" s="58">
        <f t="shared" ref="AR20" si="149">AR19/3</f>
        <v>11</v>
      </c>
      <c r="AS20" s="58">
        <f t="shared" ref="AS20" si="150">AS19/3</f>
        <v>0</v>
      </c>
      <c r="AT20" s="58">
        <f t="shared" ref="AT20" si="151">AT19/3</f>
        <v>0</v>
      </c>
      <c r="AU20" s="58">
        <v>9</v>
      </c>
      <c r="AV20" s="58">
        <f t="shared" ref="AV20" si="152">AV19/3</f>
        <v>0</v>
      </c>
      <c r="AW20" s="58">
        <f t="shared" ref="AW20" si="153">AW19/3</f>
        <v>0</v>
      </c>
      <c r="AX20" s="58">
        <f t="shared" ref="AX20" si="154">AX19/3</f>
        <v>0</v>
      </c>
      <c r="AY20" s="58">
        <f t="shared" ref="AY20" si="155">AY19/3</f>
        <v>0</v>
      </c>
      <c r="AZ20" s="58">
        <f t="shared" ref="AZ20" si="156">AZ19/3</f>
        <v>0</v>
      </c>
      <c r="BA20" s="58">
        <v>11</v>
      </c>
      <c r="BB20" s="58">
        <f t="shared" ref="BB20" si="157">BB19/3</f>
        <v>0</v>
      </c>
      <c r="BC20" s="58">
        <f t="shared" ref="BC20" si="158">BC19/3</f>
        <v>0</v>
      </c>
      <c r="BD20" s="58">
        <v>13</v>
      </c>
      <c r="BE20" s="58">
        <f t="shared" ref="BE20" si="159">BE19/3</f>
        <v>0</v>
      </c>
      <c r="BF20" s="58">
        <f t="shared" ref="BF20" si="160">BF19/3</f>
        <v>0</v>
      </c>
      <c r="BG20" s="58">
        <v>5</v>
      </c>
      <c r="BH20" s="58">
        <f t="shared" ref="BH20" si="161">BH19/3</f>
        <v>0</v>
      </c>
      <c r="BI20" s="58">
        <f t="shared" ref="BI20" si="162">BI19/3</f>
        <v>0</v>
      </c>
      <c r="BJ20" s="58">
        <f t="shared" ref="BJ20" si="163">BJ19/3</f>
        <v>14</v>
      </c>
      <c r="BK20" s="58">
        <f t="shared" ref="BK20" si="164">BK19/3</f>
        <v>0</v>
      </c>
      <c r="BL20" s="58">
        <f t="shared" ref="BL20" si="165">BL19/3</f>
        <v>0</v>
      </c>
      <c r="BM20" s="58">
        <v>6</v>
      </c>
      <c r="BN20" s="58">
        <f t="shared" ref="BN20" si="166">BN19/3</f>
        <v>0</v>
      </c>
      <c r="BO20" s="58">
        <f t="shared" ref="BO20" si="167">BO19/3</f>
        <v>0</v>
      </c>
      <c r="BP20" s="58">
        <v>14</v>
      </c>
      <c r="BQ20" s="58">
        <f t="shared" ref="BQ20" si="168">BQ19/3</f>
        <v>0</v>
      </c>
      <c r="BR20" s="58">
        <f t="shared" ref="BR20" si="169">BR19/3</f>
        <v>0</v>
      </c>
      <c r="BS20" s="58">
        <f t="shared" ref="BS20" si="170">BS19/3</f>
        <v>3</v>
      </c>
      <c r="BT20" s="58">
        <f t="shared" ref="BT20" si="171">BT19/3</f>
        <v>0</v>
      </c>
      <c r="BU20" s="58">
        <f t="shared" ref="BU20" si="172">BU19/3</f>
        <v>0</v>
      </c>
      <c r="BV20" s="58">
        <f t="shared" ref="BV20" si="173">BV19/3</f>
        <v>5</v>
      </c>
      <c r="BW20" s="58">
        <f t="shared" ref="BW20" si="174">BW19/3</f>
        <v>0</v>
      </c>
      <c r="BX20" s="58">
        <f t="shared" ref="BX20" si="175">BX19/3</f>
        <v>0</v>
      </c>
      <c r="BY20" s="58">
        <f t="shared" ref="BY20" si="176">BY19/3</f>
        <v>9</v>
      </c>
      <c r="BZ20" s="58">
        <f t="shared" ref="BZ20" si="177">BZ19/3</f>
        <v>0</v>
      </c>
      <c r="CA20" s="58">
        <f t="shared" ref="CA20" si="178">CA19/3</f>
        <v>0</v>
      </c>
      <c r="CB20" s="58">
        <v>9</v>
      </c>
      <c r="CC20" s="58">
        <f t="shared" ref="CC20" si="179">CC19/3</f>
        <v>0</v>
      </c>
      <c r="CD20" s="58">
        <f t="shared" ref="CD20" si="180">CD19/3</f>
        <v>0</v>
      </c>
      <c r="CE20" s="58">
        <v>7</v>
      </c>
      <c r="CF20" s="58">
        <f t="shared" ref="CF20" si="181">CF19/3</f>
        <v>0</v>
      </c>
      <c r="CG20" s="58">
        <f t="shared" ref="CG20" si="182">CG19/3</f>
        <v>0</v>
      </c>
      <c r="CH20" s="58">
        <v>2</v>
      </c>
      <c r="CI20" s="58">
        <f t="shared" ref="CI20" si="183">CI19/3</f>
        <v>0</v>
      </c>
      <c r="CJ20" s="58">
        <f t="shared" ref="CJ20" si="184">CJ19/3</f>
        <v>0</v>
      </c>
      <c r="CK20" s="58">
        <f t="shared" ref="CK20" si="185">CK19/3</f>
        <v>0</v>
      </c>
      <c r="CL20" s="58">
        <f t="shared" ref="CL20" si="186">CL19/3</f>
        <v>0</v>
      </c>
      <c r="CM20" s="58">
        <f t="shared" ref="CM20" si="187">CM19/3</f>
        <v>0</v>
      </c>
      <c r="CN20" s="58">
        <v>11</v>
      </c>
      <c r="CO20" s="58">
        <f t="shared" ref="CO20" si="188">CO19/3</f>
        <v>0</v>
      </c>
      <c r="CP20" s="58">
        <f t="shared" ref="CP20" si="189">CP19/3</f>
        <v>0</v>
      </c>
      <c r="CQ20" s="58">
        <v>11</v>
      </c>
      <c r="CR20" s="58">
        <f t="shared" ref="CR20" si="190">CR19/3</f>
        <v>0</v>
      </c>
      <c r="CS20" s="58">
        <f t="shared" si="0"/>
        <v>255</v>
      </c>
    </row>
    <row r="21" spans="1:97" x14ac:dyDescent="0.25">
      <c r="A21" s="162"/>
      <c r="B21" s="158" t="s">
        <v>135</v>
      </c>
      <c r="C21" s="46" t="s">
        <v>43</v>
      </c>
      <c r="D21" s="58">
        <v>17</v>
      </c>
      <c r="E21" s="58">
        <v>2</v>
      </c>
      <c r="F21" s="58">
        <v>12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12</v>
      </c>
      <c r="P21" s="58">
        <v>24</v>
      </c>
      <c r="Q21" s="58">
        <v>11</v>
      </c>
      <c r="R21" s="58">
        <v>18</v>
      </c>
      <c r="S21" s="58">
        <v>14</v>
      </c>
      <c r="T21" s="58">
        <v>18</v>
      </c>
      <c r="U21" s="58">
        <v>6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11</v>
      </c>
      <c r="AJ21" s="58">
        <v>12</v>
      </c>
      <c r="AK21" s="58">
        <v>19</v>
      </c>
      <c r="AL21" s="58">
        <v>24</v>
      </c>
      <c r="AM21" s="58">
        <v>15</v>
      </c>
      <c r="AN21" s="58">
        <v>9</v>
      </c>
      <c r="AO21" s="58">
        <v>15</v>
      </c>
      <c r="AP21" s="58">
        <v>21</v>
      </c>
      <c r="AQ21" s="58">
        <v>0</v>
      </c>
      <c r="AR21" s="58">
        <v>0</v>
      </c>
      <c r="AS21" s="58">
        <v>16</v>
      </c>
      <c r="AT21" s="58">
        <v>23</v>
      </c>
      <c r="AU21" s="58">
        <v>10</v>
      </c>
      <c r="AV21" s="58">
        <v>10</v>
      </c>
      <c r="AW21" s="58">
        <v>0</v>
      </c>
      <c r="AX21" s="58">
        <v>0</v>
      </c>
      <c r="AY21" s="58">
        <v>0</v>
      </c>
      <c r="AZ21" s="58">
        <v>0</v>
      </c>
      <c r="BA21" s="58">
        <v>6</v>
      </c>
      <c r="BB21" s="58">
        <v>28</v>
      </c>
      <c r="BC21" s="58">
        <v>3</v>
      </c>
      <c r="BD21" s="58">
        <v>18</v>
      </c>
      <c r="BE21" s="58">
        <v>8</v>
      </c>
      <c r="BF21" s="58">
        <v>0</v>
      </c>
      <c r="BG21" s="58">
        <v>0</v>
      </c>
      <c r="BH21" s="58">
        <v>0</v>
      </c>
      <c r="BI21" s="58">
        <v>4</v>
      </c>
      <c r="BJ21" s="58">
        <v>16</v>
      </c>
      <c r="BK21" s="58">
        <v>21</v>
      </c>
      <c r="BL21" s="58">
        <v>22</v>
      </c>
      <c r="BM21" s="58">
        <v>0</v>
      </c>
      <c r="BN21" s="58">
        <v>0</v>
      </c>
      <c r="BO21" s="58">
        <v>0</v>
      </c>
      <c r="BP21" s="58">
        <v>0</v>
      </c>
      <c r="BQ21" s="58">
        <v>0</v>
      </c>
      <c r="BR21" s="58">
        <v>0</v>
      </c>
      <c r="BS21" s="58">
        <v>0</v>
      </c>
      <c r="BT21" s="58">
        <v>0</v>
      </c>
      <c r="BU21" s="58">
        <v>0</v>
      </c>
      <c r="BV21" s="58">
        <v>0</v>
      </c>
      <c r="BW21" s="58">
        <v>0</v>
      </c>
      <c r="BX21" s="58">
        <v>0</v>
      </c>
      <c r="BY21" s="58">
        <v>0</v>
      </c>
      <c r="BZ21" s="58">
        <v>0</v>
      </c>
      <c r="CA21" s="58">
        <v>0</v>
      </c>
      <c r="CB21" s="58">
        <v>0</v>
      </c>
      <c r="CC21" s="58">
        <v>0</v>
      </c>
      <c r="CD21" s="58">
        <v>0</v>
      </c>
      <c r="CE21" s="58">
        <v>0</v>
      </c>
      <c r="CF21" s="58">
        <v>0</v>
      </c>
      <c r="CG21" s="58">
        <v>0</v>
      </c>
      <c r="CH21" s="58">
        <v>0</v>
      </c>
      <c r="CI21" s="58">
        <v>0</v>
      </c>
      <c r="CJ21" s="58">
        <v>0</v>
      </c>
      <c r="CK21" s="58">
        <v>0</v>
      </c>
      <c r="CL21" s="58">
        <v>0</v>
      </c>
      <c r="CM21" s="58">
        <v>0</v>
      </c>
      <c r="CN21" s="58">
        <v>12</v>
      </c>
      <c r="CO21" s="58">
        <v>28</v>
      </c>
      <c r="CP21" s="58">
        <v>16</v>
      </c>
      <c r="CQ21" s="58">
        <v>20</v>
      </c>
      <c r="CR21" s="58">
        <v>12</v>
      </c>
      <c r="CS21" s="46">
        <f t="shared" si="0"/>
        <v>533</v>
      </c>
    </row>
    <row r="22" spans="1:97" x14ac:dyDescent="0.25">
      <c r="A22" s="162"/>
      <c r="B22" s="159"/>
      <c r="C22" s="52" t="s">
        <v>45</v>
      </c>
      <c r="D22" s="58">
        <f>D21</f>
        <v>17</v>
      </c>
      <c r="E22" s="58">
        <f t="shared" ref="E22:AJ22" si="191">E21</f>
        <v>2</v>
      </c>
      <c r="F22" s="58">
        <f t="shared" si="191"/>
        <v>12</v>
      </c>
      <c r="G22" s="58">
        <f t="shared" si="191"/>
        <v>0</v>
      </c>
      <c r="H22" s="58">
        <f t="shared" si="191"/>
        <v>0</v>
      </c>
      <c r="I22" s="58">
        <f t="shared" si="191"/>
        <v>0</v>
      </c>
      <c r="J22" s="58">
        <f t="shared" si="191"/>
        <v>0</v>
      </c>
      <c r="K22" s="58">
        <f t="shared" si="191"/>
        <v>0</v>
      </c>
      <c r="L22" s="58">
        <f t="shared" si="191"/>
        <v>0</v>
      </c>
      <c r="M22" s="58">
        <f t="shared" si="191"/>
        <v>0</v>
      </c>
      <c r="N22" s="58">
        <f t="shared" si="191"/>
        <v>0</v>
      </c>
      <c r="O22" s="58">
        <f t="shared" si="191"/>
        <v>12</v>
      </c>
      <c r="P22" s="58">
        <f t="shared" si="191"/>
        <v>24</v>
      </c>
      <c r="Q22" s="58">
        <f t="shared" si="191"/>
        <v>11</v>
      </c>
      <c r="R22" s="58">
        <f t="shared" si="191"/>
        <v>18</v>
      </c>
      <c r="S22" s="58">
        <f t="shared" si="191"/>
        <v>14</v>
      </c>
      <c r="T22" s="58">
        <f t="shared" si="191"/>
        <v>18</v>
      </c>
      <c r="U22" s="58">
        <f t="shared" si="191"/>
        <v>6</v>
      </c>
      <c r="V22" s="58">
        <f t="shared" si="191"/>
        <v>0</v>
      </c>
      <c r="W22" s="58">
        <f t="shared" si="191"/>
        <v>0</v>
      </c>
      <c r="X22" s="58">
        <f t="shared" si="191"/>
        <v>0</v>
      </c>
      <c r="Y22" s="58">
        <f t="shared" si="191"/>
        <v>0</v>
      </c>
      <c r="Z22" s="58">
        <f t="shared" si="191"/>
        <v>0</v>
      </c>
      <c r="AA22" s="58">
        <f t="shared" si="191"/>
        <v>0</v>
      </c>
      <c r="AB22" s="58">
        <f t="shared" si="191"/>
        <v>0</v>
      </c>
      <c r="AC22" s="58">
        <f t="shared" si="191"/>
        <v>0</v>
      </c>
      <c r="AD22" s="58">
        <f t="shared" si="191"/>
        <v>0</v>
      </c>
      <c r="AE22" s="58">
        <f t="shared" si="191"/>
        <v>0</v>
      </c>
      <c r="AF22" s="58">
        <f t="shared" si="191"/>
        <v>0</v>
      </c>
      <c r="AG22" s="58">
        <f t="shared" si="191"/>
        <v>0</v>
      </c>
      <c r="AH22" s="58">
        <f t="shared" si="191"/>
        <v>0</v>
      </c>
      <c r="AI22" s="58">
        <f t="shared" si="191"/>
        <v>11</v>
      </c>
      <c r="AJ22" s="58">
        <f t="shared" si="191"/>
        <v>12</v>
      </c>
      <c r="AK22" s="58">
        <v>17</v>
      </c>
      <c r="AL22" s="58">
        <v>20</v>
      </c>
      <c r="AM22" s="58">
        <v>13</v>
      </c>
      <c r="AN22" s="58">
        <v>7</v>
      </c>
      <c r="AO22" s="58">
        <f t="shared" ref="AO22" si="192">AO21</f>
        <v>15</v>
      </c>
      <c r="AP22" s="58">
        <f t="shared" ref="AP22" si="193">AP21</f>
        <v>21</v>
      </c>
      <c r="AQ22" s="58">
        <f t="shared" ref="AQ22" si="194">AQ21</f>
        <v>0</v>
      </c>
      <c r="AR22" s="58">
        <f t="shared" ref="AR22" si="195">AR21</f>
        <v>0</v>
      </c>
      <c r="AS22" s="58">
        <v>14</v>
      </c>
      <c r="AT22" s="58">
        <v>18</v>
      </c>
      <c r="AU22" s="58">
        <v>9</v>
      </c>
      <c r="AV22" s="58">
        <f t="shared" ref="AV22" si="196">AV21</f>
        <v>10</v>
      </c>
      <c r="AW22" s="58">
        <f t="shared" ref="AW22" si="197">AW21</f>
        <v>0</v>
      </c>
      <c r="AX22" s="58">
        <f t="shared" ref="AX22" si="198">AX21</f>
        <v>0</v>
      </c>
      <c r="AY22" s="58">
        <f t="shared" ref="AY22" si="199">AY21</f>
        <v>0</v>
      </c>
      <c r="AZ22" s="58">
        <f t="shared" ref="AZ22:BC22" si="200">AZ21</f>
        <v>0</v>
      </c>
      <c r="BA22" s="58">
        <f t="shared" si="200"/>
        <v>6</v>
      </c>
      <c r="BB22" s="58">
        <v>25</v>
      </c>
      <c r="BC22" s="58">
        <f t="shared" si="200"/>
        <v>3</v>
      </c>
      <c r="BD22" s="58">
        <f t="shared" ref="BD22" si="201">BD21</f>
        <v>18</v>
      </c>
      <c r="BE22" s="58">
        <f t="shared" ref="BE22" si="202">BE21</f>
        <v>8</v>
      </c>
      <c r="BF22" s="58">
        <f t="shared" ref="BF22" si="203">BF21</f>
        <v>0</v>
      </c>
      <c r="BG22" s="58">
        <f t="shared" ref="BG22" si="204">BG21</f>
        <v>0</v>
      </c>
      <c r="BH22" s="58">
        <f t="shared" ref="BH22" si="205">BH21</f>
        <v>0</v>
      </c>
      <c r="BI22" s="58">
        <v>2</v>
      </c>
      <c r="BJ22" s="58">
        <v>14</v>
      </c>
      <c r="BK22" s="58">
        <v>15</v>
      </c>
      <c r="BL22" s="58">
        <v>20</v>
      </c>
      <c r="BM22" s="58">
        <f>BM21</f>
        <v>0</v>
      </c>
      <c r="BN22" s="58">
        <f t="shared" ref="BN22:CM22" si="206">BN21</f>
        <v>0</v>
      </c>
      <c r="BO22" s="58">
        <f t="shared" si="206"/>
        <v>0</v>
      </c>
      <c r="BP22" s="58">
        <f t="shared" si="206"/>
        <v>0</v>
      </c>
      <c r="BQ22" s="58">
        <f t="shared" si="206"/>
        <v>0</v>
      </c>
      <c r="BR22" s="58">
        <f t="shared" si="206"/>
        <v>0</v>
      </c>
      <c r="BS22" s="58">
        <f t="shared" si="206"/>
        <v>0</v>
      </c>
      <c r="BT22" s="58">
        <f t="shared" si="206"/>
        <v>0</v>
      </c>
      <c r="BU22" s="58">
        <f t="shared" si="206"/>
        <v>0</v>
      </c>
      <c r="BV22" s="58">
        <f t="shared" si="206"/>
        <v>0</v>
      </c>
      <c r="BW22" s="58">
        <f t="shared" si="206"/>
        <v>0</v>
      </c>
      <c r="BX22" s="58">
        <f t="shared" si="206"/>
        <v>0</v>
      </c>
      <c r="BY22" s="58">
        <f t="shared" si="206"/>
        <v>0</v>
      </c>
      <c r="BZ22" s="58">
        <f t="shared" si="206"/>
        <v>0</v>
      </c>
      <c r="CA22" s="58">
        <f t="shared" si="206"/>
        <v>0</v>
      </c>
      <c r="CB22" s="58">
        <f t="shared" si="206"/>
        <v>0</v>
      </c>
      <c r="CC22" s="58">
        <f t="shared" si="206"/>
        <v>0</v>
      </c>
      <c r="CD22" s="58">
        <f t="shared" si="206"/>
        <v>0</v>
      </c>
      <c r="CE22" s="58">
        <f t="shared" si="206"/>
        <v>0</v>
      </c>
      <c r="CF22" s="58">
        <f t="shared" si="206"/>
        <v>0</v>
      </c>
      <c r="CG22" s="58">
        <f t="shared" si="206"/>
        <v>0</v>
      </c>
      <c r="CH22" s="58">
        <f t="shared" si="206"/>
        <v>0</v>
      </c>
      <c r="CI22" s="58">
        <f t="shared" si="206"/>
        <v>0</v>
      </c>
      <c r="CJ22" s="58">
        <f t="shared" si="206"/>
        <v>0</v>
      </c>
      <c r="CK22" s="58">
        <f t="shared" si="206"/>
        <v>0</v>
      </c>
      <c r="CL22" s="58">
        <f t="shared" si="206"/>
        <v>0</v>
      </c>
      <c r="CM22" s="58">
        <f t="shared" si="206"/>
        <v>0</v>
      </c>
      <c r="CN22" s="58">
        <v>10</v>
      </c>
      <c r="CO22" s="58">
        <v>26</v>
      </c>
      <c r="CP22" s="58">
        <v>15</v>
      </c>
      <c r="CQ22" s="58">
        <v>16</v>
      </c>
      <c r="CR22" s="58">
        <v>10</v>
      </c>
      <c r="CS22" s="46">
        <f t="shared" si="0"/>
        <v>489</v>
      </c>
    </row>
    <row r="23" spans="1:97" x14ac:dyDescent="0.25">
      <c r="A23" s="162"/>
      <c r="B23" s="158" t="s">
        <v>135</v>
      </c>
      <c r="C23" s="46" t="s">
        <v>44</v>
      </c>
      <c r="D23" s="58">
        <v>0</v>
      </c>
      <c r="E23" s="58">
        <v>0</v>
      </c>
      <c r="F23" s="58">
        <v>0</v>
      </c>
      <c r="G23" s="58">
        <v>0</v>
      </c>
      <c r="H23" s="58">
        <v>18</v>
      </c>
      <c r="I23" s="58">
        <v>48</v>
      </c>
      <c r="J23" s="58">
        <v>30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39</v>
      </c>
      <c r="BD23" s="58">
        <v>3</v>
      </c>
      <c r="BE23" s="58">
        <v>12</v>
      </c>
      <c r="BF23" s="58">
        <v>24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46">
        <f t="shared" si="0"/>
        <v>174</v>
      </c>
    </row>
    <row r="24" spans="1:97" x14ac:dyDescent="0.25">
      <c r="A24" s="162"/>
      <c r="B24" s="159"/>
      <c r="C24" s="52" t="s">
        <v>45</v>
      </c>
      <c r="D24" s="58">
        <v>0</v>
      </c>
      <c r="E24" s="58">
        <v>0</v>
      </c>
      <c r="F24" s="58">
        <v>0</v>
      </c>
      <c r="G24" s="58">
        <v>0</v>
      </c>
      <c r="H24" s="58">
        <v>6</v>
      </c>
      <c r="I24" s="58">
        <v>16</v>
      </c>
      <c r="J24" s="58">
        <v>10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13</v>
      </c>
      <c r="BD24" s="58">
        <v>1</v>
      </c>
      <c r="BE24" s="58">
        <v>4</v>
      </c>
      <c r="BF24" s="58">
        <v>8</v>
      </c>
      <c r="BG24" s="58">
        <v>0</v>
      </c>
      <c r="BH24" s="58">
        <v>0</v>
      </c>
      <c r="BI24" s="58">
        <v>0</v>
      </c>
      <c r="BJ24" s="58">
        <v>0</v>
      </c>
      <c r="BK24" s="58">
        <v>0</v>
      </c>
      <c r="BL24" s="58">
        <v>0</v>
      </c>
      <c r="BM24" s="58">
        <v>0</v>
      </c>
      <c r="BN24" s="58">
        <v>0</v>
      </c>
      <c r="BO24" s="58">
        <v>0</v>
      </c>
      <c r="BP24" s="58">
        <v>0</v>
      </c>
      <c r="BQ24" s="58">
        <v>0</v>
      </c>
      <c r="BR24" s="58">
        <v>0</v>
      </c>
      <c r="BS24" s="58">
        <v>0</v>
      </c>
      <c r="BT24" s="58">
        <v>0</v>
      </c>
      <c r="BU24" s="58">
        <v>0</v>
      </c>
      <c r="BV24" s="58">
        <v>0</v>
      </c>
      <c r="BW24" s="58">
        <v>0</v>
      </c>
      <c r="BX24" s="58">
        <v>0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0</v>
      </c>
      <c r="CF24" s="58">
        <v>0</v>
      </c>
      <c r="CG24" s="58">
        <v>0</v>
      </c>
      <c r="CH24" s="58">
        <v>0</v>
      </c>
      <c r="CI24" s="58">
        <v>0</v>
      </c>
      <c r="CJ24" s="58">
        <v>0</v>
      </c>
      <c r="CK24" s="58">
        <v>0</v>
      </c>
      <c r="CL24" s="58">
        <v>0</v>
      </c>
      <c r="CM24" s="58">
        <v>0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46">
        <f t="shared" si="0"/>
        <v>58</v>
      </c>
    </row>
    <row r="25" spans="1:97" x14ac:dyDescent="0.25">
      <c r="A25" s="162"/>
      <c r="B25" s="158" t="s">
        <v>135</v>
      </c>
      <c r="C25" s="46" t="s">
        <v>178</v>
      </c>
      <c r="D25" s="58">
        <v>0</v>
      </c>
      <c r="E25" s="58">
        <v>32</v>
      </c>
      <c r="F25" s="58">
        <v>0</v>
      </c>
      <c r="G25" s="58">
        <v>0</v>
      </c>
      <c r="H25" s="58">
        <v>0</v>
      </c>
      <c r="I25" s="58">
        <v>0</v>
      </c>
      <c r="J25" s="58">
        <v>3</v>
      </c>
      <c r="K25" s="58">
        <v>18</v>
      </c>
      <c r="L25" s="58">
        <v>21</v>
      </c>
      <c r="M25" s="58">
        <v>12</v>
      </c>
      <c r="N25" s="58">
        <v>24</v>
      </c>
      <c r="O25" s="58">
        <v>6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4</v>
      </c>
      <c r="AC25" s="58">
        <v>24</v>
      </c>
      <c r="AD25" s="58">
        <v>24</v>
      </c>
      <c r="AE25" s="58">
        <v>92</v>
      </c>
      <c r="AF25" s="58">
        <v>12</v>
      </c>
      <c r="AG25" s="58">
        <v>16</v>
      </c>
      <c r="AH25" s="58">
        <v>15</v>
      </c>
      <c r="AI25" s="58">
        <v>10</v>
      </c>
      <c r="AJ25" s="58">
        <v>0</v>
      </c>
      <c r="AK25" s="58">
        <v>0</v>
      </c>
      <c r="AL25" s="58">
        <v>0</v>
      </c>
      <c r="AM25" s="58">
        <v>16</v>
      </c>
      <c r="AN25" s="58">
        <v>6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12</v>
      </c>
      <c r="BB25" s="58">
        <v>0</v>
      </c>
      <c r="BC25" s="58">
        <v>0</v>
      </c>
      <c r="BD25" s="58">
        <v>0</v>
      </c>
      <c r="BE25" s="58">
        <v>0</v>
      </c>
      <c r="BF25" s="58">
        <v>9</v>
      </c>
      <c r="BG25" s="58">
        <v>18</v>
      </c>
      <c r="BH25" s="58">
        <v>15</v>
      </c>
      <c r="BI25" s="58">
        <v>18</v>
      </c>
      <c r="BJ25" s="58">
        <v>0</v>
      </c>
      <c r="BK25" s="58">
        <v>0</v>
      </c>
      <c r="BL25" s="58">
        <v>0</v>
      </c>
      <c r="BM25" s="58">
        <v>0</v>
      </c>
      <c r="BN25" s="58">
        <v>0</v>
      </c>
      <c r="BO25" s="58">
        <v>0</v>
      </c>
      <c r="BP25" s="58">
        <v>76</v>
      </c>
      <c r="BQ25" s="58">
        <v>13</v>
      </c>
      <c r="BR25" s="58">
        <v>13</v>
      </c>
      <c r="BS25" s="58">
        <v>0</v>
      </c>
      <c r="BT25" s="58">
        <v>0</v>
      </c>
      <c r="BU25" s="58">
        <v>0</v>
      </c>
      <c r="BV25" s="58">
        <v>17</v>
      </c>
      <c r="BW25" s="58">
        <v>0</v>
      </c>
      <c r="BX25" s="58">
        <v>0</v>
      </c>
      <c r="BY25" s="58">
        <v>0</v>
      </c>
      <c r="BZ25" s="58">
        <v>0</v>
      </c>
      <c r="CA25" s="58">
        <v>0</v>
      </c>
      <c r="CB25" s="58">
        <v>10</v>
      </c>
      <c r="CC25" s="58">
        <v>15</v>
      </c>
      <c r="CD25" s="58">
        <v>15</v>
      </c>
      <c r="CE25" s="58">
        <v>16</v>
      </c>
      <c r="CF25" s="58">
        <v>16</v>
      </c>
      <c r="CG25" s="58">
        <v>12</v>
      </c>
      <c r="CH25" s="58">
        <v>0</v>
      </c>
      <c r="CI25" s="58">
        <v>0</v>
      </c>
      <c r="CJ25" s="58">
        <v>0</v>
      </c>
      <c r="CK25" s="58">
        <v>0</v>
      </c>
      <c r="CL25" s="58">
        <v>0</v>
      </c>
      <c r="CM25" s="58">
        <v>0</v>
      </c>
      <c r="CN25" s="58">
        <v>20</v>
      </c>
      <c r="CO25" s="58">
        <v>0</v>
      </c>
      <c r="CP25" s="58">
        <v>0</v>
      </c>
      <c r="CQ25" s="58">
        <v>0</v>
      </c>
      <c r="CR25" s="58">
        <v>0</v>
      </c>
      <c r="CS25" s="46">
        <f t="shared" si="0"/>
        <v>630</v>
      </c>
    </row>
    <row r="26" spans="1:97" x14ac:dyDescent="0.25">
      <c r="A26" s="162"/>
      <c r="B26" s="159"/>
      <c r="C26" s="52" t="s">
        <v>45</v>
      </c>
      <c r="D26" s="58">
        <v>0</v>
      </c>
      <c r="E26" s="58">
        <v>11</v>
      </c>
      <c r="F26" s="58">
        <v>0</v>
      </c>
      <c r="G26" s="58">
        <v>0</v>
      </c>
      <c r="H26" s="58">
        <v>0</v>
      </c>
      <c r="I26" s="58">
        <v>0</v>
      </c>
      <c r="J26" s="58">
        <v>1</v>
      </c>
      <c r="K26" s="58">
        <v>6</v>
      </c>
      <c r="L26" s="58">
        <v>7</v>
      </c>
      <c r="M26" s="58">
        <v>4</v>
      </c>
      <c r="N26" s="58">
        <v>8</v>
      </c>
      <c r="O26" s="58">
        <v>2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3</v>
      </c>
      <c r="AD26" s="58">
        <v>3</v>
      </c>
      <c r="AE26" s="58">
        <v>9</v>
      </c>
      <c r="AF26" s="58">
        <v>2</v>
      </c>
      <c r="AG26" s="58">
        <v>3</v>
      </c>
      <c r="AH26" s="58">
        <v>3</v>
      </c>
      <c r="AI26" s="58">
        <v>2</v>
      </c>
      <c r="AJ26" s="58">
        <v>0</v>
      </c>
      <c r="AK26" s="58">
        <v>0</v>
      </c>
      <c r="AL26" s="58">
        <v>0</v>
      </c>
      <c r="AM26" s="58">
        <v>5</v>
      </c>
      <c r="AN26" s="58">
        <v>2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2</v>
      </c>
      <c r="BB26" s="58">
        <v>0</v>
      </c>
      <c r="BC26" s="58">
        <v>0</v>
      </c>
      <c r="BD26" s="58">
        <v>0</v>
      </c>
      <c r="BE26" s="58">
        <v>0</v>
      </c>
      <c r="BF26" s="58">
        <v>3</v>
      </c>
      <c r="BG26" s="58">
        <v>6</v>
      </c>
      <c r="BH26" s="58">
        <v>5</v>
      </c>
      <c r="BI26" s="58">
        <v>6</v>
      </c>
      <c r="BJ26" s="58">
        <v>0</v>
      </c>
      <c r="BK26" s="58">
        <v>0</v>
      </c>
      <c r="BL26" s="58">
        <v>0</v>
      </c>
      <c r="BM26" s="58">
        <v>0</v>
      </c>
      <c r="BN26" s="58">
        <v>0</v>
      </c>
      <c r="BO26" s="58">
        <v>0</v>
      </c>
      <c r="BP26" s="58">
        <v>4</v>
      </c>
      <c r="BQ26" s="58">
        <v>4</v>
      </c>
      <c r="BR26" s="58">
        <v>4</v>
      </c>
      <c r="BS26" s="58">
        <v>0</v>
      </c>
      <c r="BT26" s="58">
        <v>0</v>
      </c>
      <c r="BU26" s="58">
        <v>0</v>
      </c>
      <c r="BV26" s="58">
        <v>6</v>
      </c>
      <c r="BW26" s="58">
        <v>0</v>
      </c>
      <c r="BX26" s="58">
        <v>0</v>
      </c>
      <c r="BY26" s="58">
        <v>0</v>
      </c>
      <c r="BZ26" s="58">
        <v>0</v>
      </c>
      <c r="CA26" s="58">
        <v>0</v>
      </c>
      <c r="CB26" s="58">
        <v>2</v>
      </c>
      <c r="CC26" s="58">
        <v>3</v>
      </c>
      <c r="CD26" s="58">
        <v>3</v>
      </c>
      <c r="CE26" s="58">
        <v>3</v>
      </c>
      <c r="CF26" s="58">
        <v>4</v>
      </c>
      <c r="CG26" s="58">
        <v>5</v>
      </c>
      <c r="CH26" s="58">
        <v>0</v>
      </c>
      <c r="CI26" s="58">
        <v>0</v>
      </c>
      <c r="CJ26" s="58">
        <v>0</v>
      </c>
      <c r="CK26" s="58">
        <v>0</v>
      </c>
      <c r="CL26" s="58">
        <v>0</v>
      </c>
      <c r="CM26" s="58">
        <v>0</v>
      </c>
      <c r="CN26" s="58">
        <v>7</v>
      </c>
      <c r="CO26" s="58">
        <v>0</v>
      </c>
      <c r="CP26" s="58">
        <v>0</v>
      </c>
      <c r="CQ26" s="58">
        <v>0</v>
      </c>
      <c r="CR26" s="58">
        <v>0</v>
      </c>
      <c r="CS26" s="46">
        <f t="shared" si="0"/>
        <v>138</v>
      </c>
    </row>
    <row r="27" spans="1:97" x14ac:dyDescent="0.25">
      <c r="A27" s="162"/>
      <c r="B27" s="158" t="s">
        <v>135</v>
      </c>
      <c r="C27" s="46" t="s">
        <v>328</v>
      </c>
      <c r="D27" s="58">
        <v>0</v>
      </c>
      <c r="E27" s="58">
        <v>0</v>
      </c>
      <c r="F27" s="58">
        <v>0</v>
      </c>
      <c r="G27" s="58">
        <v>4</v>
      </c>
      <c r="H27" s="58">
        <v>30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10</v>
      </c>
      <c r="R27" s="58">
        <v>0</v>
      </c>
      <c r="S27" s="58">
        <v>0</v>
      </c>
      <c r="T27" s="58">
        <v>0</v>
      </c>
      <c r="U27" s="58">
        <v>29</v>
      </c>
      <c r="V27" s="58">
        <v>17</v>
      </c>
      <c r="W27" s="58">
        <v>0</v>
      </c>
      <c r="X27" s="58">
        <v>40</v>
      </c>
      <c r="Y27" s="58">
        <v>96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40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0</v>
      </c>
      <c r="BF27" s="58">
        <v>0</v>
      </c>
      <c r="BG27" s="58">
        <v>0</v>
      </c>
      <c r="BH27" s="58">
        <v>0</v>
      </c>
      <c r="BI27" s="58">
        <v>0</v>
      </c>
      <c r="BJ27" s="58">
        <v>0</v>
      </c>
      <c r="BK27" s="58">
        <v>0</v>
      </c>
      <c r="BL27" s="58">
        <v>0</v>
      </c>
      <c r="BM27" s="58">
        <v>0</v>
      </c>
      <c r="BN27" s="58">
        <v>50</v>
      </c>
      <c r="BO27" s="58">
        <v>59</v>
      </c>
      <c r="BP27" s="58">
        <v>14</v>
      </c>
      <c r="BQ27" s="58">
        <v>0</v>
      </c>
      <c r="BR27" s="58">
        <v>0</v>
      </c>
      <c r="BS27" s="58">
        <v>0</v>
      </c>
      <c r="BT27" s="58">
        <v>0</v>
      </c>
      <c r="BU27" s="58">
        <v>0</v>
      </c>
      <c r="BV27" s="58">
        <v>0</v>
      </c>
      <c r="BW27" s="58">
        <v>34</v>
      </c>
      <c r="BX27" s="58">
        <v>0</v>
      </c>
      <c r="BY27" s="58">
        <v>83</v>
      </c>
      <c r="BZ27" s="58">
        <v>59</v>
      </c>
      <c r="CA27" s="58">
        <v>73</v>
      </c>
      <c r="CB27" s="58">
        <v>0</v>
      </c>
      <c r="CC27" s="58">
        <v>0</v>
      </c>
      <c r="CD27" s="58">
        <v>0</v>
      </c>
      <c r="CE27" s="58">
        <v>0</v>
      </c>
      <c r="CF27" s="58">
        <v>0</v>
      </c>
      <c r="CG27" s="58">
        <v>0</v>
      </c>
      <c r="CH27" s="58">
        <v>0</v>
      </c>
      <c r="CI27" s="58">
        <v>0</v>
      </c>
      <c r="CJ27" s="58">
        <v>0</v>
      </c>
      <c r="CK27" s="58">
        <v>0</v>
      </c>
      <c r="CL27" s="58">
        <v>0</v>
      </c>
      <c r="CM27" s="58">
        <v>0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46">
        <f t="shared" si="0"/>
        <v>638</v>
      </c>
    </row>
    <row r="28" spans="1:97" x14ac:dyDescent="0.25">
      <c r="A28" s="162"/>
      <c r="B28" s="159"/>
      <c r="C28" s="52" t="s">
        <v>45</v>
      </c>
      <c r="D28" s="58">
        <v>0</v>
      </c>
      <c r="E28" s="58">
        <v>0</v>
      </c>
      <c r="F28" s="58">
        <v>0</v>
      </c>
      <c r="G28" s="58">
        <v>1</v>
      </c>
      <c r="H28" s="58">
        <v>3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2</v>
      </c>
      <c r="R28" s="58">
        <v>0</v>
      </c>
      <c r="S28" s="58">
        <v>0</v>
      </c>
      <c r="T28" s="58">
        <v>0</v>
      </c>
      <c r="U28" s="58">
        <v>7</v>
      </c>
      <c r="V28" s="58">
        <v>6</v>
      </c>
      <c r="W28" s="58">
        <v>0</v>
      </c>
      <c r="X28" s="58">
        <v>2</v>
      </c>
      <c r="Y28" s="58">
        <v>6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4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 s="58">
        <v>0</v>
      </c>
      <c r="BN28" s="58">
        <v>4</v>
      </c>
      <c r="BO28" s="58">
        <v>11</v>
      </c>
      <c r="BP28" s="58">
        <v>3</v>
      </c>
      <c r="BQ28" s="58">
        <v>0</v>
      </c>
      <c r="BR28" s="58">
        <v>0</v>
      </c>
      <c r="BS28" s="58">
        <v>0</v>
      </c>
      <c r="BT28" s="58">
        <v>0</v>
      </c>
      <c r="BU28" s="58">
        <v>0</v>
      </c>
      <c r="BV28" s="58">
        <v>0</v>
      </c>
      <c r="BW28" s="58">
        <v>4</v>
      </c>
      <c r="BX28" s="58">
        <v>0</v>
      </c>
      <c r="BY28" s="58">
        <v>11</v>
      </c>
      <c r="BZ28" s="58">
        <v>9</v>
      </c>
      <c r="CA28" s="58">
        <v>14</v>
      </c>
      <c r="CB28" s="58">
        <v>0</v>
      </c>
      <c r="CC28" s="58">
        <v>0</v>
      </c>
      <c r="CD28" s="58">
        <v>0</v>
      </c>
      <c r="CE28" s="58">
        <v>0</v>
      </c>
      <c r="CF28" s="58">
        <v>0</v>
      </c>
      <c r="CG28" s="58">
        <v>0</v>
      </c>
      <c r="CH28" s="58">
        <v>0</v>
      </c>
      <c r="CI28" s="58">
        <v>0</v>
      </c>
      <c r="CJ28" s="58">
        <v>0</v>
      </c>
      <c r="CK28" s="58">
        <v>0</v>
      </c>
      <c r="CL28" s="58">
        <v>0</v>
      </c>
      <c r="CM28" s="58">
        <v>0</v>
      </c>
      <c r="CN28" s="58">
        <v>0</v>
      </c>
      <c r="CO28" s="58">
        <v>0</v>
      </c>
      <c r="CP28" s="58">
        <v>0</v>
      </c>
      <c r="CQ28" s="58">
        <v>0</v>
      </c>
      <c r="CR28" s="58">
        <v>0</v>
      </c>
      <c r="CS28" s="46">
        <f t="shared" si="0"/>
        <v>87</v>
      </c>
    </row>
    <row r="29" spans="1:97" x14ac:dyDescent="0.25">
      <c r="A29" s="61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2"/>
    </row>
    <row r="30" spans="1:97" x14ac:dyDescent="0.25">
      <c r="A30" s="162" t="s">
        <v>9</v>
      </c>
      <c r="B30" s="158" t="s">
        <v>136</v>
      </c>
      <c r="C30" s="46" t="s">
        <v>173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14</v>
      </c>
      <c r="K30" s="58">
        <v>14</v>
      </c>
      <c r="L30" s="58">
        <v>17</v>
      </c>
      <c r="M30" s="58">
        <v>18</v>
      </c>
      <c r="N30" s="58">
        <v>16</v>
      </c>
      <c r="O30" s="58">
        <v>22</v>
      </c>
      <c r="P30" s="58">
        <v>15</v>
      </c>
      <c r="Q30" s="58">
        <v>0</v>
      </c>
      <c r="R30" s="58">
        <v>0</v>
      </c>
      <c r="S30" s="58">
        <v>14</v>
      </c>
      <c r="T30" s="58">
        <v>8</v>
      </c>
      <c r="U30" s="58">
        <v>0</v>
      </c>
      <c r="V30" s="58">
        <v>14</v>
      </c>
      <c r="W30" s="58">
        <v>13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17</v>
      </c>
      <c r="AG30" s="58">
        <v>5</v>
      </c>
      <c r="AH30" s="58">
        <v>0</v>
      </c>
      <c r="AI30" s="58">
        <v>18</v>
      </c>
      <c r="AJ30" s="58">
        <v>13</v>
      </c>
      <c r="AK30" s="58">
        <v>0</v>
      </c>
      <c r="AL30" s="58">
        <v>8</v>
      </c>
      <c r="AM30" s="58">
        <v>18</v>
      </c>
      <c r="AN30" s="58">
        <v>0</v>
      </c>
      <c r="AO30" s="58">
        <v>13</v>
      </c>
      <c r="AP30" s="58">
        <v>9</v>
      </c>
      <c r="AQ30" s="58">
        <v>0</v>
      </c>
      <c r="AR30" s="58">
        <v>13</v>
      </c>
      <c r="AS30" s="58">
        <v>16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16</v>
      </c>
      <c r="BA30" s="58">
        <v>16</v>
      </c>
      <c r="BB30" s="58">
        <v>0</v>
      </c>
      <c r="BC30" s="58">
        <v>13</v>
      </c>
      <c r="BD30" s="58">
        <v>13</v>
      </c>
      <c r="BE30" s="58">
        <v>4</v>
      </c>
      <c r="BF30" s="58">
        <v>14</v>
      </c>
      <c r="BG30" s="58">
        <v>22</v>
      </c>
      <c r="BH30" s="58">
        <v>4</v>
      </c>
      <c r="BI30" s="58">
        <v>13</v>
      </c>
      <c r="BJ30" s="58">
        <v>9</v>
      </c>
      <c r="BK30" s="58">
        <v>5</v>
      </c>
      <c r="BL30" s="58">
        <v>13</v>
      </c>
      <c r="BM30" s="58">
        <v>0</v>
      </c>
      <c r="BN30" s="58">
        <v>0</v>
      </c>
      <c r="BO30" s="58">
        <v>0</v>
      </c>
      <c r="BP30" s="58">
        <v>0</v>
      </c>
      <c r="BQ30" s="58">
        <v>0</v>
      </c>
      <c r="BR30" s="58">
        <v>0</v>
      </c>
      <c r="BS30" s="58">
        <v>0</v>
      </c>
      <c r="BT30" s="58">
        <v>0</v>
      </c>
      <c r="BU30" s="58">
        <v>14</v>
      </c>
      <c r="BV30" s="58">
        <v>18</v>
      </c>
      <c r="BW30" s="58">
        <v>4</v>
      </c>
      <c r="BX30" s="58">
        <v>9</v>
      </c>
      <c r="BY30" s="58">
        <v>9</v>
      </c>
      <c r="BZ30" s="58">
        <v>0</v>
      </c>
      <c r="CA30" s="58">
        <v>15</v>
      </c>
      <c r="CB30" s="58">
        <v>16</v>
      </c>
      <c r="CC30" s="58">
        <v>5</v>
      </c>
      <c r="CD30" s="58">
        <v>9</v>
      </c>
      <c r="CE30" s="58">
        <v>13</v>
      </c>
      <c r="CF30" s="58">
        <v>0</v>
      </c>
      <c r="CG30" s="58">
        <v>0</v>
      </c>
      <c r="CH30" s="58">
        <v>0</v>
      </c>
      <c r="CI30" s="58">
        <v>0</v>
      </c>
      <c r="CJ30" s="58">
        <v>0</v>
      </c>
      <c r="CK30" s="58">
        <v>0</v>
      </c>
      <c r="CL30" s="58">
        <v>0</v>
      </c>
      <c r="CM30" s="58">
        <v>0</v>
      </c>
      <c r="CN30" s="58">
        <v>0</v>
      </c>
      <c r="CO30" s="58">
        <v>0</v>
      </c>
      <c r="CP30" s="58">
        <v>18</v>
      </c>
      <c r="CQ30" s="58">
        <v>17</v>
      </c>
      <c r="CR30" s="58">
        <v>0</v>
      </c>
      <c r="CS30" s="46">
        <f t="shared" si="0"/>
        <v>584</v>
      </c>
    </row>
    <row r="31" spans="1:97" x14ac:dyDescent="0.25">
      <c r="A31" s="162"/>
      <c r="B31" s="159"/>
      <c r="C31" s="52" t="s">
        <v>45</v>
      </c>
      <c r="D31" s="58">
        <f>D30/3</f>
        <v>0</v>
      </c>
      <c r="E31" s="58">
        <f t="shared" ref="E31" si="207">E30/3</f>
        <v>0</v>
      </c>
      <c r="F31" s="58">
        <f t="shared" ref="F31" si="208">F30/3</f>
        <v>0</v>
      </c>
      <c r="G31" s="58">
        <f t="shared" ref="G31" si="209">G30/3</f>
        <v>0</v>
      </c>
      <c r="H31" s="58">
        <f t="shared" ref="H31" si="210">H30/3</f>
        <v>0</v>
      </c>
      <c r="I31" s="58">
        <f t="shared" ref="I31" si="211">I30/3</f>
        <v>0</v>
      </c>
      <c r="J31" s="58">
        <v>5</v>
      </c>
      <c r="K31" s="58">
        <v>5</v>
      </c>
      <c r="L31" s="58">
        <v>6</v>
      </c>
      <c r="M31" s="58">
        <f t="shared" ref="M31" si="212">M30/3</f>
        <v>6</v>
      </c>
      <c r="N31" s="58">
        <v>6</v>
      </c>
      <c r="O31" s="58">
        <v>8</v>
      </c>
      <c r="P31" s="58">
        <f t="shared" ref="P31" si="213">P30/3</f>
        <v>5</v>
      </c>
      <c r="Q31" s="58">
        <f t="shared" ref="Q31" si="214">Q30/3</f>
        <v>0</v>
      </c>
      <c r="R31" s="58">
        <f t="shared" ref="R31" si="215">R30/3</f>
        <v>0</v>
      </c>
      <c r="S31" s="58">
        <v>5</v>
      </c>
      <c r="T31" s="58">
        <v>3</v>
      </c>
      <c r="U31" s="58">
        <f t="shared" ref="U31" si="216">U30/3</f>
        <v>0</v>
      </c>
      <c r="V31" s="58">
        <v>5</v>
      </c>
      <c r="W31" s="58">
        <v>5</v>
      </c>
      <c r="X31" s="58">
        <f t="shared" ref="X31" si="217">X30/3</f>
        <v>0</v>
      </c>
      <c r="Y31" s="58">
        <f t="shared" ref="Y31" si="218">Y30/3</f>
        <v>0</v>
      </c>
      <c r="Z31" s="58">
        <f t="shared" ref="Z31" si="219">Z30/3</f>
        <v>0</v>
      </c>
      <c r="AA31" s="58">
        <f t="shared" ref="AA31" si="220">AA30/3</f>
        <v>0</v>
      </c>
      <c r="AB31" s="58">
        <f t="shared" ref="AB31" si="221">AB30/3</f>
        <v>0</v>
      </c>
      <c r="AC31" s="58">
        <f t="shared" ref="AC31" si="222">AC30/3</f>
        <v>0</v>
      </c>
      <c r="AD31" s="58">
        <f t="shared" ref="AD31" si="223">AD30/3</f>
        <v>0</v>
      </c>
      <c r="AE31" s="58">
        <f t="shared" ref="AE31" si="224">AE30/3</f>
        <v>0</v>
      </c>
      <c r="AF31" s="58">
        <v>6</v>
      </c>
      <c r="AG31" s="58">
        <v>2</v>
      </c>
      <c r="AH31" s="58">
        <f t="shared" ref="AH31" si="225">AH30/3</f>
        <v>0</v>
      </c>
      <c r="AI31" s="58">
        <f t="shared" ref="AI31" si="226">AI30/3</f>
        <v>6</v>
      </c>
      <c r="AJ31" s="58">
        <v>5</v>
      </c>
      <c r="AK31" s="58">
        <f t="shared" ref="AK31" si="227">AK30/3</f>
        <v>0</v>
      </c>
      <c r="AL31" s="58">
        <v>3</v>
      </c>
      <c r="AM31" s="58">
        <f t="shared" ref="AM31" si="228">AM30/3</f>
        <v>6</v>
      </c>
      <c r="AN31" s="58">
        <f t="shared" ref="AN31" si="229">AN30/3</f>
        <v>0</v>
      </c>
      <c r="AO31" s="58">
        <v>5</v>
      </c>
      <c r="AP31" s="58">
        <f t="shared" ref="AP31" si="230">AP30/3</f>
        <v>3</v>
      </c>
      <c r="AQ31" s="58">
        <f t="shared" ref="AQ31" si="231">AQ30/3</f>
        <v>0</v>
      </c>
      <c r="AR31" s="58">
        <v>5</v>
      </c>
      <c r="AS31" s="58">
        <v>6</v>
      </c>
      <c r="AT31" s="58">
        <f t="shared" ref="AT31" si="232">AT30/3</f>
        <v>0</v>
      </c>
      <c r="AU31" s="58">
        <f t="shared" ref="AU31" si="233">AU30/3</f>
        <v>0</v>
      </c>
      <c r="AV31" s="58">
        <f t="shared" ref="AV31" si="234">AV30/3</f>
        <v>0</v>
      </c>
      <c r="AW31" s="58">
        <f t="shared" ref="AW31" si="235">AW30/3</f>
        <v>0</v>
      </c>
      <c r="AX31" s="58">
        <f t="shared" ref="AX31" si="236">AX30/3</f>
        <v>0</v>
      </c>
      <c r="AY31" s="58">
        <f t="shared" ref="AY31" si="237">AY30/3</f>
        <v>0</v>
      </c>
      <c r="AZ31" s="58">
        <v>6</v>
      </c>
      <c r="BA31" s="58">
        <v>6</v>
      </c>
      <c r="BB31" s="58">
        <f t="shared" ref="BB31" si="238">BB30/3</f>
        <v>0</v>
      </c>
      <c r="BC31" s="58">
        <v>5</v>
      </c>
      <c r="BD31" s="58">
        <v>5</v>
      </c>
      <c r="BE31" s="58">
        <v>2</v>
      </c>
      <c r="BF31" s="58">
        <v>5</v>
      </c>
      <c r="BG31" s="58">
        <v>8</v>
      </c>
      <c r="BH31" s="58">
        <v>2</v>
      </c>
      <c r="BI31" s="58">
        <v>5</v>
      </c>
      <c r="BJ31" s="58">
        <f t="shared" ref="BJ31" si="239">BJ30/3</f>
        <v>3</v>
      </c>
      <c r="BK31" s="58">
        <v>2</v>
      </c>
      <c r="BL31" s="58">
        <v>5</v>
      </c>
      <c r="BM31" s="58">
        <f t="shared" ref="BM31" si="240">BM30/3</f>
        <v>0</v>
      </c>
      <c r="BN31" s="58">
        <f t="shared" ref="BN31" si="241">BN30/3</f>
        <v>0</v>
      </c>
      <c r="BO31" s="58">
        <f t="shared" ref="BO31" si="242">BO30/3</f>
        <v>0</v>
      </c>
      <c r="BP31" s="58">
        <f t="shared" ref="BP31" si="243">BP30/3</f>
        <v>0</v>
      </c>
      <c r="BQ31" s="58">
        <f t="shared" ref="BQ31" si="244">BQ30/3</f>
        <v>0</v>
      </c>
      <c r="BR31" s="58">
        <f t="shared" ref="BR31" si="245">BR30/3</f>
        <v>0</v>
      </c>
      <c r="BS31" s="58">
        <f t="shared" ref="BS31" si="246">BS30/3</f>
        <v>0</v>
      </c>
      <c r="BT31" s="58">
        <f t="shared" ref="BT31" si="247">BT30/3</f>
        <v>0</v>
      </c>
      <c r="BU31" s="58">
        <v>5</v>
      </c>
      <c r="BV31" s="58">
        <f t="shared" ref="BV31" si="248">BV30/3</f>
        <v>6</v>
      </c>
      <c r="BW31" s="58">
        <v>2</v>
      </c>
      <c r="BX31" s="58">
        <f t="shared" ref="BX31" si="249">BX30/3</f>
        <v>3</v>
      </c>
      <c r="BY31" s="58">
        <f t="shared" ref="BY31" si="250">BY30/3</f>
        <v>3</v>
      </c>
      <c r="BZ31" s="58">
        <f t="shared" ref="BZ31" si="251">BZ30/3</f>
        <v>0</v>
      </c>
      <c r="CA31" s="58">
        <f t="shared" ref="CA31" si="252">CA30/3</f>
        <v>5</v>
      </c>
      <c r="CB31" s="58">
        <v>6</v>
      </c>
      <c r="CC31" s="58">
        <v>2</v>
      </c>
      <c r="CD31" s="58">
        <f t="shared" ref="CD31" si="253">CD30/3</f>
        <v>3</v>
      </c>
      <c r="CE31" s="58">
        <v>5</v>
      </c>
      <c r="CF31" s="58">
        <f t="shared" ref="CF31" si="254">CF30/3</f>
        <v>0</v>
      </c>
      <c r="CG31" s="58">
        <f t="shared" ref="CG31" si="255">CG30/3</f>
        <v>0</v>
      </c>
      <c r="CH31" s="58">
        <f t="shared" ref="CH31" si="256">CH30/3</f>
        <v>0</v>
      </c>
      <c r="CI31" s="58">
        <f t="shared" ref="CI31" si="257">CI30/3</f>
        <v>0</v>
      </c>
      <c r="CJ31" s="58">
        <f t="shared" ref="CJ31" si="258">CJ30/3</f>
        <v>0</v>
      </c>
      <c r="CK31" s="58">
        <f t="shared" ref="CK31" si="259">CK30/3</f>
        <v>0</v>
      </c>
      <c r="CL31" s="58">
        <f t="shared" ref="CL31" si="260">CL30/3</f>
        <v>0</v>
      </c>
      <c r="CM31" s="58">
        <f t="shared" ref="CM31" si="261">CM30/3</f>
        <v>0</v>
      </c>
      <c r="CN31" s="58">
        <f t="shared" ref="CN31" si="262">CN30/3</f>
        <v>0</v>
      </c>
      <c r="CO31" s="58">
        <f t="shared" ref="CO31" si="263">CO30/3</f>
        <v>0</v>
      </c>
      <c r="CP31" s="58">
        <f t="shared" ref="CP31" si="264">CP30/3</f>
        <v>6</v>
      </c>
      <c r="CQ31" s="58">
        <v>6</v>
      </c>
      <c r="CR31" s="58">
        <f t="shared" ref="CR31" si="265">CR30/3</f>
        <v>0</v>
      </c>
      <c r="CS31" s="46">
        <f t="shared" si="0"/>
        <v>212</v>
      </c>
    </row>
    <row r="32" spans="1:97" x14ac:dyDescent="0.25">
      <c r="A32" s="162"/>
      <c r="B32" s="158" t="s">
        <v>136</v>
      </c>
      <c r="C32" s="59" t="s">
        <v>174</v>
      </c>
      <c r="D32" s="58">
        <v>0</v>
      </c>
      <c r="E32" s="58">
        <f>SUM(D30:F30)</f>
        <v>0</v>
      </c>
      <c r="F32" s="58">
        <v>0</v>
      </c>
      <c r="G32" s="58">
        <v>0</v>
      </c>
      <c r="H32" s="58">
        <f>SUM(G30:I30)</f>
        <v>0</v>
      </c>
      <c r="I32" s="58">
        <v>0</v>
      </c>
      <c r="J32" s="58">
        <v>0</v>
      </c>
      <c r="K32" s="58">
        <f>SUM(J30:L30)</f>
        <v>45</v>
      </c>
      <c r="L32" s="58">
        <v>0</v>
      </c>
      <c r="M32" s="58">
        <v>0</v>
      </c>
      <c r="N32" s="58">
        <f>SUM(M30:O30)</f>
        <v>56</v>
      </c>
      <c r="O32" s="58">
        <v>0</v>
      </c>
      <c r="P32" s="58">
        <v>0</v>
      </c>
      <c r="Q32" s="58">
        <f>SUM(P30:R30)</f>
        <v>15</v>
      </c>
      <c r="R32" s="58">
        <v>0</v>
      </c>
      <c r="S32" s="58">
        <v>0</v>
      </c>
      <c r="T32" s="58">
        <f>SUM(S30:U30)</f>
        <v>22</v>
      </c>
      <c r="U32" s="58">
        <v>0</v>
      </c>
      <c r="V32" s="58">
        <v>0</v>
      </c>
      <c r="W32" s="58">
        <f>SUM(V30:X30)</f>
        <v>27</v>
      </c>
      <c r="X32" s="58">
        <v>0</v>
      </c>
      <c r="Y32" s="58">
        <v>0</v>
      </c>
      <c r="Z32" s="58">
        <f>SUM(Y30:AA30)</f>
        <v>0</v>
      </c>
      <c r="AA32" s="58">
        <v>0</v>
      </c>
      <c r="AB32" s="58">
        <v>0</v>
      </c>
      <c r="AC32" s="58">
        <f>SUM(AB30:AD30)</f>
        <v>0</v>
      </c>
      <c r="AD32" s="58">
        <v>0</v>
      </c>
      <c r="AE32" s="58">
        <v>0</v>
      </c>
      <c r="AF32" s="58">
        <f>SUM(AE30:AG30)</f>
        <v>22</v>
      </c>
      <c r="AG32" s="58">
        <v>0</v>
      </c>
      <c r="AH32" s="58">
        <v>0</v>
      </c>
      <c r="AI32" s="58">
        <f>SUM(AH30:AJ30)</f>
        <v>31</v>
      </c>
      <c r="AJ32" s="58">
        <v>0</v>
      </c>
      <c r="AK32" s="58">
        <v>0</v>
      </c>
      <c r="AL32" s="58">
        <f>SUM(AK30:AM30)</f>
        <v>26</v>
      </c>
      <c r="AM32" s="58">
        <v>0</v>
      </c>
      <c r="AN32" s="58">
        <v>0</v>
      </c>
      <c r="AO32" s="58">
        <f>SUM(AN30:AP30)</f>
        <v>22</v>
      </c>
      <c r="AP32" s="58">
        <v>0</v>
      </c>
      <c r="AQ32" s="58">
        <v>0</v>
      </c>
      <c r="AR32" s="58">
        <f>SUM(AQ30:AS30)</f>
        <v>29</v>
      </c>
      <c r="AS32" s="58">
        <v>0</v>
      </c>
      <c r="AT32" s="58">
        <v>0</v>
      </c>
      <c r="AU32" s="58">
        <f>SUM(AT30:AV30)</f>
        <v>0</v>
      </c>
      <c r="AV32" s="58">
        <v>0</v>
      </c>
      <c r="AW32" s="58">
        <v>0</v>
      </c>
      <c r="AX32" s="58">
        <f>SUM(AW30:AY30)</f>
        <v>0</v>
      </c>
      <c r="AY32" s="58">
        <v>0</v>
      </c>
      <c r="AZ32" s="58">
        <v>0</v>
      </c>
      <c r="BA32" s="58">
        <f>SUM(AZ30:BB30)</f>
        <v>32</v>
      </c>
      <c r="BB32" s="58">
        <v>0</v>
      </c>
      <c r="BC32" s="58">
        <v>0</v>
      </c>
      <c r="BD32" s="58">
        <f>SUM(BC30:BE30)</f>
        <v>30</v>
      </c>
      <c r="BE32" s="58">
        <v>0</v>
      </c>
      <c r="BF32" s="58">
        <v>0</v>
      </c>
      <c r="BG32" s="58">
        <f>SUM(BF30:BH30)</f>
        <v>40</v>
      </c>
      <c r="BH32" s="58">
        <v>0</v>
      </c>
      <c r="BI32" s="58">
        <v>0</v>
      </c>
      <c r="BJ32" s="58">
        <f>SUM(BI30:BK30)</f>
        <v>27</v>
      </c>
      <c r="BK32" s="58">
        <v>0</v>
      </c>
      <c r="BL32" s="58">
        <v>0</v>
      </c>
      <c r="BM32" s="58">
        <f>SUM(BL30:BN30)</f>
        <v>13</v>
      </c>
      <c r="BN32" s="58">
        <v>0</v>
      </c>
      <c r="BO32" s="58">
        <v>0</v>
      </c>
      <c r="BP32" s="58">
        <f>SUM(BO30:BQ30)</f>
        <v>0</v>
      </c>
      <c r="BQ32" s="58">
        <v>0</v>
      </c>
      <c r="BR32" s="58">
        <v>0</v>
      </c>
      <c r="BS32" s="58">
        <f>SUM(BR30:BT30)</f>
        <v>0</v>
      </c>
      <c r="BT32" s="58">
        <v>0</v>
      </c>
      <c r="BU32" s="58">
        <v>0</v>
      </c>
      <c r="BV32" s="58">
        <f>SUM(BU30:BW30)</f>
        <v>36</v>
      </c>
      <c r="BW32" s="58">
        <v>0</v>
      </c>
      <c r="BX32" s="58">
        <v>0</v>
      </c>
      <c r="BY32" s="58">
        <f>SUM(BX30:BZ30)</f>
        <v>18</v>
      </c>
      <c r="BZ32" s="58">
        <v>0</v>
      </c>
      <c r="CA32" s="58">
        <v>0</v>
      </c>
      <c r="CB32" s="58">
        <f>SUM(CA30:CC30)</f>
        <v>36</v>
      </c>
      <c r="CC32" s="58">
        <v>0</v>
      </c>
      <c r="CD32" s="58">
        <v>0</v>
      </c>
      <c r="CE32" s="58">
        <f>SUM(CD30:CF30)</f>
        <v>22</v>
      </c>
      <c r="CF32" s="58">
        <v>0</v>
      </c>
      <c r="CG32" s="58">
        <v>0</v>
      </c>
      <c r="CH32" s="58">
        <f>SUM(CG30:CI30)</f>
        <v>0</v>
      </c>
      <c r="CI32" s="58">
        <v>0</v>
      </c>
      <c r="CJ32" s="58">
        <v>0</v>
      </c>
      <c r="CK32" s="58">
        <f>SUM(CJ30:CL30)</f>
        <v>0</v>
      </c>
      <c r="CL32" s="58">
        <v>0</v>
      </c>
      <c r="CM32" s="58">
        <v>0</v>
      </c>
      <c r="CN32" s="58">
        <f>SUM(CM30:CO30)</f>
        <v>0</v>
      </c>
      <c r="CO32" s="58">
        <v>0</v>
      </c>
      <c r="CP32" s="58">
        <v>0</v>
      </c>
      <c r="CQ32" s="58">
        <f>SUM(CP30:CR30)</f>
        <v>35</v>
      </c>
      <c r="CR32" s="58">
        <v>0</v>
      </c>
      <c r="CS32" s="46">
        <f t="shared" si="0"/>
        <v>584</v>
      </c>
    </row>
    <row r="33" spans="1:97" x14ac:dyDescent="0.25">
      <c r="A33" s="162"/>
      <c r="B33" s="159"/>
      <c r="C33" s="52" t="s">
        <v>45</v>
      </c>
      <c r="D33" s="58">
        <f>D32/3</f>
        <v>0</v>
      </c>
      <c r="E33" s="58">
        <f t="shared" ref="E33" si="266">E32/3</f>
        <v>0</v>
      </c>
      <c r="F33" s="58">
        <f t="shared" ref="F33" si="267">F32/3</f>
        <v>0</v>
      </c>
      <c r="G33" s="58">
        <f t="shared" ref="G33" si="268">G32/3</f>
        <v>0</v>
      </c>
      <c r="H33" s="58">
        <f t="shared" ref="H33" si="269">H32/3</f>
        <v>0</v>
      </c>
      <c r="I33" s="58">
        <f t="shared" ref="I33" si="270">I32/3</f>
        <v>0</v>
      </c>
      <c r="J33" s="58">
        <f t="shared" ref="J33" si="271">J32/3</f>
        <v>0</v>
      </c>
      <c r="K33" s="58">
        <f t="shared" ref="K33" si="272">K32/3</f>
        <v>15</v>
      </c>
      <c r="L33" s="58">
        <f t="shared" ref="L33" si="273">L32/3</f>
        <v>0</v>
      </c>
      <c r="M33" s="58">
        <f t="shared" ref="M33" si="274">M32/3</f>
        <v>0</v>
      </c>
      <c r="N33" s="58">
        <v>19</v>
      </c>
      <c r="O33" s="58">
        <f t="shared" ref="O33" si="275">O32/3</f>
        <v>0</v>
      </c>
      <c r="P33" s="58">
        <f t="shared" ref="P33" si="276">P32/3</f>
        <v>0</v>
      </c>
      <c r="Q33" s="58">
        <f t="shared" ref="Q33" si="277">Q32/3</f>
        <v>5</v>
      </c>
      <c r="R33" s="58">
        <f t="shared" ref="R33" si="278">R32/3</f>
        <v>0</v>
      </c>
      <c r="S33" s="58">
        <f t="shared" ref="S33" si="279">S32/3</f>
        <v>0</v>
      </c>
      <c r="T33" s="58">
        <v>8</v>
      </c>
      <c r="U33" s="58">
        <f t="shared" ref="U33" si="280">U32/3</f>
        <v>0</v>
      </c>
      <c r="V33" s="58">
        <f t="shared" ref="V33" si="281">V32/3</f>
        <v>0</v>
      </c>
      <c r="W33" s="58">
        <f t="shared" ref="W33" si="282">W32/3</f>
        <v>9</v>
      </c>
      <c r="X33" s="58">
        <f t="shared" ref="X33" si="283">X32/3</f>
        <v>0</v>
      </c>
      <c r="Y33" s="58">
        <f t="shared" ref="Y33" si="284">Y32/3</f>
        <v>0</v>
      </c>
      <c r="Z33" s="58">
        <f t="shared" ref="Z33" si="285">Z32/3</f>
        <v>0</v>
      </c>
      <c r="AA33" s="58">
        <f t="shared" ref="AA33" si="286">AA32/3</f>
        <v>0</v>
      </c>
      <c r="AB33" s="58">
        <f t="shared" ref="AB33" si="287">AB32/3</f>
        <v>0</v>
      </c>
      <c r="AC33" s="58">
        <f t="shared" ref="AC33" si="288">AC32/3</f>
        <v>0</v>
      </c>
      <c r="AD33" s="58">
        <f t="shared" ref="AD33" si="289">AD32/3</f>
        <v>0</v>
      </c>
      <c r="AE33" s="58">
        <f t="shared" ref="AE33" si="290">AE32/3</f>
        <v>0</v>
      </c>
      <c r="AF33" s="58">
        <v>8</v>
      </c>
      <c r="AG33" s="58">
        <f t="shared" ref="AG33" si="291">AG32/3</f>
        <v>0</v>
      </c>
      <c r="AH33" s="58">
        <f t="shared" ref="AH33" si="292">AH32/3</f>
        <v>0</v>
      </c>
      <c r="AI33" s="58">
        <v>11</v>
      </c>
      <c r="AJ33" s="58">
        <f t="shared" ref="AJ33" si="293">AJ32/3</f>
        <v>0</v>
      </c>
      <c r="AK33" s="58">
        <f t="shared" ref="AK33" si="294">AK32/3</f>
        <v>0</v>
      </c>
      <c r="AL33" s="58">
        <v>9</v>
      </c>
      <c r="AM33" s="58">
        <f t="shared" ref="AM33" si="295">AM32/3</f>
        <v>0</v>
      </c>
      <c r="AN33" s="58">
        <f t="shared" ref="AN33" si="296">AN32/3</f>
        <v>0</v>
      </c>
      <c r="AO33" s="58">
        <v>8</v>
      </c>
      <c r="AP33" s="58">
        <f t="shared" ref="AP33" si="297">AP32/3</f>
        <v>0</v>
      </c>
      <c r="AQ33" s="58">
        <f t="shared" ref="AQ33" si="298">AQ32/3</f>
        <v>0</v>
      </c>
      <c r="AR33" s="58">
        <v>10</v>
      </c>
      <c r="AS33" s="58">
        <f t="shared" ref="AS33" si="299">AS32/3</f>
        <v>0</v>
      </c>
      <c r="AT33" s="58">
        <f t="shared" ref="AT33" si="300">AT32/3</f>
        <v>0</v>
      </c>
      <c r="AU33" s="58">
        <f t="shared" ref="AU33" si="301">AU32/3</f>
        <v>0</v>
      </c>
      <c r="AV33" s="58">
        <f t="shared" ref="AV33" si="302">AV32/3</f>
        <v>0</v>
      </c>
      <c r="AW33" s="58">
        <f t="shared" ref="AW33" si="303">AW32/3</f>
        <v>0</v>
      </c>
      <c r="AX33" s="58">
        <f t="shared" ref="AX33" si="304">AX32/3</f>
        <v>0</v>
      </c>
      <c r="AY33" s="58">
        <f t="shared" ref="AY33" si="305">AY32/3</f>
        <v>0</v>
      </c>
      <c r="AZ33" s="58">
        <f t="shared" ref="AZ33" si="306">AZ32/3</f>
        <v>0</v>
      </c>
      <c r="BA33" s="58">
        <v>11</v>
      </c>
      <c r="BB33" s="58">
        <f t="shared" ref="BB33" si="307">BB32/3</f>
        <v>0</v>
      </c>
      <c r="BC33" s="58">
        <f t="shared" ref="BC33" si="308">BC32/3</f>
        <v>0</v>
      </c>
      <c r="BD33" s="58">
        <f t="shared" ref="BD33" si="309">BD32/3</f>
        <v>10</v>
      </c>
      <c r="BE33" s="58">
        <f t="shared" ref="BE33" si="310">BE32/3</f>
        <v>0</v>
      </c>
      <c r="BF33" s="58">
        <f t="shared" ref="BF33" si="311">BF32/3</f>
        <v>0</v>
      </c>
      <c r="BG33" s="58">
        <v>14</v>
      </c>
      <c r="BH33" s="58">
        <f t="shared" ref="BH33" si="312">BH32/3</f>
        <v>0</v>
      </c>
      <c r="BI33" s="58">
        <f t="shared" ref="BI33" si="313">BI32/3</f>
        <v>0</v>
      </c>
      <c r="BJ33" s="58">
        <f t="shared" ref="BJ33" si="314">BJ32/3</f>
        <v>9</v>
      </c>
      <c r="BK33" s="58">
        <f t="shared" ref="BK33" si="315">BK32/3</f>
        <v>0</v>
      </c>
      <c r="BL33" s="58">
        <f t="shared" ref="BL33" si="316">BL32/3</f>
        <v>0</v>
      </c>
      <c r="BM33" s="58">
        <v>5</v>
      </c>
      <c r="BN33" s="58">
        <f t="shared" ref="BN33" si="317">BN32/3</f>
        <v>0</v>
      </c>
      <c r="BO33" s="58">
        <f t="shared" ref="BO33" si="318">BO32/3</f>
        <v>0</v>
      </c>
      <c r="BP33" s="58">
        <f t="shared" ref="BP33" si="319">BP32/3</f>
        <v>0</v>
      </c>
      <c r="BQ33" s="58">
        <f t="shared" ref="BQ33" si="320">BQ32/3</f>
        <v>0</v>
      </c>
      <c r="BR33" s="58">
        <f t="shared" ref="BR33" si="321">BR32/3</f>
        <v>0</v>
      </c>
      <c r="BS33" s="58">
        <f t="shared" ref="BS33" si="322">BS32/3</f>
        <v>0</v>
      </c>
      <c r="BT33" s="58">
        <f t="shared" ref="BT33" si="323">BT32/3</f>
        <v>0</v>
      </c>
      <c r="BU33" s="58">
        <f t="shared" ref="BU33" si="324">BU32/3</f>
        <v>0</v>
      </c>
      <c r="BV33" s="58">
        <f t="shared" ref="BV33" si="325">BV32/3</f>
        <v>12</v>
      </c>
      <c r="BW33" s="58">
        <f t="shared" ref="BW33" si="326">BW32/3</f>
        <v>0</v>
      </c>
      <c r="BX33" s="58">
        <f t="shared" ref="BX33" si="327">BX32/3</f>
        <v>0</v>
      </c>
      <c r="BY33" s="58">
        <f t="shared" ref="BY33" si="328">BY32/3</f>
        <v>6</v>
      </c>
      <c r="BZ33" s="58">
        <f t="shared" ref="BZ33" si="329">BZ32/3</f>
        <v>0</v>
      </c>
      <c r="CA33" s="58">
        <f t="shared" ref="CA33" si="330">CA32/3</f>
        <v>0</v>
      </c>
      <c r="CB33" s="58">
        <f t="shared" ref="CB33" si="331">CB32/3</f>
        <v>12</v>
      </c>
      <c r="CC33" s="58">
        <f t="shared" ref="CC33" si="332">CC32/3</f>
        <v>0</v>
      </c>
      <c r="CD33" s="58">
        <f t="shared" ref="CD33" si="333">CD32/3</f>
        <v>0</v>
      </c>
      <c r="CE33" s="58">
        <v>8</v>
      </c>
      <c r="CF33" s="58">
        <f t="shared" ref="CF33" si="334">CF32/3</f>
        <v>0</v>
      </c>
      <c r="CG33" s="58">
        <f t="shared" ref="CG33" si="335">CG32/3</f>
        <v>0</v>
      </c>
      <c r="CH33" s="58">
        <f t="shared" ref="CH33" si="336">CH32/3</f>
        <v>0</v>
      </c>
      <c r="CI33" s="58">
        <f t="shared" ref="CI33" si="337">CI32/3</f>
        <v>0</v>
      </c>
      <c r="CJ33" s="58">
        <f t="shared" ref="CJ33" si="338">CJ32/3</f>
        <v>0</v>
      </c>
      <c r="CK33" s="58">
        <f t="shared" ref="CK33" si="339">CK32/3</f>
        <v>0</v>
      </c>
      <c r="CL33" s="58">
        <f t="shared" ref="CL33" si="340">CL32/3</f>
        <v>0</v>
      </c>
      <c r="CM33" s="58">
        <f t="shared" ref="CM33" si="341">CM32/3</f>
        <v>0</v>
      </c>
      <c r="CN33" s="58">
        <f t="shared" ref="CN33" si="342">CN32/3</f>
        <v>0</v>
      </c>
      <c r="CO33" s="58">
        <f t="shared" ref="CO33" si="343">CO32/3</f>
        <v>0</v>
      </c>
      <c r="CP33" s="58">
        <f t="shared" ref="CP33" si="344">CP32/3</f>
        <v>0</v>
      </c>
      <c r="CQ33" s="58">
        <v>12</v>
      </c>
      <c r="CR33" s="58">
        <f t="shared" ref="CR33" si="345">CR32/3</f>
        <v>0</v>
      </c>
      <c r="CS33" s="58">
        <f>SUM(D33:CR33)</f>
        <v>201</v>
      </c>
    </row>
    <row r="34" spans="1:97" x14ac:dyDescent="0.25">
      <c r="A34" s="162"/>
      <c r="B34" s="158" t="s">
        <v>135</v>
      </c>
      <c r="C34" s="46" t="s">
        <v>43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6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58">
        <v>0</v>
      </c>
      <c r="AQ34" s="58">
        <v>0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0</v>
      </c>
      <c r="BG34" s="58">
        <v>0</v>
      </c>
      <c r="BH34" s="58">
        <v>0</v>
      </c>
      <c r="BI34" s="58">
        <v>0</v>
      </c>
      <c r="BJ34" s="58">
        <v>0</v>
      </c>
      <c r="BK34" s="58">
        <v>0</v>
      </c>
      <c r="BL34" s="58">
        <v>0</v>
      </c>
      <c r="BM34" s="58">
        <v>0</v>
      </c>
      <c r="BN34" s="58">
        <v>0</v>
      </c>
      <c r="BO34" s="58">
        <v>0</v>
      </c>
      <c r="BP34" s="58">
        <v>0</v>
      </c>
      <c r="BQ34" s="58">
        <v>0</v>
      </c>
      <c r="BR34" s="58">
        <v>0</v>
      </c>
      <c r="BS34" s="58">
        <v>0</v>
      </c>
      <c r="BT34" s="58">
        <v>0</v>
      </c>
      <c r="BU34" s="58">
        <v>0</v>
      </c>
      <c r="BV34" s="58">
        <v>0</v>
      </c>
      <c r="BW34" s="58">
        <v>0</v>
      </c>
      <c r="BX34" s="58">
        <v>0</v>
      </c>
      <c r="BY34" s="58">
        <v>0</v>
      </c>
      <c r="BZ34" s="58">
        <v>0</v>
      </c>
      <c r="CA34" s="58">
        <v>0</v>
      </c>
      <c r="CB34" s="58">
        <v>0</v>
      </c>
      <c r="CC34" s="58">
        <v>0</v>
      </c>
      <c r="CD34" s="58">
        <v>0</v>
      </c>
      <c r="CE34" s="58">
        <v>0</v>
      </c>
      <c r="CF34" s="58">
        <v>0</v>
      </c>
      <c r="CG34" s="58">
        <v>0</v>
      </c>
      <c r="CH34" s="58">
        <v>0</v>
      </c>
      <c r="CI34" s="58">
        <v>0</v>
      </c>
      <c r="CJ34" s="58">
        <v>0</v>
      </c>
      <c r="CK34" s="58">
        <v>0</v>
      </c>
      <c r="CL34" s="58">
        <v>0</v>
      </c>
      <c r="CM34" s="58">
        <v>0</v>
      </c>
      <c r="CN34" s="58">
        <v>0</v>
      </c>
      <c r="CO34" s="58">
        <v>0</v>
      </c>
      <c r="CP34" s="58">
        <v>0</v>
      </c>
      <c r="CQ34" s="58">
        <v>0</v>
      </c>
      <c r="CR34" s="58">
        <v>0</v>
      </c>
      <c r="CS34" s="46">
        <f t="shared" si="0"/>
        <v>6</v>
      </c>
    </row>
    <row r="35" spans="1:97" x14ac:dyDescent="0.25">
      <c r="A35" s="162"/>
      <c r="B35" s="159"/>
      <c r="C35" s="52" t="s">
        <v>45</v>
      </c>
      <c r="D35" s="58">
        <f>D34</f>
        <v>0</v>
      </c>
      <c r="E35" s="58">
        <f t="shared" ref="E35:BP35" si="346">E34</f>
        <v>0</v>
      </c>
      <c r="F35" s="58">
        <f t="shared" si="346"/>
        <v>0</v>
      </c>
      <c r="G35" s="58">
        <f t="shared" si="346"/>
        <v>0</v>
      </c>
      <c r="H35" s="58">
        <f t="shared" si="346"/>
        <v>0</v>
      </c>
      <c r="I35" s="58">
        <f t="shared" si="346"/>
        <v>0</v>
      </c>
      <c r="J35" s="58">
        <f t="shared" si="346"/>
        <v>0</v>
      </c>
      <c r="K35" s="58">
        <f t="shared" si="346"/>
        <v>0</v>
      </c>
      <c r="L35" s="58">
        <f t="shared" si="346"/>
        <v>6</v>
      </c>
      <c r="M35" s="58">
        <f t="shared" si="346"/>
        <v>0</v>
      </c>
      <c r="N35" s="58">
        <f t="shared" si="346"/>
        <v>0</v>
      </c>
      <c r="O35" s="58">
        <f t="shared" si="346"/>
        <v>0</v>
      </c>
      <c r="P35" s="58">
        <f t="shared" si="346"/>
        <v>0</v>
      </c>
      <c r="Q35" s="58">
        <f t="shared" si="346"/>
        <v>0</v>
      </c>
      <c r="R35" s="58">
        <f t="shared" si="346"/>
        <v>0</v>
      </c>
      <c r="S35" s="58">
        <f t="shared" si="346"/>
        <v>0</v>
      </c>
      <c r="T35" s="58">
        <f t="shared" si="346"/>
        <v>0</v>
      </c>
      <c r="U35" s="58">
        <f t="shared" si="346"/>
        <v>0</v>
      </c>
      <c r="V35" s="58">
        <f t="shared" si="346"/>
        <v>0</v>
      </c>
      <c r="W35" s="58">
        <f t="shared" si="346"/>
        <v>0</v>
      </c>
      <c r="X35" s="58">
        <f t="shared" si="346"/>
        <v>0</v>
      </c>
      <c r="Y35" s="58">
        <f t="shared" si="346"/>
        <v>0</v>
      </c>
      <c r="Z35" s="58">
        <f t="shared" si="346"/>
        <v>0</v>
      </c>
      <c r="AA35" s="58">
        <f t="shared" si="346"/>
        <v>0</v>
      </c>
      <c r="AB35" s="58">
        <f t="shared" si="346"/>
        <v>0</v>
      </c>
      <c r="AC35" s="58">
        <f t="shared" si="346"/>
        <v>0</v>
      </c>
      <c r="AD35" s="58">
        <f t="shared" si="346"/>
        <v>0</v>
      </c>
      <c r="AE35" s="58">
        <f t="shared" si="346"/>
        <v>0</v>
      </c>
      <c r="AF35" s="58">
        <f t="shared" si="346"/>
        <v>0</v>
      </c>
      <c r="AG35" s="58">
        <f t="shared" si="346"/>
        <v>0</v>
      </c>
      <c r="AH35" s="58">
        <f t="shared" si="346"/>
        <v>0</v>
      </c>
      <c r="AI35" s="58">
        <f t="shared" si="346"/>
        <v>0</v>
      </c>
      <c r="AJ35" s="58">
        <f t="shared" si="346"/>
        <v>0</v>
      </c>
      <c r="AK35" s="58">
        <f t="shared" si="346"/>
        <v>0</v>
      </c>
      <c r="AL35" s="58">
        <f t="shared" si="346"/>
        <v>0</v>
      </c>
      <c r="AM35" s="58">
        <f t="shared" si="346"/>
        <v>0</v>
      </c>
      <c r="AN35" s="58">
        <f t="shared" si="346"/>
        <v>0</v>
      </c>
      <c r="AO35" s="58">
        <f t="shared" si="346"/>
        <v>0</v>
      </c>
      <c r="AP35" s="58">
        <f t="shared" si="346"/>
        <v>0</v>
      </c>
      <c r="AQ35" s="58">
        <f t="shared" si="346"/>
        <v>0</v>
      </c>
      <c r="AR35" s="58">
        <f t="shared" si="346"/>
        <v>0</v>
      </c>
      <c r="AS35" s="58">
        <f t="shared" si="346"/>
        <v>0</v>
      </c>
      <c r="AT35" s="58">
        <f t="shared" si="346"/>
        <v>0</v>
      </c>
      <c r="AU35" s="58">
        <f t="shared" si="346"/>
        <v>0</v>
      </c>
      <c r="AV35" s="58">
        <f t="shared" si="346"/>
        <v>0</v>
      </c>
      <c r="AW35" s="58">
        <f t="shared" si="346"/>
        <v>0</v>
      </c>
      <c r="AX35" s="58">
        <f t="shared" si="346"/>
        <v>0</v>
      </c>
      <c r="AY35" s="58">
        <f t="shared" si="346"/>
        <v>0</v>
      </c>
      <c r="AZ35" s="58">
        <f t="shared" si="346"/>
        <v>0</v>
      </c>
      <c r="BA35" s="58">
        <f t="shared" si="346"/>
        <v>0</v>
      </c>
      <c r="BB35" s="58">
        <f t="shared" si="346"/>
        <v>0</v>
      </c>
      <c r="BC35" s="58">
        <f t="shared" si="346"/>
        <v>0</v>
      </c>
      <c r="BD35" s="58">
        <f t="shared" si="346"/>
        <v>0</v>
      </c>
      <c r="BE35" s="58">
        <f t="shared" si="346"/>
        <v>0</v>
      </c>
      <c r="BF35" s="58">
        <f t="shared" si="346"/>
        <v>0</v>
      </c>
      <c r="BG35" s="58">
        <f t="shared" si="346"/>
        <v>0</v>
      </c>
      <c r="BH35" s="58">
        <f t="shared" si="346"/>
        <v>0</v>
      </c>
      <c r="BI35" s="58">
        <f t="shared" si="346"/>
        <v>0</v>
      </c>
      <c r="BJ35" s="58">
        <f t="shared" si="346"/>
        <v>0</v>
      </c>
      <c r="BK35" s="58">
        <f t="shared" si="346"/>
        <v>0</v>
      </c>
      <c r="BL35" s="58">
        <f t="shared" si="346"/>
        <v>0</v>
      </c>
      <c r="BM35" s="58">
        <f t="shared" si="346"/>
        <v>0</v>
      </c>
      <c r="BN35" s="58">
        <f t="shared" si="346"/>
        <v>0</v>
      </c>
      <c r="BO35" s="58">
        <f t="shared" si="346"/>
        <v>0</v>
      </c>
      <c r="BP35" s="58">
        <f t="shared" si="346"/>
        <v>0</v>
      </c>
      <c r="BQ35" s="58">
        <f t="shared" ref="BQ35:CR35" si="347">BQ34</f>
        <v>0</v>
      </c>
      <c r="BR35" s="58">
        <f t="shared" si="347"/>
        <v>0</v>
      </c>
      <c r="BS35" s="58">
        <f t="shared" si="347"/>
        <v>0</v>
      </c>
      <c r="BT35" s="58">
        <f t="shared" si="347"/>
        <v>0</v>
      </c>
      <c r="BU35" s="58">
        <f t="shared" si="347"/>
        <v>0</v>
      </c>
      <c r="BV35" s="58">
        <f t="shared" si="347"/>
        <v>0</v>
      </c>
      <c r="BW35" s="58">
        <f t="shared" si="347"/>
        <v>0</v>
      </c>
      <c r="BX35" s="58">
        <f t="shared" si="347"/>
        <v>0</v>
      </c>
      <c r="BY35" s="58">
        <f t="shared" si="347"/>
        <v>0</v>
      </c>
      <c r="BZ35" s="58">
        <f t="shared" si="347"/>
        <v>0</v>
      </c>
      <c r="CA35" s="58">
        <f t="shared" si="347"/>
        <v>0</v>
      </c>
      <c r="CB35" s="58">
        <f t="shared" si="347"/>
        <v>0</v>
      </c>
      <c r="CC35" s="58">
        <f t="shared" si="347"/>
        <v>0</v>
      </c>
      <c r="CD35" s="58">
        <f t="shared" si="347"/>
        <v>0</v>
      </c>
      <c r="CE35" s="58">
        <f t="shared" si="347"/>
        <v>0</v>
      </c>
      <c r="CF35" s="58">
        <f t="shared" si="347"/>
        <v>0</v>
      </c>
      <c r="CG35" s="58">
        <f t="shared" si="347"/>
        <v>0</v>
      </c>
      <c r="CH35" s="58">
        <f t="shared" si="347"/>
        <v>0</v>
      </c>
      <c r="CI35" s="58">
        <f t="shared" si="347"/>
        <v>0</v>
      </c>
      <c r="CJ35" s="58">
        <f t="shared" si="347"/>
        <v>0</v>
      </c>
      <c r="CK35" s="58">
        <f t="shared" si="347"/>
        <v>0</v>
      </c>
      <c r="CL35" s="58">
        <f t="shared" si="347"/>
        <v>0</v>
      </c>
      <c r="CM35" s="58">
        <f t="shared" si="347"/>
        <v>0</v>
      </c>
      <c r="CN35" s="58">
        <f t="shared" si="347"/>
        <v>0</v>
      </c>
      <c r="CO35" s="58">
        <f t="shared" si="347"/>
        <v>0</v>
      </c>
      <c r="CP35" s="58">
        <f t="shared" si="347"/>
        <v>0</v>
      </c>
      <c r="CQ35" s="58">
        <f t="shared" si="347"/>
        <v>0</v>
      </c>
      <c r="CR35" s="58">
        <f t="shared" si="347"/>
        <v>0</v>
      </c>
      <c r="CS35" s="46">
        <f t="shared" si="0"/>
        <v>6</v>
      </c>
    </row>
    <row r="36" spans="1:97" x14ac:dyDescent="0.25">
      <c r="A36" s="162"/>
      <c r="B36" s="158" t="s">
        <v>135</v>
      </c>
      <c r="C36" s="46" t="s">
        <v>46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10</v>
      </c>
      <c r="K36" s="58">
        <v>12</v>
      </c>
      <c r="L36" s="58">
        <v>6</v>
      </c>
      <c r="M36" s="58">
        <v>10</v>
      </c>
      <c r="N36" s="58">
        <v>12</v>
      </c>
      <c r="O36" s="58">
        <v>11</v>
      </c>
      <c r="P36" s="58">
        <v>9</v>
      </c>
      <c r="Q36" s="58">
        <v>0</v>
      </c>
      <c r="R36" s="58">
        <v>0</v>
      </c>
      <c r="S36" s="58">
        <v>11</v>
      </c>
      <c r="T36" s="58">
        <v>10</v>
      </c>
      <c r="U36" s="58">
        <v>0</v>
      </c>
      <c r="V36" s="58">
        <v>10</v>
      </c>
      <c r="W36" s="58">
        <v>12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10</v>
      </c>
      <c r="AG36" s="58">
        <v>0</v>
      </c>
      <c r="AH36" s="58">
        <v>0</v>
      </c>
      <c r="AI36" s="58">
        <v>12</v>
      </c>
      <c r="AJ36" s="58">
        <v>10</v>
      </c>
      <c r="AK36" s="58">
        <v>0</v>
      </c>
      <c r="AL36" s="58">
        <v>6</v>
      </c>
      <c r="AM36" s="58">
        <v>10</v>
      </c>
      <c r="AN36" s="58">
        <v>0</v>
      </c>
      <c r="AO36" s="58">
        <v>9</v>
      </c>
      <c r="AP36" s="58">
        <v>8</v>
      </c>
      <c r="AQ36" s="58">
        <v>0</v>
      </c>
      <c r="AR36" s="58">
        <v>10</v>
      </c>
      <c r="AS36" s="58">
        <v>8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>
        <v>12</v>
      </c>
      <c r="BA36" s="58">
        <v>10</v>
      </c>
      <c r="BB36" s="58">
        <v>0</v>
      </c>
      <c r="BC36" s="58">
        <v>8</v>
      </c>
      <c r="BD36" s="58">
        <v>10</v>
      </c>
      <c r="BE36" s="58">
        <v>4</v>
      </c>
      <c r="BF36" s="58">
        <v>10</v>
      </c>
      <c r="BG36" s="58">
        <v>10</v>
      </c>
      <c r="BH36" s="58">
        <v>0</v>
      </c>
      <c r="BI36" s="58">
        <v>12</v>
      </c>
      <c r="BJ36" s="58">
        <v>9</v>
      </c>
      <c r="BK36" s="58">
        <v>2</v>
      </c>
      <c r="BL36" s="58">
        <v>8</v>
      </c>
      <c r="BM36" s="58">
        <v>0</v>
      </c>
      <c r="BN36" s="58">
        <v>0</v>
      </c>
      <c r="BO36" s="58">
        <v>0</v>
      </c>
      <c r="BP36" s="58">
        <v>0</v>
      </c>
      <c r="BQ36" s="58">
        <v>0</v>
      </c>
      <c r="BR36" s="58">
        <v>0</v>
      </c>
      <c r="BS36" s="58">
        <v>0</v>
      </c>
      <c r="BT36" s="58">
        <v>0</v>
      </c>
      <c r="BU36" s="58">
        <v>10</v>
      </c>
      <c r="BV36" s="58">
        <v>10</v>
      </c>
      <c r="BW36" s="58">
        <v>4</v>
      </c>
      <c r="BX36" s="58">
        <v>6</v>
      </c>
      <c r="BY36" s="58">
        <v>6</v>
      </c>
      <c r="BZ36" s="58">
        <v>0</v>
      </c>
      <c r="CA36" s="58">
        <v>12</v>
      </c>
      <c r="CB36" s="58">
        <v>10</v>
      </c>
      <c r="CC36" s="58">
        <v>0</v>
      </c>
      <c r="CD36" s="58">
        <v>10</v>
      </c>
      <c r="CE36" s="58">
        <v>11</v>
      </c>
      <c r="CF36" s="58">
        <v>0</v>
      </c>
      <c r="CG36" s="58">
        <v>0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0</v>
      </c>
      <c r="CP36" s="58">
        <v>9</v>
      </c>
      <c r="CQ36" s="58">
        <v>12</v>
      </c>
      <c r="CR36" s="58">
        <v>0</v>
      </c>
      <c r="CS36" s="46">
        <f t="shared" ref="CS36:CS65" si="348">SUM(D36:CR36)</f>
        <v>391</v>
      </c>
    </row>
    <row r="37" spans="1:97" x14ac:dyDescent="0.25">
      <c r="A37" s="162"/>
      <c r="B37" s="159"/>
      <c r="C37" s="52" t="s">
        <v>45</v>
      </c>
      <c r="D37" s="58">
        <f>D36</f>
        <v>0</v>
      </c>
      <c r="E37" s="58">
        <f t="shared" ref="E37:N37" si="349">E36</f>
        <v>0</v>
      </c>
      <c r="F37" s="58">
        <f t="shared" si="349"/>
        <v>0</v>
      </c>
      <c r="G37" s="58">
        <f t="shared" si="349"/>
        <v>0</v>
      </c>
      <c r="H37" s="58">
        <f t="shared" si="349"/>
        <v>0</v>
      </c>
      <c r="I37" s="58">
        <f t="shared" si="349"/>
        <v>0</v>
      </c>
      <c r="J37" s="58">
        <f t="shared" si="349"/>
        <v>10</v>
      </c>
      <c r="K37" s="58">
        <f t="shared" si="349"/>
        <v>12</v>
      </c>
      <c r="L37" s="58">
        <f t="shared" si="349"/>
        <v>6</v>
      </c>
      <c r="M37" s="58">
        <f t="shared" si="349"/>
        <v>10</v>
      </c>
      <c r="N37" s="58">
        <f t="shared" si="349"/>
        <v>12</v>
      </c>
      <c r="O37" s="58">
        <v>7</v>
      </c>
      <c r="P37" s="58">
        <v>5</v>
      </c>
      <c r="Q37" s="58">
        <v>0</v>
      </c>
      <c r="R37" s="58">
        <v>0</v>
      </c>
      <c r="S37" s="58">
        <v>11</v>
      </c>
      <c r="T37" s="58">
        <v>10</v>
      </c>
      <c r="U37" s="58">
        <v>0</v>
      </c>
      <c r="V37" s="58">
        <v>10</v>
      </c>
      <c r="W37" s="58">
        <v>12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f>AF36</f>
        <v>10</v>
      </c>
      <c r="AG37" s="58">
        <f t="shared" ref="AG37:AL37" si="350">AG36</f>
        <v>0</v>
      </c>
      <c r="AH37" s="58">
        <f t="shared" si="350"/>
        <v>0</v>
      </c>
      <c r="AI37" s="58">
        <f t="shared" si="350"/>
        <v>12</v>
      </c>
      <c r="AJ37" s="58">
        <f t="shared" si="350"/>
        <v>10</v>
      </c>
      <c r="AK37" s="58">
        <f t="shared" si="350"/>
        <v>0</v>
      </c>
      <c r="AL37" s="58">
        <f t="shared" si="350"/>
        <v>6</v>
      </c>
      <c r="AM37" s="58">
        <v>7</v>
      </c>
      <c r="AN37" s="58">
        <v>0</v>
      </c>
      <c r="AO37" s="58">
        <v>5</v>
      </c>
      <c r="AP37" s="58">
        <v>4</v>
      </c>
      <c r="AQ37" s="58">
        <v>0</v>
      </c>
      <c r="AR37" s="58">
        <v>5</v>
      </c>
      <c r="AS37" s="58">
        <v>5</v>
      </c>
      <c r="AT37" s="58">
        <v>0</v>
      </c>
      <c r="AU37" s="58">
        <v>0</v>
      </c>
      <c r="AV37" s="58">
        <v>0</v>
      </c>
      <c r="AW37" s="58">
        <v>0</v>
      </c>
      <c r="AX37" s="58">
        <v>0</v>
      </c>
      <c r="AY37" s="58">
        <v>0</v>
      </c>
      <c r="AZ37" s="58">
        <f>AZ36</f>
        <v>12</v>
      </c>
      <c r="BA37" s="58">
        <f t="shared" ref="BA37:BI37" si="351">BA36</f>
        <v>10</v>
      </c>
      <c r="BB37" s="58">
        <f t="shared" si="351"/>
        <v>0</v>
      </c>
      <c r="BC37" s="58">
        <f t="shared" si="351"/>
        <v>8</v>
      </c>
      <c r="BD37" s="58">
        <f t="shared" si="351"/>
        <v>10</v>
      </c>
      <c r="BE37" s="58">
        <f t="shared" si="351"/>
        <v>4</v>
      </c>
      <c r="BF37" s="58">
        <f t="shared" si="351"/>
        <v>10</v>
      </c>
      <c r="BG37" s="58">
        <f t="shared" si="351"/>
        <v>10</v>
      </c>
      <c r="BH37" s="58">
        <f t="shared" si="351"/>
        <v>0</v>
      </c>
      <c r="BI37" s="58">
        <f t="shared" si="351"/>
        <v>12</v>
      </c>
      <c r="BJ37" s="58">
        <v>8</v>
      </c>
      <c r="BK37" s="58">
        <v>1</v>
      </c>
      <c r="BL37" s="58">
        <v>6</v>
      </c>
      <c r="BM37" s="58">
        <v>0</v>
      </c>
      <c r="BN37" s="58">
        <v>0</v>
      </c>
      <c r="BO37" s="58">
        <v>0</v>
      </c>
      <c r="BP37" s="58">
        <v>0</v>
      </c>
      <c r="BQ37" s="58">
        <v>0</v>
      </c>
      <c r="BR37" s="58">
        <v>0</v>
      </c>
      <c r="BS37" s="58">
        <v>0</v>
      </c>
      <c r="BT37" s="58">
        <v>0</v>
      </c>
      <c r="BU37" s="58">
        <f>BU36</f>
        <v>10</v>
      </c>
      <c r="BV37" s="58">
        <f t="shared" ref="BV37:CD37" si="352">BV36</f>
        <v>10</v>
      </c>
      <c r="BW37" s="58">
        <f t="shared" si="352"/>
        <v>4</v>
      </c>
      <c r="BX37" s="58">
        <f t="shared" si="352"/>
        <v>6</v>
      </c>
      <c r="BY37" s="58">
        <f t="shared" si="352"/>
        <v>6</v>
      </c>
      <c r="BZ37" s="58">
        <f t="shared" si="352"/>
        <v>0</v>
      </c>
      <c r="CA37" s="58">
        <f t="shared" si="352"/>
        <v>12</v>
      </c>
      <c r="CB37" s="58">
        <f t="shared" si="352"/>
        <v>10</v>
      </c>
      <c r="CC37" s="58">
        <f t="shared" si="352"/>
        <v>0</v>
      </c>
      <c r="CD37" s="58">
        <f t="shared" si="352"/>
        <v>10</v>
      </c>
      <c r="CE37" s="58">
        <v>7</v>
      </c>
      <c r="CF37" s="58">
        <v>0</v>
      </c>
      <c r="CG37" s="58">
        <v>0</v>
      </c>
      <c r="CH37" s="58">
        <v>0</v>
      </c>
      <c r="CI37" s="58">
        <v>0</v>
      </c>
      <c r="CJ37" s="58">
        <v>0</v>
      </c>
      <c r="CK37" s="58">
        <v>0</v>
      </c>
      <c r="CL37" s="58">
        <v>0</v>
      </c>
      <c r="CM37" s="58">
        <v>0</v>
      </c>
      <c r="CN37" s="58">
        <v>0</v>
      </c>
      <c r="CO37" s="58">
        <v>0</v>
      </c>
      <c r="CP37" s="58">
        <v>9</v>
      </c>
      <c r="CQ37" s="58">
        <v>12</v>
      </c>
      <c r="CR37" s="58">
        <v>0</v>
      </c>
      <c r="CS37" s="46">
        <f t="shared" si="348"/>
        <v>356</v>
      </c>
    </row>
    <row r="38" spans="1:97" x14ac:dyDescent="0.25">
      <c r="A38" s="6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2"/>
    </row>
    <row r="39" spans="1:97" x14ac:dyDescent="0.25">
      <c r="A39" s="162" t="s">
        <v>10</v>
      </c>
      <c r="B39" s="158" t="s">
        <v>136</v>
      </c>
      <c r="C39" s="46" t="s">
        <v>173</v>
      </c>
      <c r="D39" s="58">
        <v>15</v>
      </c>
      <c r="E39" s="58">
        <v>13</v>
      </c>
      <c r="F39" s="58">
        <v>0</v>
      </c>
      <c r="G39" s="58">
        <v>0</v>
      </c>
      <c r="H39" s="58">
        <v>0</v>
      </c>
      <c r="I39" s="58">
        <v>0</v>
      </c>
      <c r="J39" s="58">
        <v>9</v>
      </c>
      <c r="K39" s="58">
        <v>4</v>
      </c>
      <c r="L39" s="58">
        <v>4</v>
      </c>
      <c r="M39" s="58">
        <v>9</v>
      </c>
      <c r="N39" s="58">
        <v>11</v>
      </c>
      <c r="O39" s="58">
        <v>9</v>
      </c>
      <c r="P39" s="58">
        <v>18</v>
      </c>
      <c r="Q39" s="58">
        <v>4</v>
      </c>
      <c r="R39" s="58">
        <v>13</v>
      </c>
      <c r="S39" s="58">
        <v>9</v>
      </c>
      <c r="T39" s="58">
        <v>11</v>
      </c>
      <c r="U39" s="58">
        <v>14</v>
      </c>
      <c r="V39" s="58">
        <v>11</v>
      </c>
      <c r="W39" s="58">
        <v>13</v>
      </c>
      <c r="X39" s="58">
        <v>11</v>
      </c>
      <c r="Y39" s="58">
        <v>9</v>
      </c>
      <c r="Z39" s="58">
        <v>10</v>
      </c>
      <c r="AA39" s="58">
        <v>2</v>
      </c>
      <c r="AB39" s="58">
        <v>0</v>
      </c>
      <c r="AC39" s="58">
        <v>0</v>
      </c>
      <c r="AD39" s="58">
        <v>8</v>
      </c>
      <c r="AE39" s="58">
        <v>8</v>
      </c>
      <c r="AF39" s="58">
        <v>0</v>
      </c>
      <c r="AG39" s="58">
        <v>0</v>
      </c>
      <c r="AH39" s="58">
        <v>5</v>
      </c>
      <c r="AI39" s="58">
        <v>6</v>
      </c>
      <c r="AJ39" s="58">
        <v>7</v>
      </c>
      <c r="AK39" s="58">
        <v>10</v>
      </c>
      <c r="AL39" s="58">
        <v>10</v>
      </c>
      <c r="AM39" s="58">
        <v>7</v>
      </c>
      <c r="AN39" s="58">
        <v>12</v>
      </c>
      <c r="AO39" s="58">
        <v>6</v>
      </c>
      <c r="AP39" s="58">
        <v>9</v>
      </c>
      <c r="AQ39" s="58">
        <v>15</v>
      </c>
      <c r="AR39" s="58">
        <v>8</v>
      </c>
      <c r="AS39" s="58">
        <v>12</v>
      </c>
      <c r="AT39" s="58">
        <v>11</v>
      </c>
      <c r="AU39" s="58">
        <v>9</v>
      </c>
      <c r="AV39" s="58">
        <v>13</v>
      </c>
      <c r="AW39" s="58">
        <v>5</v>
      </c>
      <c r="AX39" s="58">
        <v>0</v>
      </c>
      <c r="AY39" s="58">
        <v>17</v>
      </c>
      <c r="AZ39" s="58">
        <v>14</v>
      </c>
      <c r="BA39" s="58">
        <v>10</v>
      </c>
      <c r="BB39" s="58">
        <v>8</v>
      </c>
      <c r="BC39" s="58">
        <v>9</v>
      </c>
      <c r="BD39" s="58">
        <v>24</v>
      </c>
      <c r="BE39" s="58">
        <v>13</v>
      </c>
      <c r="BF39" s="58">
        <v>3</v>
      </c>
      <c r="BG39" s="58">
        <v>6</v>
      </c>
      <c r="BH39" s="58">
        <v>0</v>
      </c>
      <c r="BI39" s="58">
        <v>10</v>
      </c>
      <c r="BJ39" s="58">
        <v>4</v>
      </c>
      <c r="BK39" s="58">
        <v>11</v>
      </c>
      <c r="BL39" s="58">
        <v>6</v>
      </c>
      <c r="BM39" s="58">
        <v>5</v>
      </c>
      <c r="BN39" s="58">
        <v>9</v>
      </c>
      <c r="BO39" s="58">
        <v>0</v>
      </c>
      <c r="BP39" s="58">
        <v>0</v>
      </c>
      <c r="BQ39" s="58">
        <v>0</v>
      </c>
      <c r="BR39" s="58">
        <v>0</v>
      </c>
      <c r="BS39" s="58">
        <v>0</v>
      </c>
      <c r="BT39" s="58">
        <v>0</v>
      </c>
      <c r="BU39" s="58">
        <v>0</v>
      </c>
      <c r="BV39" s="58">
        <v>0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0</v>
      </c>
      <c r="CE39" s="58">
        <v>0</v>
      </c>
      <c r="CF39" s="58">
        <v>0</v>
      </c>
      <c r="CG39" s="58">
        <v>0</v>
      </c>
      <c r="CH39" s="58">
        <v>0</v>
      </c>
      <c r="CI39" s="58">
        <v>0</v>
      </c>
      <c r="CJ39" s="58">
        <v>0</v>
      </c>
      <c r="CK39" s="58">
        <v>0</v>
      </c>
      <c r="CL39" s="58">
        <v>0</v>
      </c>
      <c r="CM39" s="58">
        <v>0</v>
      </c>
      <c r="CN39" s="58">
        <v>0</v>
      </c>
      <c r="CO39" s="58">
        <v>0</v>
      </c>
      <c r="CP39" s="58">
        <v>9</v>
      </c>
      <c r="CQ39" s="58">
        <v>10</v>
      </c>
      <c r="CR39" s="58">
        <v>8</v>
      </c>
      <c r="CS39" s="46">
        <f t="shared" si="348"/>
        <v>536</v>
      </c>
    </row>
    <row r="40" spans="1:97" x14ac:dyDescent="0.25">
      <c r="A40" s="162"/>
      <c r="B40" s="159"/>
      <c r="C40" s="52" t="s">
        <v>45</v>
      </c>
      <c r="D40" s="58">
        <f>D39/3</f>
        <v>5</v>
      </c>
      <c r="E40" s="58">
        <v>5</v>
      </c>
      <c r="F40" s="58">
        <f t="shared" ref="F40" si="353">F39/3</f>
        <v>0</v>
      </c>
      <c r="G40" s="58">
        <f t="shared" ref="G40" si="354">G39/3</f>
        <v>0</v>
      </c>
      <c r="H40" s="58">
        <f t="shared" ref="H40" si="355">H39/3</f>
        <v>0</v>
      </c>
      <c r="I40" s="58">
        <f t="shared" ref="I40" si="356">I39/3</f>
        <v>0</v>
      </c>
      <c r="J40" s="58">
        <f t="shared" ref="J40" si="357">J39/3</f>
        <v>3</v>
      </c>
      <c r="K40" s="58">
        <v>2</v>
      </c>
      <c r="L40" s="58">
        <v>2</v>
      </c>
      <c r="M40" s="58">
        <f t="shared" ref="M40" si="358">M39/3</f>
        <v>3</v>
      </c>
      <c r="N40" s="58">
        <v>4</v>
      </c>
      <c r="O40" s="58">
        <f t="shared" ref="O40" si="359">O39/3</f>
        <v>3</v>
      </c>
      <c r="P40" s="58">
        <f t="shared" ref="P40" si="360">P39/3</f>
        <v>6</v>
      </c>
      <c r="Q40" s="58">
        <v>2</v>
      </c>
      <c r="R40" s="58">
        <v>5</v>
      </c>
      <c r="S40" s="58">
        <f t="shared" ref="S40" si="361">S39/3</f>
        <v>3</v>
      </c>
      <c r="T40" s="58">
        <v>4</v>
      </c>
      <c r="U40" s="58">
        <v>5</v>
      </c>
      <c r="V40" s="58">
        <v>4</v>
      </c>
      <c r="W40" s="58">
        <v>5</v>
      </c>
      <c r="X40" s="58">
        <v>4</v>
      </c>
      <c r="Y40" s="58">
        <f t="shared" ref="Y40" si="362">Y39/3</f>
        <v>3</v>
      </c>
      <c r="Z40" s="58">
        <v>4</v>
      </c>
      <c r="AA40" s="58">
        <v>1</v>
      </c>
      <c r="AB40" s="58">
        <f t="shared" ref="AB40" si="363">AB39/3</f>
        <v>0</v>
      </c>
      <c r="AC40" s="58">
        <f t="shared" ref="AC40" si="364">AC39/3</f>
        <v>0</v>
      </c>
      <c r="AD40" s="58">
        <v>3</v>
      </c>
      <c r="AE40" s="58">
        <v>3</v>
      </c>
      <c r="AF40" s="58">
        <f t="shared" ref="AF40" si="365">AF39/3</f>
        <v>0</v>
      </c>
      <c r="AG40" s="58">
        <f t="shared" ref="AG40" si="366">AG39/3</f>
        <v>0</v>
      </c>
      <c r="AH40" s="58">
        <v>2</v>
      </c>
      <c r="AI40" s="58">
        <f t="shared" ref="AI40" si="367">AI39/3</f>
        <v>2</v>
      </c>
      <c r="AJ40" s="58">
        <v>3</v>
      </c>
      <c r="AK40" s="58">
        <v>4</v>
      </c>
      <c r="AL40" s="58">
        <v>4</v>
      </c>
      <c r="AM40" s="58">
        <v>3</v>
      </c>
      <c r="AN40" s="58">
        <f t="shared" ref="AN40" si="368">AN39/3</f>
        <v>4</v>
      </c>
      <c r="AO40" s="58">
        <f t="shared" ref="AO40" si="369">AO39/3</f>
        <v>2</v>
      </c>
      <c r="AP40" s="58">
        <f t="shared" ref="AP40" si="370">AP39/3</f>
        <v>3</v>
      </c>
      <c r="AQ40" s="58">
        <f t="shared" ref="AQ40" si="371">AQ39/3</f>
        <v>5</v>
      </c>
      <c r="AR40" s="58">
        <v>3</v>
      </c>
      <c r="AS40" s="58">
        <f t="shared" ref="AS40" si="372">AS39/3</f>
        <v>4</v>
      </c>
      <c r="AT40" s="58">
        <v>4</v>
      </c>
      <c r="AU40" s="58">
        <f t="shared" ref="AU40" si="373">AU39/3</f>
        <v>3</v>
      </c>
      <c r="AV40" s="58">
        <v>5</v>
      </c>
      <c r="AW40" s="58">
        <v>2</v>
      </c>
      <c r="AX40" s="58">
        <f t="shared" ref="AX40" si="374">AX39/3</f>
        <v>0</v>
      </c>
      <c r="AY40" s="58">
        <v>6</v>
      </c>
      <c r="AZ40" s="58">
        <v>5</v>
      </c>
      <c r="BA40" s="58">
        <v>4</v>
      </c>
      <c r="BB40" s="58">
        <v>3</v>
      </c>
      <c r="BC40" s="58">
        <f t="shared" ref="BC40" si="375">BC39/3</f>
        <v>3</v>
      </c>
      <c r="BD40" s="58">
        <f t="shared" ref="BD40" si="376">BD39/3</f>
        <v>8</v>
      </c>
      <c r="BE40" s="58">
        <v>5</v>
      </c>
      <c r="BF40" s="58">
        <f t="shared" ref="BF40" si="377">BF39/3</f>
        <v>1</v>
      </c>
      <c r="BG40" s="58">
        <f t="shared" ref="BG40" si="378">BG39/3</f>
        <v>2</v>
      </c>
      <c r="BH40" s="58">
        <f t="shared" ref="BH40" si="379">BH39/3</f>
        <v>0</v>
      </c>
      <c r="BI40" s="58">
        <v>4</v>
      </c>
      <c r="BJ40" s="58">
        <v>2</v>
      </c>
      <c r="BK40" s="58">
        <v>4</v>
      </c>
      <c r="BL40" s="58">
        <f t="shared" ref="BL40" si="380">BL39/3</f>
        <v>2</v>
      </c>
      <c r="BM40" s="58">
        <v>2</v>
      </c>
      <c r="BN40" s="58">
        <f t="shared" ref="BN40" si="381">BN39/3</f>
        <v>3</v>
      </c>
      <c r="BO40" s="58">
        <f t="shared" ref="BO40" si="382">BO39/3</f>
        <v>0</v>
      </c>
      <c r="BP40" s="58">
        <f t="shared" ref="BP40" si="383">BP39/3</f>
        <v>0</v>
      </c>
      <c r="BQ40" s="58">
        <f t="shared" ref="BQ40" si="384">BQ39/3</f>
        <v>0</v>
      </c>
      <c r="BR40" s="58">
        <f t="shared" ref="BR40" si="385">BR39/3</f>
        <v>0</v>
      </c>
      <c r="BS40" s="58">
        <f t="shared" ref="BS40" si="386">BS39/3</f>
        <v>0</v>
      </c>
      <c r="BT40" s="58">
        <f t="shared" ref="BT40" si="387">BT39/3</f>
        <v>0</v>
      </c>
      <c r="BU40" s="58">
        <f t="shared" ref="BU40" si="388">BU39/3</f>
        <v>0</v>
      </c>
      <c r="BV40" s="58">
        <f t="shared" ref="BV40" si="389">BV39/3</f>
        <v>0</v>
      </c>
      <c r="BW40" s="58">
        <f t="shared" ref="BW40" si="390">BW39/3</f>
        <v>0</v>
      </c>
      <c r="BX40" s="58">
        <f t="shared" ref="BX40" si="391">BX39/3</f>
        <v>0</v>
      </c>
      <c r="BY40" s="58">
        <f t="shared" ref="BY40" si="392">BY39/3</f>
        <v>0</v>
      </c>
      <c r="BZ40" s="58">
        <f t="shared" ref="BZ40" si="393">BZ39/3</f>
        <v>0</v>
      </c>
      <c r="CA40" s="58">
        <f t="shared" ref="CA40" si="394">CA39/3</f>
        <v>0</v>
      </c>
      <c r="CB40" s="58">
        <f t="shared" ref="CB40" si="395">CB39/3</f>
        <v>0</v>
      </c>
      <c r="CC40" s="58">
        <f t="shared" ref="CC40" si="396">CC39/3</f>
        <v>0</v>
      </c>
      <c r="CD40" s="58">
        <f t="shared" ref="CD40" si="397">CD39/3</f>
        <v>0</v>
      </c>
      <c r="CE40" s="58">
        <f t="shared" ref="CE40" si="398">CE39/3</f>
        <v>0</v>
      </c>
      <c r="CF40" s="58">
        <f t="shared" ref="CF40" si="399">CF39/3</f>
        <v>0</v>
      </c>
      <c r="CG40" s="58">
        <f t="shared" ref="CG40" si="400">CG39/3</f>
        <v>0</v>
      </c>
      <c r="CH40" s="58">
        <f t="shared" ref="CH40" si="401">CH39/3</f>
        <v>0</v>
      </c>
      <c r="CI40" s="58">
        <f t="shared" ref="CI40" si="402">CI39/3</f>
        <v>0</v>
      </c>
      <c r="CJ40" s="58">
        <f t="shared" ref="CJ40" si="403">CJ39/3</f>
        <v>0</v>
      </c>
      <c r="CK40" s="58">
        <f t="shared" ref="CK40" si="404">CK39/3</f>
        <v>0</v>
      </c>
      <c r="CL40" s="58">
        <f t="shared" ref="CL40" si="405">CL39/3</f>
        <v>0</v>
      </c>
      <c r="CM40" s="58">
        <f t="shared" ref="CM40" si="406">CM39/3</f>
        <v>0</v>
      </c>
      <c r="CN40" s="58">
        <f t="shared" ref="CN40" si="407">CN39/3</f>
        <v>0</v>
      </c>
      <c r="CO40" s="58">
        <f t="shared" ref="CO40" si="408">CO39/3</f>
        <v>0</v>
      </c>
      <c r="CP40" s="58">
        <f t="shared" ref="CP40" si="409">CP39/3</f>
        <v>3</v>
      </c>
      <c r="CQ40" s="58">
        <v>4</v>
      </c>
      <c r="CR40" s="58">
        <v>3</v>
      </c>
      <c r="CS40" s="46">
        <f t="shared" si="348"/>
        <v>196</v>
      </c>
    </row>
    <row r="41" spans="1:97" x14ac:dyDescent="0.25">
      <c r="A41" s="162"/>
      <c r="B41" s="158" t="s">
        <v>136</v>
      </c>
      <c r="C41" s="59" t="s">
        <v>174</v>
      </c>
      <c r="D41" s="58">
        <v>0</v>
      </c>
      <c r="E41" s="58">
        <f>SUM(D39:F39)</f>
        <v>28</v>
      </c>
      <c r="F41" s="58">
        <v>0</v>
      </c>
      <c r="G41" s="58">
        <v>0</v>
      </c>
      <c r="H41" s="58">
        <f>SUM(G39:I39)</f>
        <v>0</v>
      </c>
      <c r="I41" s="58">
        <v>0</v>
      </c>
      <c r="J41" s="58">
        <v>0</v>
      </c>
      <c r="K41" s="58">
        <f>SUM(J39:L39)</f>
        <v>17</v>
      </c>
      <c r="L41" s="58">
        <v>0</v>
      </c>
      <c r="M41" s="58">
        <v>0</v>
      </c>
      <c r="N41" s="58">
        <f>SUM(M39:O39)</f>
        <v>29</v>
      </c>
      <c r="O41" s="58">
        <v>0</v>
      </c>
      <c r="P41" s="58">
        <v>0</v>
      </c>
      <c r="Q41" s="58">
        <f>SUM(P39:R39)</f>
        <v>35</v>
      </c>
      <c r="R41" s="58">
        <v>0</v>
      </c>
      <c r="S41" s="58">
        <v>0</v>
      </c>
      <c r="T41" s="58">
        <f>SUM(S39:U39)</f>
        <v>34</v>
      </c>
      <c r="U41" s="58">
        <v>0</v>
      </c>
      <c r="V41" s="58">
        <v>0</v>
      </c>
      <c r="W41" s="58">
        <f>SUM(V39:X39)</f>
        <v>35</v>
      </c>
      <c r="X41" s="58">
        <v>0</v>
      </c>
      <c r="Y41" s="58">
        <v>0</v>
      </c>
      <c r="Z41" s="58">
        <f>SUM(Y39:AA39)</f>
        <v>21</v>
      </c>
      <c r="AA41" s="58">
        <v>0</v>
      </c>
      <c r="AB41" s="58">
        <v>0</v>
      </c>
      <c r="AC41" s="58">
        <f>SUM(AB39:AD39)</f>
        <v>8</v>
      </c>
      <c r="AD41" s="58">
        <v>0</v>
      </c>
      <c r="AE41" s="58">
        <v>0</v>
      </c>
      <c r="AF41" s="58">
        <f>SUM(AE39:AG39)</f>
        <v>8</v>
      </c>
      <c r="AG41" s="58">
        <v>0</v>
      </c>
      <c r="AH41" s="58">
        <v>0</v>
      </c>
      <c r="AI41" s="58">
        <f>SUM(AH39:AJ39)</f>
        <v>18</v>
      </c>
      <c r="AJ41" s="58">
        <v>0</v>
      </c>
      <c r="AK41" s="58">
        <v>0</v>
      </c>
      <c r="AL41" s="58">
        <f>SUM(AK39:AM39)</f>
        <v>27</v>
      </c>
      <c r="AM41" s="58">
        <v>0</v>
      </c>
      <c r="AN41" s="58">
        <v>0</v>
      </c>
      <c r="AO41" s="58">
        <f>SUM(AN39:AP39)</f>
        <v>27</v>
      </c>
      <c r="AP41" s="58">
        <v>0</v>
      </c>
      <c r="AQ41" s="58">
        <v>0</v>
      </c>
      <c r="AR41" s="58">
        <f>SUM(AQ39:AS39)</f>
        <v>35</v>
      </c>
      <c r="AS41" s="58">
        <v>0</v>
      </c>
      <c r="AT41" s="58">
        <v>0</v>
      </c>
      <c r="AU41" s="58">
        <f>SUM(AT39:AV39)</f>
        <v>33</v>
      </c>
      <c r="AV41" s="58">
        <v>0</v>
      </c>
      <c r="AW41" s="58">
        <v>0</v>
      </c>
      <c r="AX41" s="58">
        <f>SUM(AW39:AY39)</f>
        <v>22</v>
      </c>
      <c r="AY41" s="58">
        <v>0</v>
      </c>
      <c r="AZ41" s="58">
        <v>0</v>
      </c>
      <c r="BA41" s="58">
        <f>SUM(AZ39:BB39)</f>
        <v>32</v>
      </c>
      <c r="BB41" s="58">
        <v>0</v>
      </c>
      <c r="BC41" s="58">
        <v>0</v>
      </c>
      <c r="BD41" s="58">
        <f>SUM(BC39:BE39)</f>
        <v>46</v>
      </c>
      <c r="BE41" s="58">
        <v>0</v>
      </c>
      <c r="BF41" s="58">
        <v>0</v>
      </c>
      <c r="BG41" s="58">
        <f>SUM(BF39:BH39)</f>
        <v>9</v>
      </c>
      <c r="BH41" s="58">
        <v>0</v>
      </c>
      <c r="BI41" s="58">
        <v>0</v>
      </c>
      <c r="BJ41" s="58">
        <f>SUM(BI39:BK39)</f>
        <v>25</v>
      </c>
      <c r="BK41" s="58">
        <v>0</v>
      </c>
      <c r="BL41" s="58">
        <v>0</v>
      </c>
      <c r="BM41" s="58">
        <f>SUM(BL39:BN39)</f>
        <v>20</v>
      </c>
      <c r="BN41" s="58">
        <v>0</v>
      </c>
      <c r="BO41" s="58">
        <v>0</v>
      </c>
      <c r="BP41" s="58">
        <f>SUM(BO39:BQ39)</f>
        <v>0</v>
      </c>
      <c r="BQ41" s="58">
        <v>0</v>
      </c>
      <c r="BR41" s="58">
        <v>0</v>
      </c>
      <c r="BS41" s="58">
        <f>SUM(BR39:BT39)</f>
        <v>0</v>
      </c>
      <c r="BT41" s="58">
        <v>0</v>
      </c>
      <c r="BU41" s="58">
        <v>0</v>
      </c>
      <c r="BV41" s="58">
        <f>SUM(BU39:BW39)</f>
        <v>0</v>
      </c>
      <c r="BW41" s="58">
        <v>0</v>
      </c>
      <c r="BX41" s="58">
        <v>0</v>
      </c>
      <c r="BY41" s="58">
        <f>SUM(BX39:BZ39)</f>
        <v>0</v>
      </c>
      <c r="BZ41" s="58">
        <v>0</v>
      </c>
      <c r="CA41" s="58">
        <v>0</v>
      </c>
      <c r="CB41" s="58">
        <f>SUM(CA39:CC39)</f>
        <v>0</v>
      </c>
      <c r="CC41" s="58">
        <v>0</v>
      </c>
      <c r="CD41" s="58">
        <v>0</v>
      </c>
      <c r="CE41" s="58">
        <f>SUM(CD39:CF39)</f>
        <v>0</v>
      </c>
      <c r="CF41" s="58">
        <v>0</v>
      </c>
      <c r="CG41" s="58">
        <v>0</v>
      </c>
      <c r="CH41" s="58">
        <f>SUM(CG39:CI39)</f>
        <v>0</v>
      </c>
      <c r="CI41" s="58">
        <v>0</v>
      </c>
      <c r="CJ41" s="58">
        <v>0</v>
      </c>
      <c r="CK41" s="58">
        <f>SUM(CJ39:CL39)</f>
        <v>0</v>
      </c>
      <c r="CL41" s="58">
        <v>0</v>
      </c>
      <c r="CM41" s="58">
        <v>0</v>
      </c>
      <c r="CN41" s="58">
        <f>SUM(CM39:CO39)</f>
        <v>0</v>
      </c>
      <c r="CO41" s="58">
        <v>0</v>
      </c>
      <c r="CP41" s="58">
        <v>0</v>
      </c>
      <c r="CQ41" s="58">
        <f>SUM(CP39:CR39)</f>
        <v>27</v>
      </c>
      <c r="CR41" s="58">
        <v>0</v>
      </c>
      <c r="CS41" s="46">
        <f t="shared" si="348"/>
        <v>536</v>
      </c>
    </row>
    <row r="42" spans="1:97" x14ac:dyDescent="0.25">
      <c r="A42" s="162"/>
      <c r="B42" s="159"/>
      <c r="C42" s="52" t="s">
        <v>45</v>
      </c>
      <c r="D42" s="58">
        <f>D41/3</f>
        <v>0</v>
      </c>
      <c r="E42" s="58">
        <v>10</v>
      </c>
      <c r="F42" s="58">
        <f t="shared" ref="F42" si="410">F41/3</f>
        <v>0</v>
      </c>
      <c r="G42" s="58">
        <f t="shared" ref="G42" si="411">G41/3</f>
        <v>0</v>
      </c>
      <c r="H42" s="58">
        <f t="shared" ref="H42" si="412">H41/3</f>
        <v>0</v>
      </c>
      <c r="I42" s="58">
        <f t="shared" ref="I42" si="413">I41/3</f>
        <v>0</v>
      </c>
      <c r="J42" s="58">
        <f t="shared" ref="J42" si="414">J41/3</f>
        <v>0</v>
      </c>
      <c r="K42" s="58">
        <v>6</v>
      </c>
      <c r="L42" s="58">
        <f t="shared" ref="L42" si="415">L41/3</f>
        <v>0</v>
      </c>
      <c r="M42" s="58">
        <f t="shared" ref="M42" si="416">M41/3</f>
        <v>0</v>
      </c>
      <c r="N42" s="58">
        <v>10</v>
      </c>
      <c r="O42" s="58">
        <f t="shared" ref="O42" si="417">O41/3</f>
        <v>0</v>
      </c>
      <c r="P42" s="58">
        <f t="shared" ref="P42" si="418">P41/3</f>
        <v>0</v>
      </c>
      <c r="Q42" s="58">
        <v>12</v>
      </c>
      <c r="R42" s="58">
        <f t="shared" ref="R42" si="419">R41/3</f>
        <v>0</v>
      </c>
      <c r="S42" s="58">
        <f t="shared" ref="S42" si="420">S41/3</f>
        <v>0</v>
      </c>
      <c r="T42" s="58">
        <v>12</v>
      </c>
      <c r="U42" s="58">
        <f t="shared" ref="U42" si="421">U41/3</f>
        <v>0</v>
      </c>
      <c r="V42" s="58">
        <f t="shared" ref="V42" si="422">V41/3</f>
        <v>0</v>
      </c>
      <c r="W42" s="58">
        <v>12</v>
      </c>
      <c r="X42" s="58">
        <f t="shared" ref="X42" si="423">X41/3</f>
        <v>0</v>
      </c>
      <c r="Y42" s="58">
        <f t="shared" ref="Y42" si="424">Y41/3</f>
        <v>0</v>
      </c>
      <c r="Z42" s="58">
        <f t="shared" ref="Z42" si="425">Z41/3</f>
        <v>7</v>
      </c>
      <c r="AA42" s="58">
        <f t="shared" ref="AA42" si="426">AA41/3</f>
        <v>0</v>
      </c>
      <c r="AB42" s="58">
        <f t="shared" ref="AB42" si="427">AB41/3</f>
        <v>0</v>
      </c>
      <c r="AC42" s="58">
        <v>3</v>
      </c>
      <c r="AD42" s="58">
        <f t="shared" ref="AD42" si="428">AD41/3</f>
        <v>0</v>
      </c>
      <c r="AE42" s="58">
        <f t="shared" ref="AE42" si="429">AE41/3</f>
        <v>0</v>
      </c>
      <c r="AF42" s="58">
        <v>3</v>
      </c>
      <c r="AG42" s="58">
        <f t="shared" ref="AG42" si="430">AG41/3</f>
        <v>0</v>
      </c>
      <c r="AH42" s="58">
        <f t="shared" ref="AH42" si="431">AH41/3</f>
        <v>0</v>
      </c>
      <c r="AI42" s="58">
        <f t="shared" ref="AI42" si="432">AI41/3</f>
        <v>6</v>
      </c>
      <c r="AJ42" s="58">
        <f t="shared" ref="AJ42" si="433">AJ41/3</f>
        <v>0</v>
      </c>
      <c r="AK42" s="58">
        <f t="shared" ref="AK42" si="434">AK41/3</f>
        <v>0</v>
      </c>
      <c r="AL42" s="58">
        <f t="shared" ref="AL42" si="435">AL41/3</f>
        <v>9</v>
      </c>
      <c r="AM42" s="58">
        <f t="shared" ref="AM42" si="436">AM41/3</f>
        <v>0</v>
      </c>
      <c r="AN42" s="58">
        <f t="shared" ref="AN42" si="437">AN41/3</f>
        <v>0</v>
      </c>
      <c r="AO42" s="58">
        <f t="shared" ref="AO42" si="438">AO41/3</f>
        <v>9</v>
      </c>
      <c r="AP42" s="58">
        <f t="shared" ref="AP42" si="439">AP41/3</f>
        <v>0</v>
      </c>
      <c r="AQ42" s="58">
        <f t="shared" ref="AQ42" si="440">AQ41/3</f>
        <v>0</v>
      </c>
      <c r="AR42" s="58">
        <v>12</v>
      </c>
      <c r="AS42" s="58">
        <f t="shared" ref="AS42" si="441">AS41/3</f>
        <v>0</v>
      </c>
      <c r="AT42" s="58">
        <f t="shared" ref="AT42" si="442">AT41/3</f>
        <v>0</v>
      </c>
      <c r="AU42" s="58">
        <f t="shared" ref="AU42" si="443">AU41/3</f>
        <v>11</v>
      </c>
      <c r="AV42" s="58">
        <f t="shared" ref="AV42" si="444">AV41/3</f>
        <v>0</v>
      </c>
      <c r="AW42" s="58">
        <f t="shared" ref="AW42" si="445">AW41/3</f>
        <v>0</v>
      </c>
      <c r="AX42" s="58">
        <v>8</v>
      </c>
      <c r="AY42" s="58">
        <f t="shared" ref="AY42" si="446">AY41/3</f>
        <v>0</v>
      </c>
      <c r="AZ42" s="58">
        <f t="shared" ref="AZ42" si="447">AZ41/3</f>
        <v>0</v>
      </c>
      <c r="BA42" s="58">
        <v>11</v>
      </c>
      <c r="BB42" s="58">
        <f t="shared" ref="BB42" si="448">BB41/3</f>
        <v>0</v>
      </c>
      <c r="BC42" s="58">
        <f t="shared" ref="BC42" si="449">BC41/3</f>
        <v>0</v>
      </c>
      <c r="BD42" s="58">
        <v>16</v>
      </c>
      <c r="BE42" s="58">
        <f t="shared" ref="BE42" si="450">BE41/3</f>
        <v>0</v>
      </c>
      <c r="BF42" s="58">
        <f t="shared" ref="BF42" si="451">BF41/3</f>
        <v>0</v>
      </c>
      <c r="BG42" s="58">
        <f t="shared" ref="BG42" si="452">BG41/3</f>
        <v>3</v>
      </c>
      <c r="BH42" s="58">
        <f t="shared" ref="BH42" si="453">BH41/3</f>
        <v>0</v>
      </c>
      <c r="BI42" s="58">
        <f t="shared" ref="BI42" si="454">BI41/3</f>
        <v>0</v>
      </c>
      <c r="BJ42" s="58">
        <v>9</v>
      </c>
      <c r="BK42" s="58">
        <f t="shared" ref="BK42" si="455">BK41/3</f>
        <v>0</v>
      </c>
      <c r="BL42" s="58">
        <f t="shared" ref="BL42" si="456">BL41/3</f>
        <v>0</v>
      </c>
      <c r="BM42" s="58">
        <v>7</v>
      </c>
      <c r="BN42" s="58">
        <f t="shared" ref="BN42" si="457">BN41/3</f>
        <v>0</v>
      </c>
      <c r="BO42" s="58">
        <f t="shared" ref="BO42" si="458">BO41/3</f>
        <v>0</v>
      </c>
      <c r="BP42" s="58">
        <f t="shared" ref="BP42" si="459">BP41/3</f>
        <v>0</v>
      </c>
      <c r="BQ42" s="58">
        <f t="shared" ref="BQ42" si="460">BQ41/3</f>
        <v>0</v>
      </c>
      <c r="BR42" s="58">
        <f t="shared" ref="BR42" si="461">BR41/3</f>
        <v>0</v>
      </c>
      <c r="BS42" s="58">
        <f t="shared" ref="BS42" si="462">BS41/3</f>
        <v>0</v>
      </c>
      <c r="BT42" s="58">
        <f t="shared" ref="BT42" si="463">BT41/3</f>
        <v>0</v>
      </c>
      <c r="BU42" s="58">
        <f t="shared" ref="BU42" si="464">BU41/3</f>
        <v>0</v>
      </c>
      <c r="BV42" s="58">
        <f t="shared" ref="BV42" si="465">BV41/3</f>
        <v>0</v>
      </c>
      <c r="BW42" s="58">
        <f t="shared" ref="BW42" si="466">BW41/3</f>
        <v>0</v>
      </c>
      <c r="BX42" s="58">
        <f t="shared" ref="BX42" si="467">BX41/3</f>
        <v>0</v>
      </c>
      <c r="BY42" s="58">
        <f t="shared" ref="BY42" si="468">BY41/3</f>
        <v>0</v>
      </c>
      <c r="BZ42" s="58">
        <f t="shared" ref="BZ42" si="469">BZ41/3</f>
        <v>0</v>
      </c>
      <c r="CA42" s="58">
        <f t="shared" ref="CA42" si="470">CA41/3</f>
        <v>0</v>
      </c>
      <c r="CB42" s="58">
        <f t="shared" ref="CB42" si="471">CB41/3</f>
        <v>0</v>
      </c>
      <c r="CC42" s="58">
        <f t="shared" ref="CC42" si="472">CC41/3</f>
        <v>0</v>
      </c>
      <c r="CD42" s="58">
        <f t="shared" ref="CD42" si="473">CD41/3</f>
        <v>0</v>
      </c>
      <c r="CE42" s="58">
        <f t="shared" ref="CE42" si="474">CE41/3</f>
        <v>0</v>
      </c>
      <c r="CF42" s="58">
        <f t="shared" ref="CF42" si="475">CF41/3</f>
        <v>0</v>
      </c>
      <c r="CG42" s="58">
        <f t="shared" ref="CG42" si="476">CG41/3</f>
        <v>0</v>
      </c>
      <c r="CH42" s="58">
        <f t="shared" ref="CH42" si="477">CH41/3</f>
        <v>0</v>
      </c>
      <c r="CI42" s="58">
        <f t="shared" ref="CI42" si="478">CI41/3</f>
        <v>0</v>
      </c>
      <c r="CJ42" s="58">
        <f t="shared" ref="CJ42" si="479">CJ41/3</f>
        <v>0</v>
      </c>
      <c r="CK42" s="58">
        <f t="shared" ref="CK42" si="480">CK41/3</f>
        <v>0</v>
      </c>
      <c r="CL42" s="58">
        <f t="shared" ref="CL42" si="481">CL41/3</f>
        <v>0</v>
      </c>
      <c r="CM42" s="58">
        <f t="shared" ref="CM42" si="482">CM41/3</f>
        <v>0</v>
      </c>
      <c r="CN42" s="58">
        <f t="shared" ref="CN42" si="483">CN41/3</f>
        <v>0</v>
      </c>
      <c r="CO42" s="58">
        <f t="shared" ref="CO42" si="484">CO41/3</f>
        <v>0</v>
      </c>
      <c r="CP42" s="58">
        <f t="shared" ref="CP42" si="485">CP41/3</f>
        <v>0</v>
      </c>
      <c r="CQ42" s="58">
        <f t="shared" ref="CQ42" si="486">CQ41/3</f>
        <v>9</v>
      </c>
      <c r="CR42" s="58">
        <f t="shared" ref="CR42" si="487">CR41/3</f>
        <v>0</v>
      </c>
      <c r="CS42" s="58">
        <f t="shared" si="348"/>
        <v>185</v>
      </c>
    </row>
    <row r="43" spans="1:97" x14ac:dyDescent="0.25">
      <c r="A43" s="162"/>
      <c r="B43" s="158" t="s">
        <v>135</v>
      </c>
      <c r="C43" s="46" t="s">
        <v>44</v>
      </c>
      <c r="D43" s="58">
        <v>10</v>
      </c>
      <c r="E43" s="58">
        <v>14</v>
      </c>
      <c r="F43" s="58">
        <v>2</v>
      </c>
      <c r="G43" s="58">
        <v>0</v>
      </c>
      <c r="H43" s="58">
        <v>0</v>
      </c>
      <c r="I43" s="58">
        <v>0</v>
      </c>
      <c r="J43" s="58">
        <v>18</v>
      </c>
      <c r="K43" s="58">
        <v>0</v>
      </c>
      <c r="L43" s="58">
        <v>0</v>
      </c>
      <c r="M43" s="58">
        <v>7</v>
      </c>
      <c r="N43" s="58">
        <v>10</v>
      </c>
      <c r="O43" s="58">
        <v>0</v>
      </c>
      <c r="P43" s="58">
        <v>16</v>
      </c>
      <c r="Q43" s="58">
        <v>7</v>
      </c>
      <c r="R43" s="58">
        <v>18</v>
      </c>
      <c r="S43" s="58">
        <v>14</v>
      </c>
      <c r="T43" s="58">
        <v>16</v>
      </c>
      <c r="U43" s="58">
        <v>20</v>
      </c>
      <c r="V43" s="58">
        <v>16</v>
      </c>
      <c r="W43" s="58">
        <v>14</v>
      </c>
      <c r="X43" s="58">
        <v>16</v>
      </c>
      <c r="Y43" s="58">
        <v>16</v>
      </c>
      <c r="Z43" s="58">
        <v>16</v>
      </c>
      <c r="AA43" s="58">
        <v>8</v>
      </c>
      <c r="AB43" s="58">
        <v>12</v>
      </c>
      <c r="AC43" s="58">
        <v>0</v>
      </c>
      <c r="AD43" s="58">
        <v>0</v>
      </c>
      <c r="AE43" s="58">
        <v>14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6</v>
      </c>
      <c r="AL43" s="58">
        <v>14</v>
      </c>
      <c r="AM43" s="58">
        <v>10</v>
      </c>
      <c r="AN43" s="58">
        <v>14</v>
      </c>
      <c r="AO43" s="58">
        <v>12</v>
      </c>
      <c r="AP43" s="58">
        <v>12</v>
      </c>
      <c r="AQ43" s="58">
        <v>16</v>
      </c>
      <c r="AR43" s="58">
        <v>20</v>
      </c>
      <c r="AS43" s="58">
        <v>12</v>
      </c>
      <c r="AT43" s="58">
        <v>14</v>
      </c>
      <c r="AU43" s="58">
        <v>12</v>
      </c>
      <c r="AV43" s="58">
        <v>12</v>
      </c>
      <c r="AW43" s="58">
        <v>10</v>
      </c>
      <c r="AX43" s="58">
        <v>8</v>
      </c>
      <c r="AY43" s="58">
        <v>18</v>
      </c>
      <c r="AZ43" s="58">
        <v>14</v>
      </c>
      <c r="BA43" s="58">
        <v>16</v>
      </c>
      <c r="BB43" s="58">
        <v>20</v>
      </c>
      <c r="BC43" s="58">
        <v>12</v>
      </c>
      <c r="BD43" s="58">
        <v>22</v>
      </c>
      <c r="BE43" s="58">
        <v>14</v>
      </c>
      <c r="BF43" s="58">
        <v>13</v>
      </c>
      <c r="BG43" s="58">
        <v>6</v>
      </c>
      <c r="BH43" s="58">
        <v>0</v>
      </c>
      <c r="BI43" s="58">
        <v>0</v>
      </c>
      <c r="BJ43" s="58">
        <v>0</v>
      </c>
      <c r="BK43" s="58">
        <v>0</v>
      </c>
      <c r="BL43" s="58">
        <v>0</v>
      </c>
      <c r="BM43" s="58">
        <v>0</v>
      </c>
      <c r="BN43" s="58">
        <v>0</v>
      </c>
      <c r="BO43" s="58">
        <v>0</v>
      </c>
      <c r="BP43" s="58">
        <v>0</v>
      </c>
      <c r="BQ43" s="58">
        <v>0</v>
      </c>
      <c r="BR43" s="58">
        <v>0</v>
      </c>
      <c r="BS43" s="58">
        <v>0</v>
      </c>
      <c r="BT43" s="58">
        <v>0</v>
      </c>
      <c r="BU43" s="58">
        <v>0</v>
      </c>
      <c r="BV43" s="58">
        <v>0</v>
      </c>
      <c r="BW43" s="58">
        <v>0</v>
      </c>
      <c r="BX43" s="58">
        <v>0</v>
      </c>
      <c r="BY43" s="58">
        <v>0</v>
      </c>
      <c r="BZ43" s="58">
        <v>0</v>
      </c>
      <c r="CA43" s="58">
        <v>0</v>
      </c>
      <c r="CB43" s="58">
        <v>0</v>
      </c>
      <c r="CC43" s="58">
        <v>0</v>
      </c>
      <c r="CD43" s="58">
        <v>0</v>
      </c>
      <c r="CE43" s="58">
        <v>0</v>
      </c>
      <c r="CF43" s="58">
        <v>0</v>
      </c>
      <c r="CG43" s="58">
        <v>0</v>
      </c>
      <c r="CH43" s="58">
        <v>0</v>
      </c>
      <c r="CI43" s="58">
        <v>0</v>
      </c>
      <c r="CJ43" s="58">
        <v>0</v>
      </c>
      <c r="CK43" s="58">
        <v>0</v>
      </c>
      <c r="CL43" s="58">
        <v>0</v>
      </c>
      <c r="CM43" s="58">
        <v>0</v>
      </c>
      <c r="CN43" s="58">
        <v>0</v>
      </c>
      <c r="CO43" s="58">
        <v>0</v>
      </c>
      <c r="CP43" s="58">
        <v>0</v>
      </c>
      <c r="CQ43" s="58">
        <v>0</v>
      </c>
      <c r="CR43" s="58">
        <v>0</v>
      </c>
      <c r="CS43" s="46">
        <f t="shared" si="348"/>
        <v>571</v>
      </c>
    </row>
    <row r="44" spans="1:97" x14ac:dyDescent="0.25">
      <c r="A44" s="162"/>
      <c r="B44" s="159"/>
      <c r="C44" s="52" t="s">
        <v>45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58">
        <v>0</v>
      </c>
      <c r="AV44" s="58">
        <v>0</v>
      </c>
      <c r="AW44" s="58">
        <v>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  <c r="BF44" s="58">
        <v>0</v>
      </c>
      <c r="BG44" s="58">
        <v>0</v>
      </c>
      <c r="BH44" s="58">
        <v>0</v>
      </c>
      <c r="BI44" s="58">
        <v>0</v>
      </c>
      <c r="BJ44" s="58">
        <v>0</v>
      </c>
      <c r="BK44" s="58">
        <v>0</v>
      </c>
      <c r="BL44" s="58">
        <v>0</v>
      </c>
      <c r="BM44" s="58">
        <v>0</v>
      </c>
      <c r="BN44" s="58">
        <v>0</v>
      </c>
      <c r="BO44" s="58">
        <v>0</v>
      </c>
      <c r="BP44" s="58">
        <v>0</v>
      </c>
      <c r="BQ44" s="58">
        <v>0</v>
      </c>
      <c r="BR44" s="58">
        <v>0</v>
      </c>
      <c r="BS44" s="58">
        <v>0</v>
      </c>
      <c r="BT44" s="58">
        <v>0</v>
      </c>
      <c r="BU44" s="58">
        <v>0</v>
      </c>
      <c r="BV44" s="58">
        <v>0</v>
      </c>
      <c r="BW44" s="58">
        <v>0</v>
      </c>
      <c r="BX44" s="58">
        <v>0</v>
      </c>
      <c r="BY44" s="58">
        <v>0</v>
      </c>
      <c r="BZ44" s="58">
        <v>0</v>
      </c>
      <c r="CA44" s="58">
        <v>0</v>
      </c>
      <c r="CB44" s="58">
        <v>0</v>
      </c>
      <c r="CC44" s="58">
        <v>0</v>
      </c>
      <c r="CD44" s="58">
        <v>0</v>
      </c>
      <c r="CE44" s="58">
        <v>0</v>
      </c>
      <c r="CF44" s="58">
        <v>0</v>
      </c>
      <c r="CG44" s="58">
        <v>0</v>
      </c>
      <c r="CH44" s="58">
        <v>0</v>
      </c>
      <c r="CI44" s="58">
        <v>0</v>
      </c>
      <c r="CJ44" s="58">
        <v>0</v>
      </c>
      <c r="CK44" s="58">
        <v>0</v>
      </c>
      <c r="CL44" s="58">
        <v>0</v>
      </c>
      <c r="CM44" s="58">
        <v>0</v>
      </c>
      <c r="CN44" s="58">
        <v>0</v>
      </c>
      <c r="CO44" s="58">
        <v>0</v>
      </c>
      <c r="CP44" s="58">
        <v>0</v>
      </c>
      <c r="CQ44" s="58">
        <v>0</v>
      </c>
      <c r="CR44" s="58">
        <v>0</v>
      </c>
      <c r="CS44" s="46">
        <f t="shared" si="348"/>
        <v>0</v>
      </c>
    </row>
    <row r="45" spans="1:97" x14ac:dyDescent="0.25">
      <c r="A45" s="162"/>
      <c r="B45" s="158" t="s">
        <v>135</v>
      </c>
      <c r="C45" s="46" t="s">
        <v>46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20</v>
      </c>
      <c r="O45" s="58">
        <v>30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58">
        <v>0</v>
      </c>
      <c r="BG45" s="58">
        <v>44</v>
      </c>
      <c r="BH45" s="58">
        <v>28</v>
      </c>
      <c r="BI45" s="58">
        <v>0</v>
      </c>
      <c r="BJ45" s="58">
        <v>0</v>
      </c>
      <c r="BK45" s="58">
        <v>0</v>
      </c>
      <c r="BL45" s="58">
        <v>0</v>
      </c>
      <c r="BM45" s="58">
        <v>0</v>
      </c>
      <c r="BN45" s="58">
        <v>0</v>
      </c>
      <c r="BO45" s="58">
        <v>0</v>
      </c>
      <c r="BP45" s="58">
        <v>0</v>
      </c>
      <c r="BQ45" s="58">
        <v>0</v>
      </c>
      <c r="BR45" s="58">
        <v>0</v>
      </c>
      <c r="BS45" s="58">
        <v>0</v>
      </c>
      <c r="BT45" s="58">
        <v>0</v>
      </c>
      <c r="BU45" s="58">
        <v>0</v>
      </c>
      <c r="BV45" s="58">
        <v>0</v>
      </c>
      <c r="BW45" s="58">
        <v>0</v>
      </c>
      <c r="BX45" s="58">
        <v>0</v>
      </c>
      <c r="BY45" s="58">
        <v>0</v>
      </c>
      <c r="BZ45" s="58">
        <v>0</v>
      </c>
      <c r="CA45" s="58">
        <v>0</v>
      </c>
      <c r="CB45" s="58">
        <v>0</v>
      </c>
      <c r="CC45" s="58">
        <v>0</v>
      </c>
      <c r="CD45" s="58">
        <v>0</v>
      </c>
      <c r="CE45" s="58">
        <v>0</v>
      </c>
      <c r="CF45" s="58">
        <v>0</v>
      </c>
      <c r="CG45" s="58">
        <v>0</v>
      </c>
      <c r="CH45" s="58">
        <v>0</v>
      </c>
      <c r="CI45" s="58">
        <v>0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46">
        <f t="shared" si="348"/>
        <v>122</v>
      </c>
    </row>
    <row r="46" spans="1:97" x14ac:dyDescent="0.25">
      <c r="A46" s="162"/>
      <c r="B46" s="159"/>
      <c r="C46" s="52" t="s">
        <v>45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0</v>
      </c>
      <c r="BG46" s="58">
        <v>0</v>
      </c>
      <c r="BH46" s="58">
        <v>0</v>
      </c>
      <c r="BI46" s="58">
        <v>0</v>
      </c>
      <c r="BJ46" s="58">
        <v>0</v>
      </c>
      <c r="BK46" s="58">
        <v>0</v>
      </c>
      <c r="BL46" s="58">
        <v>0</v>
      </c>
      <c r="BM46" s="58">
        <v>0</v>
      </c>
      <c r="BN46" s="58">
        <v>0</v>
      </c>
      <c r="BO46" s="58">
        <v>0</v>
      </c>
      <c r="BP46" s="58">
        <v>0</v>
      </c>
      <c r="BQ46" s="58">
        <v>0</v>
      </c>
      <c r="BR46" s="58">
        <v>0</v>
      </c>
      <c r="BS46" s="58">
        <v>0</v>
      </c>
      <c r="BT46" s="58">
        <v>0</v>
      </c>
      <c r="BU46" s="58">
        <v>0</v>
      </c>
      <c r="BV46" s="58">
        <v>0</v>
      </c>
      <c r="BW46" s="58">
        <v>0</v>
      </c>
      <c r="BX46" s="58">
        <v>0</v>
      </c>
      <c r="BY46" s="58">
        <v>0</v>
      </c>
      <c r="BZ46" s="58">
        <v>0</v>
      </c>
      <c r="CA46" s="58">
        <v>0</v>
      </c>
      <c r="CB46" s="58">
        <v>0</v>
      </c>
      <c r="CC46" s="58">
        <v>0</v>
      </c>
      <c r="CD46" s="58">
        <v>0</v>
      </c>
      <c r="CE46" s="58">
        <v>0</v>
      </c>
      <c r="CF46" s="58">
        <v>0</v>
      </c>
      <c r="CG46" s="58">
        <v>0</v>
      </c>
      <c r="CH46" s="58">
        <v>0</v>
      </c>
      <c r="CI46" s="58">
        <v>0</v>
      </c>
      <c r="CJ46" s="58">
        <v>0</v>
      </c>
      <c r="CK46" s="58">
        <v>0</v>
      </c>
      <c r="CL46" s="58">
        <v>0</v>
      </c>
      <c r="CM46" s="58">
        <v>0</v>
      </c>
      <c r="CN46" s="58">
        <v>0</v>
      </c>
      <c r="CO46" s="58">
        <v>0</v>
      </c>
      <c r="CP46" s="58">
        <v>0</v>
      </c>
      <c r="CQ46" s="58">
        <v>0</v>
      </c>
      <c r="CR46" s="58">
        <v>0</v>
      </c>
      <c r="CS46" s="46">
        <f t="shared" si="348"/>
        <v>0</v>
      </c>
    </row>
    <row r="47" spans="1:97" x14ac:dyDescent="0.25">
      <c r="A47" s="162"/>
      <c r="B47" s="158" t="s">
        <v>135</v>
      </c>
      <c r="C47" s="46" t="s">
        <v>328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28</v>
      </c>
      <c r="L47" s="58">
        <v>40</v>
      </c>
      <c r="M47" s="58">
        <v>8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38</v>
      </c>
      <c r="AI47" s="58">
        <v>96</v>
      </c>
      <c r="AJ47" s="58">
        <v>56</v>
      </c>
      <c r="AK47" s="58">
        <v>6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8">
        <v>0</v>
      </c>
      <c r="AS47" s="58">
        <v>0</v>
      </c>
      <c r="AT47" s="58">
        <v>0</v>
      </c>
      <c r="AU47" s="58">
        <v>0</v>
      </c>
      <c r="AV47" s="58">
        <v>0</v>
      </c>
      <c r="AW47" s="58">
        <v>0</v>
      </c>
      <c r="AX47" s="58">
        <v>0</v>
      </c>
      <c r="AY47" s="58">
        <v>0</v>
      </c>
      <c r="AZ47" s="58">
        <v>0</v>
      </c>
      <c r="BA47" s="58">
        <v>0</v>
      </c>
      <c r="BB47" s="58">
        <v>0</v>
      </c>
      <c r="BC47" s="58">
        <v>0</v>
      </c>
      <c r="BD47" s="58">
        <v>0</v>
      </c>
      <c r="BE47" s="58">
        <v>0</v>
      </c>
      <c r="BF47" s="58">
        <v>0</v>
      </c>
      <c r="BG47" s="58">
        <v>0</v>
      </c>
      <c r="BH47" s="58">
        <v>0</v>
      </c>
      <c r="BI47" s="58">
        <v>8</v>
      </c>
      <c r="BJ47" s="58">
        <v>12</v>
      </c>
      <c r="BK47" s="58">
        <v>13</v>
      </c>
      <c r="BL47" s="58">
        <v>17</v>
      </c>
      <c r="BM47" s="58">
        <v>38</v>
      </c>
      <c r="BN47" s="58">
        <v>58</v>
      </c>
      <c r="BO47" s="58">
        <v>0</v>
      </c>
      <c r="BP47" s="58">
        <v>0</v>
      </c>
      <c r="BQ47" s="58">
        <v>0</v>
      </c>
      <c r="BR47" s="58">
        <v>0</v>
      </c>
      <c r="BS47" s="58">
        <v>0</v>
      </c>
      <c r="BT47" s="58">
        <v>0</v>
      </c>
      <c r="BU47" s="58">
        <v>0</v>
      </c>
      <c r="BV47" s="58">
        <v>0</v>
      </c>
      <c r="BW47" s="58">
        <v>0</v>
      </c>
      <c r="BX47" s="58">
        <v>0</v>
      </c>
      <c r="BY47" s="58">
        <v>0</v>
      </c>
      <c r="BZ47" s="58">
        <v>0</v>
      </c>
      <c r="CA47" s="58">
        <v>0</v>
      </c>
      <c r="CB47" s="58">
        <v>0</v>
      </c>
      <c r="CC47" s="58">
        <v>0</v>
      </c>
      <c r="CD47" s="58">
        <v>0</v>
      </c>
      <c r="CE47" s="58">
        <v>0</v>
      </c>
      <c r="CF47" s="58">
        <v>0</v>
      </c>
      <c r="CG47" s="58">
        <v>0</v>
      </c>
      <c r="CH47" s="58">
        <v>0</v>
      </c>
      <c r="CI47" s="58">
        <v>0</v>
      </c>
      <c r="CJ47" s="58">
        <v>0</v>
      </c>
      <c r="CK47" s="58">
        <v>0</v>
      </c>
      <c r="CL47" s="58">
        <v>0</v>
      </c>
      <c r="CM47" s="58">
        <v>0</v>
      </c>
      <c r="CN47" s="58">
        <v>0</v>
      </c>
      <c r="CO47" s="58">
        <v>42</v>
      </c>
      <c r="CP47" s="58">
        <v>50</v>
      </c>
      <c r="CQ47" s="58">
        <v>76</v>
      </c>
      <c r="CR47" s="58">
        <v>64</v>
      </c>
      <c r="CS47" s="46">
        <f t="shared" si="348"/>
        <v>650</v>
      </c>
    </row>
    <row r="48" spans="1:97" x14ac:dyDescent="0.25">
      <c r="A48" s="162"/>
      <c r="B48" s="159"/>
      <c r="C48" s="52" t="s">
        <v>45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2</v>
      </c>
      <c r="L48" s="58">
        <v>2</v>
      </c>
      <c r="M48" s="58">
        <v>1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0</v>
      </c>
      <c r="AH48" s="58">
        <v>2</v>
      </c>
      <c r="AI48" s="58">
        <v>5</v>
      </c>
      <c r="AJ48" s="58">
        <v>3</v>
      </c>
      <c r="AK48" s="58">
        <v>1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>
        <v>0</v>
      </c>
      <c r="BE48" s="58">
        <v>0</v>
      </c>
      <c r="BF48" s="58">
        <v>0</v>
      </c>
      <c r="BG48" s="58">
        <v>0</v>
      </c>
      <c r="BH48" s="58">
        <v>0</v>
      </c>
      <c r="BI48" s="58">
        <v>3</v>
      </c>
      <c r="BJ48" s="58">
        <v>3</v>
      </c>
      <c r="BK48" s="58">
        <v>5</v>
      </c>
      <c r="BL48" s="58">
        <v>6</v>
      </c>
      <c r="BM48" s="58">
        <v>6</v>
      </c>
      <c r="BN48" s="58">
        <v>3</v>
      </c>
      <c r="BO48" s="58">
        <v>0</v>
      </c>
      <c r="BP48" s="58">
        <v>0</v>
      </c>
      <c r="BQ48" s="58">
        <v>0</v>
      </c>
      <c r="BR48" s="58">
        <v>0</v>
      </c>
      <c r="BS48" s="58">
        <v>0</v>
      </c>
      <c r="BT48" s="58">
        <v>0</v>
      </c>
      <c r="BU48" s="58">
        <v>0</v>
      </c>
      <c r="BV48" s="58">
        <v>0</v>
      </c>
      <c r="BW48" s="58">
        <v>0</v>
      </c>
      <c r="BX48" s="58">
        <v>0</v>
      </c>
      <c r="BY48" s="58">
        <v>0</v>
      </c>
      <c r="BZ48" s="58">
        <v>0</v>
      </c>
      <c r="CA48" s="58">
        <v>0</v>
      </c>
      <c r="CB48" s="58">
        <v>0</v>
      </c>
      <c r="CC48" s="58">
        <v>0</v>
      </c>
      <c r="CD48" s="58">
        <v>0</v>
      </c>
      <c r="CE48" s="58">
        <v>0</v>
      </c>
      <c r="CF48" s="58">
        <v>0</v>
      </c>
      <c r="CG48" s="58">
        <v>0</v>
      </c>
      <c r="CH48" s="58">
        <v>0</v>
      </c>
      <c r="CI48" s="58">
        <v>0</v>
      </c>
      <c r="CJ48" s="58">
        <v>0</v>
      </c>
      <c r="CK48" s="58">
        <v>0</v>
      </c>
      <c r="CL48" s="58">
        <v>0</v>
      </c>
      <c r="CM48" s="58">
        <v>0</v>
      </c>
      <c r="CN48" s="58">
        <v>0</v>
      </c>
      <c r="CO48" s="58">
        <v>2</v>
      </c>
      <c r="CP48" s="58">
        <v>3</v>
      </c>
      <c r="CQ48" s="58">
        <v>4</v>
      </c>
      <c r="CR48" s="58">
        <v>3</v>
      </c>
      <c r="CS48" s="46">
        <f t="shared" si="348"/>
        <v>54</v>
      </c>
    </row>
    <row r="49" spans="1:97" x14ac:dyDescent="0.25">
      <c r="A49" s="61"/>
      <c r="CS49" s="62"/>
    </row>
    <row r="50" spans="1:97" x14ac:dyDescent="0.25">
      <c r="A50" s="162" t="s">
        <v>175</v>
      </c>
      <c r="B50" s="158" t="s">
        <v>136</v>
      </c>
      <c r="C50" s="46" t="s">
        <v>43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6</v>
      </c>
      <c r="K50" s="46">
        <v>8</v>
      </c>
      <c r="L50" s="46">
        <v>7</v>
      </c>
      <c r="M50" s="46">
        <v>9</v>
      </c>
      <c r="N50" s="46">
        <v>9</v>
      </c>
      <c r="O50" s="46">
        <v>12</v>
      </c>
      <c r="P50" s="46">
        <v>13</v>
      </c>
      <c r="Q50" s="46">
        <v>10</v>
      </c>
      <c r="R50" s="46">
        <v>6</v>
      </c>
      <c r="S50" s="46">
        <v>5</v>
      </c>
      <c r="T50" s="46">
        <v>9</v>
      </c>
      <c r="U50" s="46">
        <v>10</v>
      </c>
      <c r="V50" s="46">
        <v>8</v>
      </c>
      <c r="W50" s="46">
        <v>6</v>
      </c>
      <c r="X50" s="46">
        <v>9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7</v>
      </c>
      <c r="AF50" s="46">
        <v>7</v>
      </c>
      <c r="AG50" s="46">
        <v>9</v>
      </c>
      <c r="AH50" s="46">
        <v>14</v>
      </c>
      <c r="AI50" s="46">
        <v>10</v>
      </c>
      <c r="AJ50" s="46">
        <v>6</v>
      </c>
      <c r="AK50" s="46">
        <v>7</v>
      </c>
      <c r="AL50" s="46">
        <v>8</v>
      </c>
      <c r="AM50" s="46">
        <v>15</v>
      </c>
      <c r="AN50" s="46">
        <v>12</v>
      </c>
      <c r="AO50" s="46">
        <v>14</v>
      </c>
      <c r="AP50" s="46">
        <v>9</v>
      </c>
      <c r="AQ50" s="46">
        <v>8</v>
      </c>
      <c r="AR50" s="46">
        <v>7</v>
      </c>
      <c r="AS50" s="46">
        <v>5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8</v>
      </c>
      <c r="BA50" s="46">
        <v>13</v>
      </c>
      <c r="BB50" s="46">
        <v>13</v>
      </c>
      <c r="BC50" s="46">
        <v>10</v>
      </c>
      <c r="BD50" s="46">
        <v>15</v>
      </c>
      <c r="BE50" s="46">
        <v>12</v>
      </c>
      <c r="BF50" s="46">
        <v>6</v>
      </c>
      <c r="BG50" s="46">
        <v>7</v>
      </c>
      <c r="BH50" s="46">
        <v>5</v>
      </c>
      <c r="BI50" s="46">
        <v>11</v>
      </c>
      <c r="BJ50" s="46">
        <v>6</v>
      </c>
      <c r="BK50" s="46">
        <v>9</v>
      </c>
      <c r="BL50" s="46">
        <v>5</v>
      </c>
      <c r="BM50" s="46">
        <v>1</v>
      </c>
      <c r="BN50" s="46">
        <v>5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7</v>
      </c>
      <c r="BV50" s="46">
        <v>9</v>
      </c>
      <c r="BW50" s="46">
        <v>11</v>
      </c>
      <c r="BX50" s="46">
        <v>10</v>
      </c>
      <c r="BY50" s="46">
        <v>12</v>
      </c>
      <c r="BZ50" s="46">
        <v>13</v>
      </c>
      <c r="CA50" s="46">
        <v>10</v>
      </c>
      <c r="CB50" s="46">
        <v>13</v>
      </c>
      <c r="CC50" s="46">
        <v>11</v>
      </c>
      <c r="CD50" s="46">
        <v>10</v>
      </c>
      <c r="CE50" s="46">
        <v>4</v>
      </c>
      <c r="CF50" s="46">
        <v>8</v>
      </c>
      <c r="CG50" s="46">
        <v>0</v>
      </c>
      <c r="CH50" s="46">
        <v>0</v>
      </c>
      <c r="CI50" s="46">
        <v>0</v>
      </c>
      <c r="CJ50" s="46">
        <v>0</v>
      </c>
      <c r="CK50" s="46">
        <v>0</v>
      </c>
      <c r="CL50" s="46">
        <v>0</v>
      </c>
      <c r="CM50" s="46">
        <v>0</v>
      </c>
      <c r="CN50" s="46">
        <v>0</v>
      </c>
      <c r="CO50" s="46">
        <v>0</v>
      </c>
      <c r="CP50" s="46">
        <v>8</v>
      </c>
      <c r="CQ50" s="46">
        <v>8</v>
      </c>
      <c r="CR50" s="46">
        <v>5</v>
      </c>
      <c r="CS50" s="46">
        <f t="shared" si="348"/>
        <v>530</v>
      </c>
    </row>
    <row r="51" spans="1:97" x14ac:dyDescent="0.25">
      <c r="A51" s="162"/>
      <c r="B51" s="159"/>
      <c r="C51" s="52" t="s">
        <v>45</v>
      </c>
      <c r="D51" s="46">
        <f>D50</f>
        <v>0</v>
      </c>
      <c r="E51" s="46">
        <f t="shared" ref="E51:V51" si="488">E50</f>
        <v>0</v>
      </c>
      <c r="F51" s="46">
        <f t="shared" si="488"/>
        <v>0</v>
      </c>
      <c r="G51" s="46">
        <f t="shared" si="488"/>
        <v>0</v>
      </c>
      <c r="H51" s="46">
        <f t="shared" si="488"/>
        <v>0</v>
      </c>
      <c r="I51" s="46">
        <f t="shared" si="488"/>
        <v>0</v>
      </c>
      <c r="J51" s="46">
        <f t="shared" si="488"/>
        <v>6</v>
      </c>
      <c r="K51" s="46">
        <f t="shared" si="488"/>
        <v>8</v>
      </c>
      <c r="L51" s="46">
        <f t="shared" si="488"/>
        <v>7</v>
      </c>
      <c r="M51" s="46">
        <f t="shared" si="488"/>
        <v>9</v>
      </c>
      <c r="N51" s="46">
        <f t="shared" si="488"/>
        <v>9</v>
      </c>
      <c r="O51" s="46">
        <f t="shared" si="488"/>
        <v>12</v>
      </c>
      <c r="P51" s="46">
        <f t="shared" si="488"/>
        <v>13</v>
      </c>
      <c r="Q51" s="46">
        <f t="shared" si="488"/>
        <v>10</v>
      </c>
      <c r="R51" s="46">
        <f t="shared" si="488"/>
        <v>6</v>
      </c>
      <c r="S51" s="46">
        <f t="shared" si="488"/>
        <v>5</v>
      </c>
      <c r="T51" s="46">
        <f t="shared" si="488"/>
        <v>9</v>
      </c>
      <c r="U51" s="46">
        <f t="shared" si="488"/>
        <v>10</v>
      </c>
      <c r="V51" s="46">
        <f t="shared" si="488"/>
        <v>8</v>
      </c>
      <c r="W51" s="46">
        <v>5</v>
      </c>
      <c r="X51" s="46">
        <v>7</v>
      </c>
      <c r="Y51" s="46">
        <f t="shared" ref="Y51" si="489">Y50</f>
        <v>0</v>
      </c>
      <c r="Z51" s="46">
        <f t="shared" ref="Z51" si="490">Z50</f>
        <v>0</v>
      </c>
      <c r="AA51" s="46">
        <f t="shared" ref="AA51" si="491">AA50</f>
        <v>0</v>
      </c>
      <c r="AB51" s="46">
        <f t="shared" ref="AB51" si="492">AB50</f>
        <v>0</v>
      </c>
      <c r="AC51" s="46">
        <f t="shared" ref="AC51" si="493">AC50</f>
        <v>0</v>
      </c>
      <c r="AD51" s="46">
        <f t="shared" ref="AD51" si="494">AD50</f>
        <v>0</v>
      </c>
      <c r="AE51" s="46">
        <f t="shared" ref="AE51" si="495">AE50</f>
        <v>7</v>
      </c>
      <c r="AF51" s="46">
        <f t="shared" ref="AF51" si="496">AF50</f>
        <v>7</v>
      </c>
      <c r="AG51" s="46">
        <f t="shared" ref="AG51:AI51" si="497">AG50</f>
        <v>9</v>
      </c>
      <c r="AH51" s="46">
        <v>13</v>
      </c>
      <c r="AI51" s="46">
        <f t="shared" si="497"/>
        <v>10</v>
      </c>
      <c r="AJ51" s="46">
        <f t="shared" ref="AJ51" si="498">AJ50</f>
        <v>6</v>
      </c>
      <c r="AK51" s="46">
        <f t="shared" ref="AK51" si="499">AK50</f>
        <v>7</v>
      </c>
      <c r="AL51" s="46">
        <f t="shared" ref="AL51" si="500">AL50</f>
        <v>8</v>
      </c>
      <c r="AM51" s="46">
        <f t="shared" ref="AM51" si="501">AM50</f>
        <v>15</v>
      </c>
      <c r="AN51" s="46">
        <f t="shared" ref="AN51" si="502">AN50</f>
        <v>12</v>
      </c>
      <c r="AO51" s="46">
        <f t="shared" ref="AO51" si="503">AO50</f>
        <v>14</v>
      </c>
      <c r="AP51" s="46">
        <f t="shared" ref="AP51" si="504">AP50</f>
        <v>9</v>
      </c>
      <c r="AQ51" s="46">
        <f t="shared" ref="AQ51" si="505">AQ50</f>
        <v>8</v>
      </c>
      <c r="AR51" s="46">
        <v>5</v>
      </c>
      <c r="AS51" s="46">
        <v>4</v>
      </c>
      <c r="AT51" s="46">
        <f t="shared" ref="AT51" si="506">AT50</f>
        <v>0</v>
      </c>
      <c r="AU51" s="46">
        <f t="shared" ref="AU51" si="507">AU50</f>
        <v>0</v>
      </c>
      <c r="AV51" s="46">
        <f t="shared" ref="AV51" si="508">AV50</f>
        <v>0</v>
      </c>
      <c r="AW51" s="46">
        <f t="shared" ref="AW51" si="509">AW50</f>
        <v>0</v>
      </c>
      <c r="AX51" s="46">
        <f t="shared" ref="AX51" si="510">AX50</f>
        <v>0</v>
      </c>
      <c r="AY51" s="46">
        <f t="shared" ref="AY51" si="511">AY50</f>
        <v>0</v>
      </c>
      <c r="AZ51" s="46">
        <f t="shared" ref="AZ51" si="512">AZ50</f>
        <v>8</v>
      </c>
      <c r="BA51" s="46">
        <f t="shared" ref="BA51" si="513">BA50</f>
        <v>13</v>
      </c>
      <c r="BB51" s="46">
        <f t="shared" ref="BB51" si="514">BB50</f>
        <v>13</v>
      </c>
      <c r="BC51" s="46">
        <f t="shared" ref="BC51" si="515">BC50</f>
        <v>10</v>
      </c>
      <c r="BD51" s="46">
        <f t="shared" ref="BD51:BF51" si="516">BD50</f>
        <v>15</v>
      </c>
      <c r="BE51" s="46">
        <v>8</v>
      </c>
      <c r="BF51" s="46">
        <f t="shared" si="516"/>
        <v>6</v>
      </c>
      <c r="BG51" s="46">
        <f t="shared" ref="BG51" si="517">BG50</f>
        <v>7</v>
      </c>
      <c r="BH51" s="46">
        <f t="shared" ref="BH51:BJ51" si="518">BH50</f>
        <v>5</v>
      </c>
      <c r="BI51" s="46">
        <v>9</v>
      </c>
      <c r="BJ51" s="46">
        <f t="shared" si="518"/>
        <v>6</v>
      </c>
      <c r="BK51" s="46">
        <f t="shared" ref="BK51" si="519">BK50</f>
        <v>9</v>
      </c>
      <c r="BL51" s="46">
        <f t="shared" ref="BL51" si="520">BL50</f>
        <v>5</v>
      </c>
      <c r="BM51" s="46">
        <f t="shared" ref="BM51" si="521">BM50</f>
        <v>1</v>
      </c>
      <c r="BN51" s="46">
        <f t="shared" ref="BN51" si="522">BN50</f>
        <v>5</v>
      </c>
      <c r="BO51" s="46">
        <f t="shared" ref="BO51" si="523">BO50</f>
        <v>0</v>
      </c>
      <c r="BP51" s="46">
        <f t="shared" ref="BP51" si="524">BP50</f>
        <v>0</v>
      </c>
      <c r="BQ51" s="46">
        <f t="shared" ref="BQ51" si="525">BQ50</f>
        <v>0</v>
      </c>
      <c r="BR51" s="46">
        <f t="shared" ref="BR51" si="526">BR50</f>
        <v>0</v>
      </c>
      <c r="BS51" s="46">
        <f t="shared" ref="BS51" si="527">BS50</f>
        <v>0</v>
      </c>
      <c r="BT51" s="46">
        <f t="shared" ref="BT51" si="528">BT50</f>
        <v>0</v>
      </c>
      <c r="BU51" s="46">
        <f t="shared" ref="BU51" si="529">BU50</f>
        <v>7</v>
      </c>
      <c r="BV51" s="46">
        <f t="shared" ref="BV51" si="530">BV50</f>
        <v>9</v>
      </c>
      <c r="BW51" s="46">
        <f t="shared" ref="BW51" si="531">BW50</f>
        <v>11</v>
      </c>
      <c r="BX51" s="46">
        <f t="shared" ref="BX51" si="532">BX50</f>
        <v>10</v>
      </c>
      <c r="BY51" s="46">
        <f t="shared" ref="BY51" si="533">BY50</f>
        <v>12</v>
      </c>
      <c r="BZ51" s="46">
        <v>12</v>
      </c>
      <c r="CA51" s="46">
        <f t="shared" ref="CA51" si="534">CA50</f>
        <v>10</v>
      </c>
      <c r="CB51" s="46">
        <f t="shared" ref="CB51" si="535">CB50</f>
        <v>13</v>
      </c>
      <c r="CC51" s="46">
        <f t="shared" ref="CC51:CG51" si="536">CC50</f>
        <v>11</v>
      </c>
      <c r="CD51" s="46">
        <v>7</v>
      </c>
      <c r="CE51" s="46">
        <f t="shared" si="536"/>
        <v>4</v>
      </c>
      <c r="CF51" s="46">
        <v>6</v>
      </c>
      <c r="CG51" s="46">
        <f t="shared" si="536"/>
        <v>0</v>
      </c>
      <c r="CH51" s="46">
        <f t="shared" ref="CH51" si="537">CH50</f>
        <v>0</v>
      </c>
      <c r="CI51" s="46">
        <f t="shared" ref="CI51" si="538">CI50</f>
        <v>0</v>
      </c>
      <c r="CJ51" s="46">
        <f t="shared" ref="CJ51" si="539">CJ50</f>
        <v>0</v>
      </c>
      <c r="CK51" s="46">
        <f t="shared" ref="CK51" si="540">CK50</f>
        <v>0</v>
      </c>
      <c r="CL51" s="46">
        <f t="shared" ref="CL51" si="541">CL50</f>
        <v>0</v>
      </c>
      <c r="CM51" s="46">
        <f t="shared" ref="CM51" si="542">CM50</f>
        <v>0</v>
      </c>
      <c r="CN51" s="46">
        <f t="shared" ref="CN51" si="543">CN50</f>
        <v>0</v>
      </c>
      <c r="CO51" s="46">
        <f t="shared" ref="CO51" si="544">CO50</f>
        <v>0</v>
      </c>
      <c r="CP51" s="46">
        <f t="shared" ref="CP51" si="545">CP50</f>
        <v>8</v>
      </c>
      <c r="CQ51" s="46">
        <f t="shared" ref="CQ51" si="546">CQ50</f>
        <v>8</v>
      </c>
      <c r="CR51" s="46">
        <f t="shared" ref="CR51" si="547">CR50</f>
        <v>5</v>
      </c>
      <c r="CS51" s="46">
        <f t="shared" si="348"/>
        <v>511</v>
      </c>
    </row>
    <row r="52" spans="1:97" x14ac:dyDescent="0.25">
      <c r="A52" s="162"/>
      <c r="B52" s="158" t="s">
        <v>136</v>
      </c>
      <c r="C52" s="46" t="s">
        <v>44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8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  <c r="CC52" s="46">
        <v>0</v>
      </c>
      <c r="CD52" s="46">
        <v>0</v>
      </c>
      <c r="CE52" s="46">
        <v>0</v>
      </c>
      <c r="CF52" s="46">
        <v>0</v>
      </c>
      <c r="CG52" s="46">
        <v>0</v>
      </c>
      <c r="CH52" s="46">
        <v>0</v>
      </c>
      <c r="CI52" s="46">
        <v>0</v>
      </c>
      <c r="CJ52" s="46">
        <v>0</v>
      </c>
      <c r="CK52" s="46">
        <v>0</v>
      </c>
      <c r="CL52" s="46">
        <v>0</v>
      </c>
      <c r="CM52" s="46">
        <v>0</v>
      </c>
      <c r="CN52" s="46">
        <v>0</v>
      </c>
      <c r="CO52" s="46">
        <v>0</v>
      </c>
      <c r="CP52" s="46">
        <v>0</v>
      </c>
      <c r="CQ52" s="46">
        <v>0</v>
      </c>
      <c r="CR52" s="46">
        <v>0</v>
      </c>
      <c r="CS52" s="46">
        <f t="shared" si="348"/>
        <v>8</v>
      </c>
    </row>
    <row r="53" spans="1:97" x14ac:dyDescent="0.25">
      <c r="A53" s="162"/>
      <c r="B53" s="159"/>
      <c r="C53" s="52" t="s">
        <v>45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4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>
        <v>0</v>
      </c>
      <c r="CC53" s="46">
        <v>0</v>
      </c>
      <c r="CD53" s="46">
        <v>0</v>
      </c>
      <c r="CE53" s="46">
        <v>0</v>
      </c>
      <c r="CF53" s="46">
        <v>0</v>
      </c>
      <c r="CG53" s="46">
        <v>0</v>
      </c>
      <c r="CH53" s="46">
        <v>0</v>
      </c>
      <c r="CI53" s="46">
        <v>0</v>
      </c>
      <c r="CJ53" s="46">
        <v>0</v>
      </c>
      <c r="CK53" s="46">
        <v>0</v>
      </c>
      <c r="CL53" s="46">
        <v>0</v>
      </c>
      <c r="CM53" s="46">
        <v>0</v>
      </c>
      <c r="CN53" s="46">
        <v>0</v>
      </c>
      <c r="CO53" s="46">
        <v>0</v>
      </c>
      <c r="CP53" s="46">
        <v>0</v>
      </c>
      <c r="CQ53" s="46">
        <v>0</v>
      </c>
      <c r="CR53" s="46">
        <v>0</v>
      </c>
      <c r="CS53" s="46">
        <f t="shared" si="348"/>
        <v>4</v>
      </c>
    </row>
    <row r="54" spans="1:97" x14ac:dyDescent="0.25">
      <c r="A54" s="162"/>
      <c r="B54" s="158" t="s">
        <v>135</v>
      </c>
      <c r="C54" s="46" t="s">
        <v>180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3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2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5</v>
      </c>
      <c r="AF54" s="46">
        <v>1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0</v>
      </c>
      <c r="BM54" s="46">
        <v>0</v>
      </c>
      <c r="BN54" s="46">
        <v>0</v>
      </c>
      <c r="BO54" s="46">
        <v>0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0</v>
      </c>
      <c r="CC54" s="46">
        <v>0</v>
      </c>
      <c r="CD54" s="46">
        <v>0</v>
      </c>
      <c r="CE54" s="46">
        <v>0</v>
      </c>
      <c r="CF54" s="46">
        <v>0</v>
      </c>
      <c r="CG54" s="46">
        <v>0</v>
      </c>
      <c r="CH54" s="46">
        <v>0</v>
      </c>
      <c r="CI54" s="46">
        <v>0</v>
      </c>
      <c r="CJ54" s="46">
        <v>0</v>
      </c>
      <c r="CK54" s="46">
        <v>0</v>
      </c>
      <c r="CL54" s="46">
        <v>0</v>
      </c>
      <c r="CM54" s="46">
        <v>0</v>
      </c>
      <c r="CN54" s="46">
        <v>0</v>
      </c>
      <c r="CO54" s="46">
        <v>0</v>
      </c>
      <c r="CP54" s="46">
        <v>0</v>
      </c>
      <c r="CQ54" s="46">
        <v>0</v>
      </c>
      <c r="CR54" s="46">
        <v>3</v>
      </c>
      <c r="CS54" s="46">
        <f t="shared" si="348"/>
        <v>14</v>
      </c>
    </row>
    <row r="55" spans="1:97" x14ac:dyDescent="0.25">
      <c r="A55" s="162"/>
      <c r="B55" s="159"/>
      <c r="C55" s="52" t="s">
        <v>45</v>
      </c>
      <c r="D55" s="46">
        <f>D54</f>
        <v>0</v>
      </c>
      <c r="E55" s="46">
        <f t="shared" ref="E55:BF55" si="548">E54</f>
        <v>0</v>
      </c>
      <c r="F55" s="46">
        <f t="shared" si="548"/>
        <v>0</v>
      </c>
      <c r="G55" s="46">
        <f t="shared" si="548"/>
        <v>0</v>
      </c>
      <c r="H55" s="46">
        <f t="shared" si="548"/>
        <v>0</v>
      </c>
      <c r="I55" s="46">
        <f t="shared" si="548"/>
        <v>0</v>
      </c>
      <c r="J55" s="46">
        <f t="shared" si="548"/>
        <v>3</v>
      </c>
      <c r="K55" s="46">
        <f t="shared" si="548"/>
        <v>0</v>
      </c>
      <c r="L55" s="46">
        <f t="shared" si="548"/>
        <v>0</v>
      </c>
      <c r="M55" s="46">
        <f t="shared" si="548"/>
        <v>0</v>
      </c>
      <c r="N55" s="46">
        <f t="shared" si="548"/>
        <v>0</v>
      </c>
      <c r="O55" s="46">
        <f t="shared" si="548"/>
        <v>0</v>
      </c>
      <c r="P55" s="46">
        <f t="shared" si="548"/>
        <v>0</v>
      </c>
      <c r="Q55" s="46">
        <f t="shared" si="548"/>
        <v>0</v>
      </c>
      <c r="R55" s="46">
        <f t="shared" si="548"/>
        <v>0</v>
      </c>
      <c r="S55" s="46">
        <f t="shared" si="548"/>
        <v>0</v>
      </c>
      <c r="T55" s="46">
        <f t="shared" si="548"/>
        <v>0</v>
      </c>
      <c r="U55" s="46">
        <f t="shared" si="548"/>
        <v>0</v>
      </c>
      <c r="V55" s="46">
        <f t="shared" si="548"/>
        <v>0</v>
      </c>
      <c r="W55" s="46">
        <f t="shared" si="548"/>
        <v>0</v>
      </c>
      <c r="X55" s="46">
        <f t="shared" si="548"/>
        <v>2</v>
      </c>
      <c r="Y55" s="46">
        <f t="shared" si="548"/>
        <v>0</v>
      </c>
      <c r="Z55" s="46">
        <f t="shared" si="548"/>
        <v>0</v>
      </c>
      <c r="AA55" s="46">
        <f t="shared" si="548"/>
        <v>0</v>
      </c>
      <c r="AB55" s="46">
        <f t="shared" si="548"/>
        <v>0</v>
      </c>
      <c r="AC55" s="46">
        <f t="shared" si="548"/>
        <v>0</v>
      </c>
      <c r="AD55" s="46">
        <f t="shared" si="548"/>
        <v>0</v>
      </c>
      <c r="AE55" s="46">
        <f t="shared" si="548"/>
        <v>5</v>
      </c>
      <c r="AF55" s="46">
        <f t="shared" si="548"/>
        <v>1</v>
      </c>
      <c r="AG55" s="46">
        <f t="shared" si="548"/>
        <v>0</v>
      </c>
      <c r="AH55" s="46">
        <f t="shared" si="548"/>
        <v>0</v>
      </c>
      <c r="AI55" s="46">
        <f t="shared" si="548"/>
        <v>0</v>
      </c>
      <c r="AJ55" s="46">
        <f t="shared" si="548"/>
        <v>0</v>
      </c>
      <c r="AK55" s="46">
        <f t="shared" si="548"/>
        <v>0</v>
      </c>
      <c r="AL55" s="46">
        <f t="shared" si="548"/>
        <v>0</v>
      </c>
      <c r="AM55" s="46">
        <f t="shared" si="548"/>
        <v>0</v>
      </c>
      <c r="AN55" s="46">
        <f t="shared" si="548"/>
        <v>0</v>
      </c>
      <c r="AO55" s="46">
        <f t="shared" si="548"/>
        <v>0</v>
      </c>
      <c r="AP55" s="46">
        <f t="shared" si="548"/>
        <v>0</v>
      </c>
      <c r="AQ55" s="46">
        <f t="shared" si="548"/>
        <v>0</v>
      </c>
      <c r="AR55" s="46">
        <f t="shared" si="548"/>
        <v>0</v>
      </c>
      <c r="AS55" s="46">
        <f t="shared" si="548"/>
        <v>0</v>
      </c>
      <c r="AT55" s="46">
        <f t="shared" si="548"/>
        <v>0</v>
      </c>
      <c r="AU55" s="46">
        <f t="shared" si="548"/>
        <v>0</v>
      </c>
      <c r="AV55" s="46">
        <f t="shared" si="548"/>
        <v>0</v>
      </c>
      <c r="AW55" s="46">
        <f t="shared" si="548"/>
        <v>0</v>
      </c>
      <c r="AX55" s="46">
        <f t="shared" si="548"/>
        <v>0</v>
      </c>
      <c r="AY55" s="46">
        <f t="shared" si="548"/>
        <v>0</v>
      </c>
      <c r="AZ55" s="46">
        <f t="shared" si="548"/>
        <v>0</v>
      </c>
      <c r="BA55" s="46">
        <f t="shared" si="548"/>
        <v>0</v>
      </c>
      <c r="BB55" s="46">
        <f t="shared" si="548"/>
        <v>0</v>
      </c>
      <c r="BC55" s="46">
        <f t="shared" si="548"/>
        <v>0</v>
      </c>
      <c r="BD55" s="46">
        <f t="shared" si="548"/>
        <v>0</v>
      </c>
      <c r="BE55" s="46">
        <f t="shared" si="548"/>
        <v>0</v>
      </c>
      <c r="BF55" s="46">
        <f t="shared" si="548"/>
        <v>0</v>
      </c>
      <c r="BG55" s="46">
        <f t="shared" ref="BG55" si="549">BG54</f>
        <v>0</v>
      </c>
      <c r="BH55" s="46">
        <f t="shared" ref="BH55" si="550">BH54</f>
        <v>0</v>
      </c>
      <c r="BI55" s="46">
        <f t="shared" ref="BI55" si="551">BI54</f>
        <v>0</v>
      </c>
      <c r="BJ55" s="46">
        <f t="shared" ref="BJ55" si="552">BJ54</f>
        <v>0</v>
      </c>
      <c r="BK55" s="46">
        <f t="shared" ref="BK55" si="553">BK54</f>
        <v>0</v>
      </c>
      <c r="BL55" s="46">
        <f t="shared" ref="BL55" si="554">BL54</f>
        <v>0</v>
      </c>
      <c r="BM55" s="46">
        <f t="shared" ref="BM55" si="555">BM54</f>
        <v>0</v>
      </c>
      <c r="BN55" s="46">
        <f t="shared" ref="BN55" si="556">BN54</f>
        <v>0</v>
      </c>
      <c r="BO55" s="46">
        <f t="shared" ref="BO55" si="557">BO54</f>
        <v>0</v>
      </c>
      <c r="BP55" s="46">
        <f t="shared" ref="BP55" si="558">BP54</f>
        <v>0</v>
      </c>
      <c r="BQ55" s="46">
        <f t="shared" ref="BQ55" si="559">BQ54</f>
        <v>0</v>
      </c>
      <c r="BR55" s="46">
        <f t="shared" ref="BR55" si="560">BR54</f>
        <v>0</v>
      </c>
      <c r="BS55" s="46">
        <f t="shared" ref="BS55" si="561">BS54</f>
        <v>0</v>
      </c>
      <c r="BT55" s="46">
        <f t="shared" ref="BT55" si="562">BT54</f>
        <v>0</v>
      </c>
      <c r="BU55" s="46">
        <f t="shared" ref="BU55" si="563">BU54</f>
        <v>0</v>
      </c>
      <c r="BV55" s="46">
        <f t="shared" ref="BV55" si="564">BV54</f>
        <v>0</v>
      </c>
      <c r="BW55" s="46">
        <f t="shared" ref="BW55" si="565">BW54</f>
        <v>0</v>
      </c>
      <c r="BX55" s="46">
        <f t="shared" ref="BX55" si="566">BX54</f>
        <v>0</v>
      </c>
      <c r="BY55" s="46">
        <f t="shared" ref="BY55" si="567">BY54</f>
        <v>0</v>
      </c>
      <c r="BZ55" s="46">
        <f t="shared" ref="BZ55" si="568">BZ54</f>
        <v>0</v>
      </c>
      <c r="CA55" s="46">
        <f t="shared" ref="CA55" si="569">CA54</f>
        <v>0</v>
      </c>
      <c r="CB55" s="46">
        <f t="shared" ref="CB55" si="570">CB54</f>
        <v>0</v>
      </c>
      <c r="CC55" s="46">
        <f t="shared" ref="CC55" si="571">CC54</f>
        <v>0</v>
      </c>
      <c r="CD55" s="46">
        <f t="shared" ref="CD55" si="572">CD54</f>
        <v>0</v>
      </c>
      <c r="CE55" s="46">
        <f t="shared" ref="CE55" si="573">CE54</f>
        <v>0</v>
      </c>
      <c r="CF55" s="46">
        <f t="shared" ref="CF55" si="574">CF54</f>
        <v>0</v>
      </c>
      <c r="CG55" s="46">
        <f t="shared" ref="CG55" si="575">CG54</f>
        <v>0</v>
      </c>
      <c r="CH55" s="46">
        <f t="shared" ref="CH55" si="576">CH54</f>
        <v>0</v>
      </c>
      <c r="CI55" s="46">
        <f t="shared" ref="CI55" si="577">CI54</f>
        <v>0</v>
      </c>
      <c r="CJ55" s="46">
        <f t="shared" ref="CJ55" si="578">CJ54</f>
        <v>0</v>
      </c>
      <c r="CK55" s="46">
        <f t="shared" ref="CK55" si="579">CK54</f>
        <v>0</v>
      </c>
      <c r="CL55" s="46">
        <f t="shared" ref="CL55" si="580">CL54</f>
        <v>0</v>
      </c>
      <c r="CM55" s="46">
        <f t="shared" ref="CM55" si="581">CM54</f>
        <v>0</v>
      </c>
      <c r="CN55" s="46">
        <f t="shared" ref="CN55" si="582">CN54</f>
        <v>0</v>
      </c>
      <c r="CO55" s="46">
        <f t="shared" ref="CO55" si="583">CO54</f>
        <v>0</v>
      </c>
      <c r="CP55" s="46">
        <f t="shared" ref="CP55" si="584">CP54</f>
        <v>0</v>
      </c>
      <c r="CQ55" s="46">
        <f t="shared" ref="CQ55" si="585">CQ54</f>
        <v>0</v>
      </c>
      <c r="CR55" s="46">
        <f t="shared" ref="CR55" si="586">CR54</f>
        <v>3</v>
      </c>
      <c r="CS55" s="46">
        <f t="shared" si="348"/>
        <v>14</v>
      </c>
    </row>
    <row r="56" spans="1:97" x14ac:dyDescent="0.25">
      <c r="A56" s="162"/>
      <c r="B56" s="158" t="s">
        <v>135</v>
      </c>
      <c r="C56" s="46" t="s">
        <v>178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23</v>
      </c>
      <c r="N56" s="46">
        <v>22</v>
      </c>
      <c r="O56" s="46">
        <v>36</v>
      </c>
      <c r="P56" s="46">
        <v>36</v>
      </c>
      <c r="Q56" s="46">
        <v>34</v>
      </c>
      <c r="R56" s="46">
        <v>10</v>
      </c>
      <c r="S56" s="46">
        <v>0</v>
      </c>
      <c r="T56" s="46">
        <v>36</v>
      </c>
      <c r="U56" s="46">
        <v>60</v>
      </c>
      <c r="V56" s="46">
        <v>36</v>
      </c>
      <c r="W56" s="46">
        <v>12</v>
      </c>
      <c r="X56" s="46">
        <v>14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11</v>
      </c>
      <c r="AH56" s="46">
        <v>37</v>
      </c>
      <c r="AI56" s="46">
        <v>32</v>
      </c>
      <c r="AJ56" s="46">
        <v>2</v>
      </c>
      <c r="AK56" s="46">
        <v>10</v>
      </c>
      <c r="AL56" s="46">
        <v>40</v>
      </c>
      <c r="AM56" s="46">
        <v>34</v>
      </c>
      <c r="AN56" s="46">
        <v>31</v>
      </c>
      <c r="AO56" s="46">
        <v>26</v>
      </c>
      <c r="AP56" s="46">
        <v>10</v>
      </c>
      <c r="AQ56" s="46">
        <v>0</v>
      </c>
      <c r="AR56" s="46">
        <v>4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30</v>
      </c>
      <c r="BA56" s="46">
        <v>35</v>
      </c>
      <c r="BB56" s="46">
        <v>36</v>
      </c>
      <c r="BC56" s="46">
        <v>33</v>
      </c>
      <c r="BD56" s="46">
        <v>38</v>
      </c>
      <c r="BE56" s="46">
        <v>24</v>
      </c>
      <c r="BF56" s="46">
        <v>4</v>
      </c>
      <c r="BG56" s="46">
        <v>0</v>
      </c>
      <c r="BH56" s="46">
        <v>0</v>
      </c>
      <c r="BI56" s="46">
        <v>25</v>
      </c>
      <c r="BJ56" s="46">
        <v>23</v>
      </c>
      <c r="BK56" s="46">
        <v>0</v>
      </c>
      <c r="BL56" s="46">
        <v>0</v>
      </c>
      <c r="BM56" s="46">
        <v>32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6">
        <v>0</v>
      </c>
      <c r="BU56" s="46">
        <v>16</v>
      </c>
      <c r="BV56" s="46">
        <v>52</v>
      </c>
      <c r="BW56" s="46">
        <v>44</v>
      </c>
      <c r="BX56" s="46">
        <v>32</v>
      </c>
      <c r="BY56" s="46">
        <v>35</v>
      </c>
      <c r="BZ56" s="46">
        <v>31</v>
      </c>
      <c r="CA56" s="46">
        <v>34</v>
      </c>
      <c r="CB56" s="46">
        <v>39</v>
      </c>
      <c r="CC56" s="46">
        <v>39</v>
      </c>
      <c r="CD56" s="46">
        <v>8</v>
      </c>
      <c r="CE56" s="46">
        <v>0</v>
      </c>
      <c r="CF56" s="46">
        <v>3</v>
      </c>
      <c r="CG56" s="46">
        <v>0</v>
      </c>
      <c r="CH56" s="46">
        <v>0</v>
      </c>
      <c r="CI56" s="46">
        <v>0</v>
      </c>
      <c r="CJ56" s="46">
        <v>0</v>
      </c>
      <c r="CK56" s="46">
        <v>0</v>
      </c>
      <c r="CL56" s="46">
        <v>0</v>
      </c>
      <c r="CM56" s="46">
        <v>0</v>
      </c>
      <c r="CN56" s="46">
        <v>0</v>
      </c>
      <c r="CO56" s="46">
        <v>0</v>
      </c>
      <c r="CP56" s="46">
        <v>0</v>
      </c>
      <c r="CQ56" s="46">
        <v>14</v>
      </c>
      <c r="CR56" s="46">
        <v>2</v>
      </c>
      <c r="CS56" s="46">
        <f t="shared" si="348"/>
        <v>1185</v>
      </c>
    </row>
    <row r="57" spans="1:97" x14ac:dyDescent="0.25">
      <c r="A57" s="162"/>
      <c r="B57" s="159"/>
      <c r="C57" s="52" t="s">
        <v>45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4</v>
      </c>
      <c r="N57" s="46">
        <v>4</v>
      </c>
      <c r="O57" s="46">
        <v>5</v>
      </c>
      <c r="P57" s="46">
        <v>5</v>
      </c>
      <c r="Q57" s="46">
        <v>3</v>
      </c>
      <c r="R57" s="46">
        <v>1</v>
      </c>
      <c r="S57" s="46">
        <v>0</v>
      </c>
      <c r="T57" s="46">
        <v>0</v>
      </c>
      <c r="U57" s="46">
        <v>0</v>
      </c>
      <c r="V57" s="46">
        <v>0</v>
      </c>
      <c r="W57" s="46">
        <v>1</v>
      </c>
      <c r="X57" s="46">
        <v>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1</v>
      </c>
      <c r="AH57" s="46">
        <v>3</v>
      </c>
      <c r="AI57" s="46">
        <v>3</v>
      </c>
      <c r="AJ57" s="46">
        <v>0</v>
      </c>
      <c r="AK57" s="46">
        <v>1</v>
      </c>
      <c r="AL57" s="46">
        <v>3</v>
      </c>
      <c r="AM57" s="46">
        <v>3</v>
      </c>
      <c r="AN57" s="46">
        <v>2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2</v>
      </c>
      <c r="BA57" s="46">
        <v>3</v>
      </c>
      <c r="BB57" s="46">
        <v>3</v>
      </c>
      <c r="BC57" s="46">
        <v>3</v>
      </c>
      <c r="BD57" s="46">
        <v>3</v>
      </c>
      <c r="BE57" s="46">
        <v>2</v>
      </c>
      <c r="BF57" s="46">
        <v>0</v>
      </c>
      <c r="BG57" s="46">
        <v>0</v>
      </c>
      <c r="BH57" s="46">
        <v>0</v>
      </c>
      <c r="BI57" s="46">
        <v>2</v>
      </c>
      <c r="BJ57" s="46">
        <v>3</v>
      </c>
      <c r="BK57" s="46">
        <v>0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6">
        <v>0</v>
      </c>
      <c r="BU57" s="46">
        <v>0</v>
      </c>
      <c r="BV57" s="46">
        <v>0</v>
      </c>
      <c r="BW57" s="46">
        <v>0</v>
      </c>
      <c r="BX57" s="46">
        <v>3</v>
      </c>
      <c r="BY57" s="46">
        <v>3</v>
      </c>
      <c r="BZ57" s="46">
        <v>3</v>
      </c>
      <c r="CA57" s="46">
        <v>3</v>
      </c>
      <c r="CB57" s="46">
        <v>3</v>
      </c>
      <c r="CC57" s="46">
        <v>3</v>
      </c>
      <c r="CD57" s="46">
        <v>3</v>
      </c>
      <c r="CE57" s="46">
        <v>0</v>
      </c>
      <c r="CF57" s="46">
        <v>1</v>
      </c>
      <c r="CG57" s="46">
        <v>0</v>
      </c>
      <c r="CH57" s="46">
        <v>0</v>
      </c>
      <c r="CI57" s="46">
        <v>0</v>
      </c>
      <c r="CJ57" s="46">
        <v>0</v>
      </c>
      <c r="CK57" s="46">
        <v>0</v>
      </c>
      <c r="CL57" s="46">
        <v>0</v>
      </c>
      <c r="CM57" s="46">
        <v>0</v>
      </c>
      <c r="CN57" s="46">
        <v>0</v>
      </c>
      <c r="CO57" s="46">
        <v>0</v>
      </c>
      <c r="CP57" s="46">
        <v>0</v>
      </c>
      <c r="CQ57" s="46">
        <v>2</v>
      </c>
      <c r="CR57" s="46">
        <v>1</v>
      </c>
      <c r="CS57" s="46">
        <f t="shared" si="348"/>
        <v>86</v>
      </c>
    </row>
    <row r="58" spans="1:97" x14ac:dyDescent="0.25">
      <c r="A58" s="162"/>
      <c r="B58" s="158" t="s">
        <v>135</v>
      </c>
      <c r="C58" s="46" t="s">
        <v>11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2</v>
      </c>
      <c r="K58" s="46">
        <v>12</v>
      </c>
      <c r="L58" s="46">
        <v>10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6</v>
      </c>
      <c r="S58" s="46">
        <v>7</v>
      </c>
      <c r="T58" s="46">
        <v>3</v>
      </c>
      <c r="U58" s="46">
        <v>0</v>
      </c>
      <c r="V58" s="46">
        <v>7</v>
      </c>
      <c r="W58" s="46">
        <v>5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8</v>
      </c>
      <c r="AG58" s="46">
        <v>7</v>
      </c>
      <c r="AH58" s="46">
        <v>0</v>
      </c>
      <c r="AI58" s="46">
        <v>0</v>
      </c>
      <c r="AJ58" s="46">
        <v>8</v>
      </c>
      <c r="AK58" s="46">
        <v>7</v>
      </c>
      <c r="AL58" s="46">
        <v>0</v>
      </c>
      <c r="AM58" s="46">
        <v>0</v>
      </c>
      <c r="AN58" s="46">
        <v>0</v>
      </c>
      <c r="AO58" s="46">
        <v>0</v>
      </c>
      <c r="AP58" s="46">
        <v>5</v>
      </c>
      <c r="AQ58" s="46">
        <v>14</v>
      </c>
      <c r="AR58" s="46">
        <v>8</v>
      </c>
      <c r="AS58" s="46">
        <v>4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1</v>
      </c>
      <c r="BF58" s="46">
        <v>5</v>
      </c>
      <c r="BG58" s="46">
        <v>8</v>
      </c>
      <c r="BH58" s="46">
        <v>9</v>
      </c>
      <c r="BI58" s="46">
        <v>2</v>
      </c>
      <c r="BJ58" s="46">
        <v>0</v>
      </c>
      <c r="BK58" s="46">
        <v>13</v>
      </c>
      <c r="BL58" s="46">
        <v>8</v>
      </c>
      <c r="BM58" s="46">
        <v>0</v>
      </c>
      <c r="BN58" s="46">
        <v>10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6">
        <v>0</v>
      </c>
      <c r="BU58" s="46">
        <v>7</v>
      </c>
      <c r="BV58" s="46">
        <v>0</v>
      </c>
      <c r="BW58" s="46">
        <v>0</v>
      </c>
      <c r="BX58" s="46">
        <v>0</v>
      </c>
      <c r="BY58" s="46">
        <v>0</v>
      </c>
      <c r="BZ58" s="46">
        <v>0</v>
      </c>
      <c r="CA58" s="46">
        <v>0</v>
      </c>
      <c r="CB58" s="46">
        <v>0</v>
      </c>
      <c r="CC58" s="46">
        <v>0</v>
      </c>
      <c r="CD58" s="46">
        <v>7</v>
      </c>
      <c r="CE58" s="46">
        <v>8</v>
      </c>
      <c r="CF58" s="46">
        <v>0</v>
      </c>
      <c r="CG58" s="46">
        <v>0</v>
      </c>
      <c r="CH58" s="46">
        <v>0</v>
      </c>
      <c r="CI58" s="46">
        <v>0</v>
      </c>
      <c r="CJ58" s="46">
        <v>0</v>
      </c>
      <c r="CK58" s="46">
        <v>0</v>
      </c>
      <c r="CL58" s="46">
        <v>0</v>
      </c>
      <c r="CM58" s="46">
        <v>0</v>
      </c>
      <c r="CN58" s="46">
        <v>0</v>
      </c>
      <c r="CO58" s="46">
        <v>0</v>
      </c>
      <c r="CP58" s="46">
        <v>0</v>
      </c>
      <c r="CQ58" s="46">
        <v>0</v>
      </c>
      <c r="CR58" s="46">
        <v>0</v>
      </c>
      <c r="CS58" s="46">
        <f t="shared" si="348"/>
        <v>191</v>
      </c>
    </row>
    <row r="59" spans="1:97" x14ac:dyDescent="0.25">
      <c r="A59" s="162"/>
      <c r="B59" s="159"/>
      <c r="C59" s="52" t="s">
        <v>45</v>
      </c>
      <c r="D59" s="46">
        <f>D58</f>
        <v>0</v>
      </c>
      <c r="E59" s="46">
        <f t="shared" ref="E59:BP59" si="587">E58</f>
        <v>0</v>
      </c>
      <c r="F59" s="46">
        <f t="shared" si="587"/>
        <v>0</v>
      </c>
      <c r="G59" s="46">
        <f t="shared" si="587"/>
        <v>0</v>
      </c>
      <c r="H59" s="46">
        <f t="shared" si="587"/>
        <v>0</v>
      </c>
      <c r="I59" s="46">
        <f t="shared" si="587"/>
        <v>0</v>
      </c>
      <c r="J59" s="46">
        <f t="shared" si="587"/>
        <v>2</v>
      </c>
      <c r="K59" s="46">
        <f t="shared" si="587"/>
        <v>12</v>
      </c>
      <c r="L59" s="46">
        <f t="shared" si="587"/>
        <v>10</v>
      </c>
      <c r="M59" s="46">
        <f t="shared" si="587"/>
        <v>0</v>
      </c>
      <c r="N59" s="46">
        <f t="shared" si="587"/>
        <v>0</v>
      </c>
      <c r="O59" s="46">
        <f t="shared" si="587"/>
        <v>0</v>
      </c>
      <c r="P59" s="46">
        <f t="shared" si="587"/>
        <v>0</v>
      </c>
      <c r="Q59" s="46">
        <f t="shared" si="587"/>
        <v>0</v>
      </c>
      <c r="R59" s="46">
        <f t="shared" si="587"/>
        <v>6</v>
      </c>
      <c r="S59" s="46">
        <f t="shared" si="587"/>
        <v>7</v>
      </c>
      <c r="T59" s="46">
        <f t="shared" si="587"/>
        <v>3</v>
      </c>
      <c r="U59" s="46">
        <f t="shared" si="587"/>
        <v>0</v>
      </c>
      <c r="V59" s="46">
        <f t="shared" si="587"/>
        <v>7</v>
      </c>
      <c r="W59" s="46">
        <f t="shared" si="587"/>
        <v>5</v>
      </c>
      <c r="X59" s="46">
        <f t="shared" si="587"/>
        <v>0</v>
      </c>
      <c r="Y59" s="46">
        <f t="shared" si="587"/>
        <v>0</v>
      </c>
      <c r="Z59" s="46">
        <f t="shared" si="587"/>
        <v>0</v>
      </c>
      <c r="AA59" s="46">
        <f t="shared" si="587"/>
        <v>0</v>
      </c>
      <c r="AB59" s="46">
        <f t="shared" si="587"/>
        <v>0</v>
      </c>
      <c r="AC59" s="46">
        <f t="shared" si="587"/>
        <v>0</v>
      </c>
      <c r="AD59" s="46">
        <f t="shared" si="587"/>
        <v>0</v>
      </c>
      <c r="AE59" s="46">
        <f t="shared" si="587"/>
        <v>0</v>
      </c>
      <c r="AF59" s="46">
        <f t="shared" si="587"/>
        <v>8</v>
      </c>
      <c r="AG59" s="46">
        <f t="shared" si="587"/>
        <v>7</v>
      </c>
      <c r="AH59" s="46">
        <f t="shared" si="587"/>
        <v>0</v>
      </c>
      <c r="AI59" s="46">
        <f t="shared" si="587"/>
        <v>0</v>
      </c>
      <c r="AJ59" s="46">
        <f t="shared" si="587"/>
        <v>8</v>
      </c>
      <c r="AK59" s="46">
        <f t="shared" si="587"/>
        <v>7</v>
      </c>
      <c r="AL59" s="46">
        <f t="shared" si="587"/>
        <v>0</v>
      </c>
      <c r="AM59" s="46">
        <f t="shared" si="587"/>
        <v>0</v>
      </c>
      <c r="AN59" s="46">
        <f t="shared" si="587"/>
        <v>0</v>
      </c>
      <c r="AO59" s="46">
        <f t="shared" si="587"/>
        <v>0</v>
      </c>
      <c r="AP59" s="46">
        <f t="shared" si="587"/>
        <v>5</v>
      </c>
      <c r="AQ59" s="46">
        <f t="shared" si="587"/>
        <v>14</v>
      </c>
      <c r="AR59" s="46">
        <f t="shared" si="587"/>
        <v>8</v>
      </c>
      <c r="AS59" s="46">
        <f t="shared" si="587"/>
        <v>4</v>
      </c>
      <c r="AT59" s="46">
        <f t="shared" si="587"/>
        <v>0</v>
      </c>
      <c r="AU59" s="46">
        <f t="shared" si="587"/>
        <v>0</v>
      </c>
      <c r="AV59" s="46">
        <f t="shared" si="587"/>
        <v>0</v>
      </c>
      <c r="AW59" s="46">
        <f t="shared" si="587"/>
        <v>0</v>
      </c>
      <c r="AX59" s="46">
        <f t="shared" si="587"/>
        <v>0</v>
      </c>
      <c r="AY59" s="46">
        <f t="shared" si="587"/>
        <v>0</v>
      </c>
      <c r="AZ59" s="46">
        <f t="shared" si="587"/>
        <v>0</v>
      </c>
      <c r="BA59" s="46">
        <f t="shared" si="587"/>
        <v>0</v>
      </c>
      <c r="BB59" s="46">
        <f t="shared" si="587"/>
        <v>0</v>
      </c>
      <c r="BC59" s="46">
        <f t="shared" si="587"/>
        <v>0</v>
      </c>
      <c r="BD59" s="46">
        <f t="shared" si="587"/>
        <v>0</v>
      </c>
      <c r="BE59" s="46">
        <f t="shared" si="587"/>
        <v>1</v>
      </c>
      <c r="BF59" s="46">
        <f t="shared" si="587"/>
        <v>5</v>
      </c>
      <c r="BG59" s="46">
        <f t="shared" si="587"/>
        <v>8</v>
      </c>
      <c r="BH59" s="46">
        <f t="shared" si="587"/>
        <v>9</v>
      </c>
      <c r="BI59" s="46">
        <f t="shared" si="587"/>
        <v>2</v>
      </c>
      <c r="BJ59" s="46">
        <f t="shared" si="587"/>
        <v>0</v>
      </c>
      <c r="BK59" s="46">
        <f t="shared" si="587"/>
        <v>13</v>
      </c>
      <c r="BL59" s="46">
        <f t="shared" si="587"/>
        <v>8</v>
      </c>
      <c r="BM59" s="46">
        <f t="shared" si="587"/>
        <v>0</v>
      </c>
      <c r="BN59" s="46">
        <f t="shared" si="587"/>
        <v>10</v>
      </c>
      <c r="BO59" s="46">
        <f t="shared" si="587"/>
        <v>0</v>
      </c>
      <c r="BP59" s="46">
        <f t="shared" si="587"/>
        <v>0</v>
      </c>
      <c r="BQ59" s="46">
        <f t="shared" ref="BQ59:CR59" si="588">BQ58</f>
        <v>0</v>
      </c>
      <c r="BR59" s="46">
        <f t="shared" si="588"/>
        <v>0</v>
      </c>
      <c r="BS59" s="46">
        <f t="shared" si="588"/>
        <v>0</v>
      </c>
      <c r="BT59" s="46">
        <f t="shared" si="588"/>
        <v>0</v>
      </c>
      <c r="BU59" s="46">
        <f t="shared" si="588"/>
        <v>7</v>
      </c>
      <c r="BV59" s="46">
        <f t="shared" si="588"/>
        <v>0</v>
      </c>
      <c r="BW59" s="46">
        <f t="shared" si="588"/>
        <v>0</v>
      </c>
      <c r="BX59" s="46">
        <f t="shared" si="588"/>
        <v>0</v>
      </c>
      <c r="BY59" s="46">
        <f t="shared" si="588"/>
        <v>0</v>
      </c>
      <c r="BZ59" s="46">
        <f t="shared" si="588"/>
        <v>0</v>
      </c>
      <c r="CA59" s="46">
        <f t="shared" si="588"/>
        <v>0</v>
      </c>
      <c r="CB59" s="46">
        <f t="shared" si="588"/>
        <v>0</v>
      </c>
      <c r="CC59" s="46">
        <f t="shared" si="588"/>
        <v>0</v>
      </c>
      <c r="CD59" s="46">
        <f t="shared" si="588"/>
        <v>7</v>
      </c>
      <c r="CE59" s="46">
        <f t="shared" si="588"/>
        <v>8</v>
      </c>
      <c r="CF59" s="46">
        <f t="shared" si="588"/>
        <v>0</v>
      </c>
      <c r="CG59" s="46">
        <f t="shared" si="588"/>
        <v>0</v>
      </c>
      <c r="CH59" s="46">
        <f t="shared" si="588"/>
        <v>0</v>
      </c>
      <c r="CI59" s="46">
        <f t="shared" si="588"/>
        <v>0</v>
      </c>
      <c r="CJ59" s="46">
        <f t="shared" si="588"/>
        <v>0</v>
      </c>
      <c r="CK59" s="46">
        <f t="shared" si="588"/>
        <v>0</v>
      </c>
      <c r="CL59" s="46">
        <f t="shared" si="588"/>
        <v>0</v>
      </c>
      <c r="CM59" s="46">
        <f t="shared" si="588"/>
        <v>0</v>
      </c>
      <c r="CN59" s="46">
        <f t="shared" si="588"/>
        <v>0</v>
      </c>
      <c r="CO59" s="46">
        <f t="shared" si="588"/>
        <v>0</v>
      </c>
      <c r="CP59" s="46">
        <f t="shared" si="588"/>
        <v>0</v>
      </c>
      <c r="CQ59" s="46">
        <f t="shared" si="588"/>
        <v>0</v>
      </c>
      <c r="CR59" s="46">
        <f t="shared" si="588"/>
        <v>0</v>
      </c>
      <c r="CS59" s="46">
        <f t="shared" si="348"/>
        <v>191</v>
      </c>
    </row>
    <row r="60" spans="1:97" x14ac:dyDescent="0.25">
      <c r="A60" s="162"/>
      <c r="B60" s="158" t="s">
        <v>136</v>
      </c>
      <c r="C60" s="46" t="s">
        <v>181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3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2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5</v>
      </c>
      <c r="AF60" s="46">
        <v>1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0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  <c r="BZ60" s="46">
        <v>0</v>
      </c>
      <c r="CA60" s="46">
        <v>0</v>
      </c>
      <c r="CB60" s="46">
        <v>0</v>
      </c>
      <c r="CC60" s="46">
        <v>0</v>
      </c>
      <c r="CD60" s="46">
        <v>0</v>
      </c>
      <c r="CE60" s="46">
        <v>0</v>
      </c>
      <c r="CF60" s="46">
        <v>0</v>
      </c>
      <c r="CG60" s="46">
        <v>0</v>
      </c>
      <c r="CH60" s="46">
        <v>0</v>
      </c>
      <c r="CI60" s="46">
        <v>0</v>
      </c>
      <c r="CJ60" s="46">
        <v>0</v>
      </c>
      <c r="CK60" s="46">
        <v>0</v>
      </c>
      <c r="CL60" s="46">
        <v>0</v>
      </c>
      <c r="CM60" s="46">
        <v>0</v>
      </c>
      <c r="CN60" s="46">
        <v>0</v>
      </c>
      <c r="CO60" s="46">
        <v>0</v>
      </c>
      <c r="CP60" s="46">
        <v>0</v>
      </c>
      <c r="CQ60" s="46">
        <v>0</v>
      </c>
      <c r="CR60" s="46">
        <v>3</v>
      </c>
      <c r="CS60" s="46">
        <f t="shared" si="348"/>
        <v>14</v>
      </c>
    </row>
    <row r="61" spans="1:97" x14ac:dyDescent="0.25">
      <c r="A61" s="162"/>
      <c r="B61" s="159"/>
      <c r="C61" s="52" t="s">
        <v>45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1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1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1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  <c r="BZ61" s="46">
        <v>0</v>
      </c>
      <c r="CA61" s="46">
        <v>0</v>
      </c>
      <c r="CB61" s="46">
        <v>0</v>
      </c>
      <c r="CC61" s="46">
        <v>0</v>
      </c>
      <c r="CD61" s="46">
        <v>0</v>
      </c>
      <c r="CE61" s="46">
        <v>0</v>
      </c>
      <c r="CF61" s="46">
        <v>0</v>
      </c>
      <c r="CG61" s="46">
        <v>0</v>
      </c>
      <c r="CH61" s="46">
        <v>0</v>
      </c>
      <c r="CI61" s="46">
        <v>0</v>
      </c>
      <c r="CJ61" s="46">
        <v>0</v>
      </c>
      <c r="CK61" s="46">
        <v>0</v>
      </c>
      <c r="CL61" s="46">
        <v>0</v>
      </c>
      <c r="CM61" s="46">
        <v>0</v>
      </c>
      <c r="CN61" s="46">
        <v>0</v>
      </c>
      <c r="CO61" s="46">
        <v>0</v>
      </c>
      <c r="CP61" s="46">
        <v>0</v>
      </c>
      <c r="CQ61" s="46">
        <v>0</v>
      </c>
      <c r="CR61" s="46">
        <v>1</v>
      </c>
      <c r="CS61" s="46">
        <f t="shared" si="348"/>
        <v>4</v>
      </c>
    </row>
    <row r="62" spans="1:97" x14ac:dyDescent="0.25">
      <c r="A62" s="162"/>
      <c r="B62" s="158" t="s">
        <v>136</v>
      </c>
      <c r="C62" s="46" t="s">
        <v>182</v>
      </c>
      <c r="D62" s="46">
        <f>D58</f>
        <v>0</v>
      </c>
      <c r="E62" s="46">
        <f t="shared" ref="E62:BP63" si="589">E58</f>
        <v>0</v>
      </c>
      <c r="F62" s="46">
        <f t="shared" si="589"/>
        <v>0</v>
      </c>
      <c r="G62" s="46">
        <f t="shared" si="589"/>
        <v>0</v>
      </c>
      <c r="H62" s="46">
        <f t="shared" si="589"/>
        <v>0</v>
      </c>
      <c r="I62" s="46">
        <f t="shared" si="589"/>
        <v>0</v>
      </c>
      <c r="J62" s="46">
        <f t="shared" si="589"/>
        <v>2</v>
      </c>
      <c r="K62" s="46">
        <f t="shared" si="589"/>
        <v>12</v>
      </c>
      <c r="L62" s="46">
        <f t="shared" si="589"/>
        <v>10</v>
      </c>
      <c r="M62" s="46">
        <f t="shared" si="589"/>
        <v>0</v>
      </c>
      <c r="N62" s="46">
        <f t="shared" si="589"/>
        <v>0</v>
      </c>
      <c r="O62" s="46">
        <f t="shared" si="589"/>
        <v>0</v>
      </c>
      <c r="P62" s="46">
        <f t="shared" si="589"/>
        <v>0</v>
      </c>
      <c r="Q62" s="46">
        <f t="shared" si="589"/>
        <v>0</v>
      </c>
      <c r="R62" s="46">
        <f t="shared" si="589"/>
        <v>6</v>
      </c>
      <c r="S62" s="46">
        <f t="shared" si="589"/>
        <v>7</v>
      </c>
      <c r="T62" s="46">
        <f t="shared" si="589"/>
        <v>3</v>
      </c>
      <c r="U62" s="46">
        <f t="shared" si="589"/>
        <v>0</v>
      </c>
      <c r="V62" s="46">
        <f t="shared" si="589"/>
        <v>7</v>
      </c>
      <c r="W62" s="46">
        <f t="shared" si="589"/>
        <v>5</v>
      </c>
      <c r="X62" s="46">
        <f t="shared" si="589"/>
        <v>0</v>
      </c>
      <c r="Y62" s="46">
        <f t="shared" si="589"/>
        <v>0</v>
      </c>
      <c r="Z62" s="46">
        <f t="shared" si="589"/>
        <v>0</v>
      </c>
      <c r="AA62" s="46">
        <f t="shared" si="589"/>
        <v>0</v>
      </c>
      <c r="AB62" s="46">
        <f t="shared" si="589"/>
        <v>0</v>
      </c>
      <c r="AC62" s="46">
        <f t="shared" si="589"/>
        <v>0</v>
      </c>
      <c r="AD62" s="46">
        <f t="shared" si="589"/>
        <v>0</v>
      </c>
      <c r="AE62" s="46">
        <f t="shared" si="589"/>
        <v>0</v>
      </c>
      <c r="AF62" s="46">
        <f t="shared" si="589"/>
        <v>8</v>
      </c>
      <c r="AG62" s="46">
        <f t="shared" si="589"/>
        <v>7</v>
      </c>
      <c r="AH62" s="46">
        <f t="shared" si="589"/>
        <v>0</v>
      </c>
      <c r="AI62" s="46">
        <f t="shared" si="589"/>
        <v>0</v>
      </c>
      <c r="AJ62" s="46">
        <f t="shared" si="589"/>
        <v>8</v>
      </c>
      <c r="AK62" s="46">
        <f t="shared" si="589"/>
        <v>7</v>
      </c>
      <c r="AL62" s="46">
        <f t="shared" si="589"/>
        <v>0</v>
      </c>
      <c r="AM62" s="46">
        <f t="shared" si="589"/>
        <v>0</v>
      </c>
      <c r="AN62" s="46">
        <f t="shared" si="589"/>
        <v>0</v>
      </c>
      <c r="AO62" s="46">
        <f t="shared" si="589"/>
        <v>0</v>
      </c>
      <c r="AP62" s="46">
        <f t="shared" si="589"/>
        <v>5</v>
      </c>
      <c r="AQ62" s="46">
        <f t="shared" si="589"/>
        <v>14</v>
      </c>
      <c r="AR62" s="46">
        <f t="shared" si="589"/>
        <v>8</v>
      </c>
      <c r="AS62" s="46">
        <f t="shared" si="589"/>
        <v>4</v>
      </c>
      <c r="AT62" s="46">
        <f t="shared" si="589"/>
        <v>0</v>
      </c>
      <c r="AU62" s="46">
        <f t="shared" si="589"/>
        <v>0</v>
      </c>
      <c r="AV62" s="46">
        <f t="shared" si="589"/>
        <v>0</v>
      </c>
      <c r="AW62" s="46">
        <f t="shared" si="589"/>
        <v>0</v>
      </c>
      <c r="AX62" s="46">
        <f t="shared" si="589"/>
        <v>0</v>
      </c>
      <c r="AY62" s="46">
        <f t="shared" si="589"/>
        <v>0</v>
      </c>
      <c r="AZ62" s="46">
        <f t="shared" si="589"/>
        <v>0</v>
      </c>
      <c r="BA62" s="46">
        <f t="shared" si="589"/>
        <v>0</v>
      </c>
      <c r="BB62" s="46">
        <f t="shared" si="589"/>
        <v>0</v>
      </c>
      <c r="BC62" s="46">
        <f t="shared" si="589"/>
        <v>0</v>
      </c>
      <c r="BD62" s="46">
        <f t="shared" si="589"/>
        <v>0</v>
      </c>
      <c r="BE62" s="46">
        <f t="shared" si="589"/>
        <v>1</v>
      </c>
      <c r="BF62" s="46">
        <f t="shared" si="589"/>
        <v>5</v>
      </c>
      <c r="BG62" s="46">
        <f t="shared" si="589"/>
        <v>8</v>
      </c>
      <c r="BH62" s="46">
        <f t="shared" si="589"/>
        <v>9</v>
      </c>
      <c r="BI62" s="46">
        <f t="shared" si="589"/>
        <v>2</v>
      </c>
      <c r="BJ62" s="46">
        <f t="shared" si="589"/>
        <v>0</v>
      </c>
      <c r="BK62" s="46">
        <f t="shared" si="589"/>
        <v>13</v>
      </c>
      <c r="BL62" s="46">
        <f t="shared" si="589"/>
        <v>8</v>
      </c>
      <c r="BM62" s="46">
        <f t="shared" si="589"/>
        <v>0</v>
      </c>
      <c r="BN62" s="46">
        <f t="shared" si="589"/>
        <v>10</v>
      </c>
      <c r="BO62" s="46">
        <f t="shared" si="589"/>
        <v>0</v>
      </c>
      <c r="BP62" s="46">
        <f t="shared" si="589"/>
        <v>0</v>
      </c>
      <c r="BQ62" s="46">
        <f t="shared" ref="BQ62:CR62" si="590">BQ58</f>
        <v>0</v>
      </c>
      <c r="BR62" s="46">
        <f t="shared" si="590"/>
        <v>0</v>
      </c>
      <c r="BS62" s="46">
        <f t="shared" si="590"/>
        <v>0</v>
      </c>
      <c r="BT62" s="46">
        <f t="shared" si="590"/>
        <v>0</v>
      </c>
      <c r="BU62" s="46">
        <f t="shared" si="590"/>
        <v>7</v>
      </c>
      <c r="BV62" s="46">
        <f t="shared" si="590"/>
        <v>0</v>
      </c>
      <c r="BW62" s="46">
        <f t="shared" si="590"/>
        <v>0</v>
      </c>
      <c r="BX62" s="46">
        <f t="shared" si="590"/>
        <v>0</v>
      </c>
      <c r="BY62" s="46">
        <f t="shared" si="590"/>
        <v>0</v>
      </c>
      <c r="BZ62" s="46">
        <f t="shared" si="590"/>
        <v>0</v>
      </c>
      <c r="CA62" s="46">
        <f t="shared" si="590"/>
        <v>0</v>
      </c>
      <c r="CB62" s="46">
        <f t="shared" si="590"/>
        <v>0</v>
      </c>
      <c r="CC62" s="46">
        <f t="shared" si="590"/>
        <v>0</v>
      </c>
      <c r="CD62" s="46">
        <f t="shared" si="590"/>
        <v>7</v>
      </c>
      <c r="CE62" s="46">
        <f t="shared" si="590"/>
        <v>8</v>
      </c>
      <c r="CF62" s="46">
        <f t="shared" si="590"/>
        <v>0</v>
      </c>
      <c r="CG62" s="46">
        <f t="shared" si="590"/>
        <v>0</v>
      </c>
      <c r="CH62" s="46">
        <f t="shared" si="590"/>
        <v>0</v>
      </c>
      <c r="CI62" s="46">
        <f t="shared" si="590"/>
        <v>0</v>
      </c>
      <c r="CJ62" s="46">
        <f t="shared" si="590"/>
        <v>0</v>
      </c>
      <c r="CK62" s="46">
        <f t="shared" si="590"/>
        <v>0</v>
      </c>
      <c r="CL62" s="46">
        <f t="shared" si="590"/>
        <v>0</v>
      </c>
      <c r="CM62" s="46">
        <f t="shared" si="590"/>
        <v>0</v>
      </c>
      <c r="CN62" s="46">
        <f t="shared" si="590"/>
        <v>0</v>
      </c>
      <c r="CO62" s="46">
        <f t="shared" si="590"/>
        <v>0</v>
      </c>
      <c r="CP62" s="46">
        <f t="shared" si="590"/>
        <v>0</v>
      </c>
      <c r="CQ62" s="46">
        <f t="shared" si="590"/>
        <v>0</v>
      </c>
      <c r="CR62" s="46">
        <f t="shared" si="590"/>
        <v>0</v>
      </c>
      <c r="CS62" s="46">
        <f t="shared" si="348"/>
        <v>191</v>
      </c>
    </row>
    <row r="63" spans="1:97" x14ac:dyDescent="0.25">
      <c r="A63" s="162"/>
      <c r="B63" s="159"/>
      <c r="C63" s="52" t="s">
        <v>45</v>
      </c>
      <c r="D63" s="46">
        <f>D59</f>
        <v>0</v>
      </c>
      <c r="E63" s="46">
        <f t="shared" si="589"/>
        <v>0</v>
      </c>
      <c r="F63" s="46">
        <f t="shared" si="589"/>
        <v>0</v>
      </c>
      <c r="G63" s="46">
        <f t="shared" si="589"/>
        <v>0</v>
      </c>
      <c r="H63" s="46">
        <f t="shared" si="589"/>
        <v>0</v>
      </c>
      <c r="I63" s="46">
        <f t="shared" si="589"/>
        <v>0</v>
      </c>
      <c r="J63" s="46">
        <v>1</v>
      </c>
      <c r="K63" s="46">
        <v>0</v>
      </c>
      <c r="L63" s="46">
        <v>1</v>
      </c>
      <c r="M63" s="46">
        <f t="shared" si="589"/>
        <v>0</v>
      </c>
      <c r="N63" s="46">
        <f t="shared" si="589"/>
        <v>0</v>
      </c>
      <c r="O63" s="46">
        <f t="shared" si="589"/>
        <v>0</v>
      </c>
      <c r="P63" s="46">
        <f t="shared" si="589"/>
        <v>0</v>
      </c>
      <c r="Q63" s="46">
        <f t="shared" si="589"/>
        <v>0</v>
      </c>
      <c r="R63" s="46">
        <v>1</v>
      </c>
      <c r="S63" s="46">
        <v>1</v>
      </c>
      <c r="T63" s="46">
        <v>0</v>
      </c>
      <c r="U63" s="46">
        <v>0</v>
      </c>
      <c r="V63" s="46">
        <v>1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2</v>
      </c>
      <c r="AG63" s="46">
        <v>0</v>
      </c>
      <c r="AH63" s="46">
        <v>0</v>
      </c>
      <c r="AI63" s="46">
        <v>0</v>
      </c>
      <c r="AJ63" s="46">
        <v>2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2</v>
      </c>
      <c r="AQ63" s="46">
        <v>0</v>
      </c>
      <c r="AR63" s="46">
        <v>1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1</v>
      </c>
      <c r="BF63" s="46">
        <v>0</v>
      </c>
      <c r="BG63" s="46">
        <v>1</v>
      </c>
      <c r="BH63" s="46">
        <v>1</v>
      </c>
      <c r="BI63" s="46">
        <v>0</v>
      </c>
      <c r="BJ63" s="46">
        <v>0</v>
      </c>
      <c r="BK63" s="46">
        <v>2</v>
      </c>
      <c r="BL63" s="46">
        <v>0</v>
      </c>
      <c r="BM63" s="46">
        <v>0</v>
      </c>
      <c r="BN63" s="46">
        <v>1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6">
        <v>0</v>
      </c>
      <c r="BU63" s="46">
        <v>1</v>
      </c>
      <c r="BV63" s="46">
        <v>0</v>
      </c>
      <c r="BW63" s="46">
        <v>0</v>
      </c>
      <c r="BX63" s="46">
        <v>0</v>
      </c>
      <c r="BY63" s="46">
        <v>0</v>
      </c>
      <c r="BZ63" s="46">
        <v>0</v>
      </c>
      <c r="CA63" s="46">
        <v>0</v>
      </c>
      <c r="CB63" s="46">
        <v>0</v>
      </c>
      <c r="CC63" s="46">
        <v>0</v>
      </c>
      <c r="CD63" s="46">
        <v>2</v>
      </c>
      <c r="CE63" s="46">
        <v>0</v>
      </c>
      <c r="CF63" s="46">
        <v>0</v>
      </c>
      <c r="CG63" s="46">
        <v>0</v>
      </c>
      <c r="CH63" s="46">
        <v>0</v>
      </c>
      <c r="CI63" s="46">
        <v>0</v>
      </c>
      <c r="CJ63" s="46">
        <v>0</v>
      </c>
      <c r="CK63" s="46">
        <v>0</v>
      </c>
      <c r="CL63" s="46">
        <v>0</v>
      </c>
      <c r="CM63" s="46">
        <v>0</v>
      </c>
      <c r="CN63" s="46">
        <v>0</v>
      </c>
      <c r="CO63" s="46">
        <v>0</v>
      </c>
      <c r="CP63" s="46">
        <v>0</v>
      </c>
      <c r="CQ63" s="46">
        <v>0</v>
      </c>
      <c r="CR63" s="46">
        <v>0</v>
      </c>
      <c r="CS63" s="46">
        <f t="shared" si="348"/>
        <v>21</v>
      </c>
    </row>
    <row r="64" spans="1:97" x14ac:dyDescent="0.25">
      <c r="A64" s="162"/>
      <c r="B64" s="158" t="s">
        <v>136</v>
      </c>
      <c r="C64" s="46" t="s">
        <v>50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</v>
      </c>
      <c r="L64" s="46">
        <v>0</v>
      </c>
      <c r="M64" s="46">
        <v>1</v>
      </c>
      <c r="N64" s="46">
        <v>1</v>
      </c>
      <c r="O64" s="46">
        <v>0</v>
      </c>
      <c r="P64" s="46">
        <v>0</v>
      </c>
      <c r="Q64" s="46">
        <v>0</v>
      </c>
      <c r="R64" s="46">
        <v>1</v>
      </c>
      <c r="S64" s="46">
        <v>1</v>
      </c>
      <c r="T64" s="46">
        <v>0</v>
      </c>
      <c r="U64" s="46">
        <v>0</v>
      </c>
      <c r="V64" s="46">
        <v>1</v>
      </c>
      <c r="W64" s="46">
        <v>1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1</v>
      </c>
      <c r="AG64" s="46">
        <v>0</v>
      </c>
      <c r="AH64" s="46">
        <v>0</v>
      </c>
      <c r="AI64" s="46">
        <v>0</v>
      </c>
      <c r="AJ64" s="46">
        <v>1</v>
      </c>
      <c r="AK64" s="46">
        <v>1</v>
      </c>
      <c r="AL64" s="46">
        <v>0</v>
      </c>
      <c r="AM64" s="46">
        <v>1</v>
      </c>
      <c r="AN64" s="46">
        <v>0</v>
      </c>
      <c r="AO64" s="46">
        <v>0</v>
      </c>
      <c r="AP64" s="46">
        <v>2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1</v>
      </c>
      <c r="BD64" s="46">
        <v>0</v>
      </c>
      <c r="BE64" s="46">
        <v>0</v>
      </c>
      <c r="BF64" s="46">
        <v>1</v>
      </c>
      <c r="BG64" s="46">
        <v>0</v>
      </c>
      <c r="BH64" s="46">
        <v>0</v>
      </c>
      <c r="BI64" s="46">
        <v>1</v>
      </c>
      <c r="BJ64" s="46">
        <v>0</v>
      </c>
      <c r="BK64" s="46">
        <v>1</v>
      </c>
      <c r="BL64" s="46">
        <v>1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6">
        <v>0</v>
      </c>
      <c r="BU64" s="46">
        <v>0</v>
      </c>
      <c r="BV64" s="46">
        <v>1</v>
      </c>
      <c r="BW64" s="46">
        <v>0</v>
      </c>
      <c r="BX64" s="46">
        <v>0</v>
      </c>
      <c r="BY64" s="46">
        <v>0</v>
      </c>
      <c r="BZ64" s="46">
        <v>0</v>
      </c>
      <c r="CA64" s="46">
        <v>0</v>
      </c>
      <c r="CB64" s="46">
        <v>0</v>
      </c>
      <c r="CC64" s="46">
        <v>1</v>
      </c>
      <c r="CD64" s="46">
        <v>0</v>
      </c>
      <c r="CE64" s="46">
        <v>0</v>
      </c>
      <c r="CF64" s="46">
        <v>1</v>
      </c>
      <c r="CG64" s="46">
        <v>0</v>
      </c>
      <c r="CH64" s="46">
        <v>0</v>
      </c>
      <c r="CI64" s="46">
        <v>0</v>
      </c>
      <c r="CJ64" s="46">
        <v>0</v>
      </c>
      <c r="CK64" s="46">
        <v>0</v>
      </c>
      <c r="CL64" s="46">
        <v>0</v>
      </c>
      <c r="CM64" s="46">
        <v>0</v>
      </c>
      <c r="CN64" s="46">
        <v>0</v>
      </c>
      <c r="CO64" s="46">
        <v>0</v>
      </c>
      <c r="CP64" s="46">
        <v>0</v>
      </c>
      <c r="CQ64" s="46">
        <v>1</v>
      </c>
      <c r="CR64" s="46">
        <v>0</v>
      </c>
      <c r="CS64" s="46">
        <f t="shared" si="348"/>
        <v>22</v>
      </c>
    </row>
    <row r="65" spans="1:97" x14ac:dyDescent="0.25">
      <c r="A65" s="162"/>
      <c r="B65" s="159"/>
      <c r="C65" s="52" t="s">
        <v>45</v>
      </c>
      <c r="D65" s="46">
        <f>D64</f>
        <v>0</v>
      </c>
      <c r="E65" s="46">
        <f t="shared" ref="E65:BP65" si="591">E64</f>
        <v>0</v>
      </c>
      <c r="F65" s="46">
        <f t="shared" si="591"/>
        <v>0</v>
      </c>
      <c r="G65" s="46">
        <f t="shared" si="591"/>
        <v>0</v>
      </c>
      <c r="H65" s="46">
        <f t="shared" si="591"/>
        <v>0</v>
      </c>
      <c r="I65" s="46">
        <f t="shared" si="591"/>
        <v>0</v>
      </c>
      <c r="J65" s="46">
        <f t="shared" si="591"/>
        <v>0</v>
      </c>
      <c r="K65" s="46">
        <f t="shared" si="591"/>
        <v>1</v>
      </c>
      <c r="L65" s="46">
        <f t="shared" si="591"/>
        <v>0</v>
      </c>
      <c r="M65" s="46">
        <f t="shared" si="591"/>
        <v>1</v>
      </c>
      <c r="N65" s="46">
        <f t="shared" si="591"/>
        <v>1</v>
      </c>
      <c r="O65" s="46">
        <f t="shared" si="591"/>
        <v>0</v>
      </c>
      <c r="P65" s="46">
        <f t="shared" si="591"/>
        <v>0</v>
      </c>
      <c r="Q65" s="46">
        <f t="shared" si="591"/>
        <v>0</v>
      </c>
      <c r="R65" s="46">
        <f t="shared" si="591"/>
        <v>1</v>
      </c>
      <c r="S65" s="46">
        <f t="shared" si="591"/>
        <v>1</v>
      </c>
      <c r="T65" s="46">
        <f t="shared" si="591"/>
        <v>0</v>
      </c>
      <c r="U65" s="46">
        <f t="shared" si="591"/>
        <v>0</v>
      </c>
      <c r="V65" s="46">
        <f t="shared" si="591"/>
        <v>1</v>
      </c>
      <c r="W65" s="46">
        <f t="shared" si="591"/>
        <v>1</v>
      </c>
      <c r="X65" s="46">
        <f t="shared" si="591"/>
        <v>0</v>
      </c>
      <c r="Y65" s="46">
        <f t="shared" si="591"/>
        <v>0</v>
      </c>
      <c r="Z65" s="46">
        <f t="shared" si="591"/>
        <v>0</v>
      </c>
      <c r="AA65" s="46">
        <f t="shared" si="591"/>
        <v>0</v>
      </c>
      <c r="AB65" s="46">
        <f t="shared" si="591"/>
        <v>0</v>
      </c>
      <c r="AC65" s="46">
        <f t="shared" si="591"/>
        <v>0</v>
      </c>
      <c r="AD65" s="46">
        <f t="shared" si="591"/>
        <v>0</v>
      </c>
      <c r="AE65" s="46">
        <f t="shared" si="591"/>
        <v>0</v>
      </c>
      <c r="AF65" s="46">
        <f t="shared" si="591"/>
        <v>1</v>
      </c>
      <c r="AG65" s="46">
        <f t="shared" si="591"/>
        <v>0</v>
      </c>
      <c r="AH65" s="46">
        <f t="shared" si="591"/>
        <v>0</v>
      </c>
      <c r="AI65" s="46">
        <f t="shared" si="591"/>
        <v>0</v>
      </c>
      <c r="AJ65" s="46">
        <f t="shared" si="591"/>
        <v>1</v>
      </c>
      <c r="AK65" s="46">
        <f t="shared" si="591"/>
        <v>1</v>
      </c>
      <c r="AL65" s="46">
        <f t="shared" si="591"/>
        <v>0</v>
      </c>
      <c r="AM65" s="46">
        <f t="shared" si="591"/>
        <v>1</v>
      </c>
      <c r="AN65" s="46">
        <f t="shared" si="591"/>
        <v>0</v>
      </c>
      <c r="AO65" s="46">
        <f t="shared" si="591"/>
        <v>0</v>
      </c>
      <c r="AP65" s="46">
        <f t="shared" si="591"/>
        <v>2</v>
      </c>
      <c r="AQ65" s="46">
        <f t="shared" si="591"/>
        <v>0</v>
      </c>
      <c r="AR65" s="46">
        <f t="shared" si="591"/>
        <v>0</v>
      </c>
      <c r="AS65" s="46">
        <f t="shared" si="591"/>
        <v>0</v>
      </c>
      <c r="AT65" s="46">
        <f t="shared" si="591"/>
        <v>0</v>
      </c>
      <c r="AU65" s="46">
        <f t="shared" si="591"/>
        <v>0</v>
      </c>
      <c r="AV65" s="46">
        <f t="shared" si="591"/>
        <v>0</v>
      </c>
      <c r="AW65" s="46">
        <f t="shared" si="591"/>
        <v>0</v>
      </c>
      <c r="AX65" s="46">
        <f t="shared" si="591"/>
        <v>0</v>
      </c>
      <c r="AY65" s="46">
        <f t="shared" si="591"/>
        <v>0</v>
      </c>
      <c r="AZ65" s="46">
        <f t="shared" si="591"/>
        <v>0</v>
      </c>
      <c r="BA65" s="46">
        <f t="shared" si="591"/>
        <v>0</v>
      </c>
      <c r="BB65" s="46">
        <f t="shared" si="591"/>
        <v>0</v>
      </c>
      <c r="BC65" s="46">
        <f t="shared" si="591"/>
        <v>1</v>
      </c>
      <c r="BD65" s="46">
        <f t="shared" si="591"/>
        <v>0</v>
      </c>
      <c r="BE65" s="46">
        <f t="shared" si="591"/>
        <v>0</v>
      </c>
      <c r="BF65" s="46">
        <f t="shared" si="591"/>
        <v>1</v>
      </c>
      <c r="BG65" s="46">
        <f t="shared" si="591"/>
        <v>0</v>
      </c>
      <c r="BH65" s="46">
        <f t="shared" si="591"/>
        <v>0</v>
      </c>
      <c r="BI65" s="46">
        <f t="shared" si="591"/>
        <v>1</v>
      </c>
      <c r="BJ65" s="46">
        <f t="shared" si="591"/>
        <v>0</v>
      </c>
      <c r="BK65" s="46">
        <f t="shared" si="591"/>
        <v>1</v>
      </c>
      <c r="BL65" s="46">
        <f t="shared" si="591"/>
        <v>1</v>
      </c>
      <c r="BM65" s="46">
        <f t="shared" si="591"/>
        <v>0</v>
      </c>
      <c r="BN65" s="46">
        <f t="shared" si="591"/>
        <v>0</v>
      </c>
      <c r="BO65" s="46">
        <f t="shared" si="591"/>
        <v>0</v>
      </c>
      <c r="BP65" s="46">
        <f t="shared" si="591"/>
        <v>0</v>
      </c>
      <c r="BQ65" s="46">
        <f t="shared" ref="BQ65:CR65" si="592">BQ64</f>
        <v>0</v>
      </c>
      <c r="BR65" s="46">
        <f t="shared" si="592"/>
        <v>0</v>
      </c>
      <c r="BS65" s="46">
        <f t="shared" si="592"/>
        <v>0</v>
      </c>
      <c r="BT65" s="46">
        <f t="shared" si="592"/>
        <v>0</v>
      </c>
      <c r="BU65" s="46">
        <f t="shared" si="592"/>
        <v>0</v>
      </c>
      <c r="BV65" s="46">
        <f t="shared" si="592"/>
        <v>1</v>
      </c>
      <c r="BW65" s="46">
        <f t="shared" si="592"/>
        <v>0</v>
      </c>
      <c r="BX65" s="46">
        <f t="shared" si="592"/>
        <v>0</v>
      </c>
      <c r="BY65" s="46">
        <f t="shared" si="592"/>
        <v>0</v>
      </c>
      <c r="BZ65" s="46">
        <f t="shared" si="592"/>
        <v>0</v>
      </c>
      <c r="CA65" s="46">
        <f t="shared" si="592"/>
        <v>0</v>
      </c>
      <c r="CB65" s="46">
        <f t="shared" si="592"/>
        <v>0</v>
      </c>
      <c r="CC65" s="46">
        <f t="shared" si="592"/>
        <v>1</v>
      </c>
      <c r="CD65" s="46">
        <f t="shared" si="592"/>
        <v>0</v>
      </c>
      <c r="CE65" s="46">
        <f t="shared" si="592"/>
        <v>0</v>
      </c>
      <c r="CF65" s="46">
        <f t="shared" si="592"/>
        <v>1</v>
      </c>
      <c r="CG65" s="46">
        <f t="shared" si="592"/>
        <v>0</v>
      </c>
      <c r="CH65" s="46">
        <f t="shared" si="592"/>
        <v>0</v>
      </c>
      <c r="CI65" s="46">
        <f t="shared" si="592"/>
        <v>0</v>
      </c>
      <c r="CJ65" s="46">
        <f t="shared" si="592"/>
        <v>0</v>
      </c>
      <c r="CK65" s="46">
        <f t="shared" si="592"/>
        <v>0</v>
      </c>
      <c r="CL65" s="46">
        <f t="shared" si="592"/>
        <v>0</v>
      </c>
      <c r="CM65" s="46">
        <f t="shared" si="592"/>
        <v>0</v>
      </c>
      <c r="CN65" s="46">
        <f t="shared" si="592"/>
        <v>0</v>
      </c>
      <c r="CO65" s="46">
        <f t="shared" si="592"/>
        <v>0</v>
      </c>
      <c r="CP65" s="46">
        <f t="shared" si="592"/>
        <v>0</v>
      </c>
      <c r="CQ65" s="46">
        <f t="shared" si="592"/>
        <v>1</v>
      </c>
      <c r="CR65" s="46">
        <f t="shared" si="592"/>
        <v>0</v>
      </c>
      <c r="CS65" s="46">
        <f t="shared" si="348"/>
        <v>22</v>
      </c>
    </row>
    <row r="66" spans="1:97" x14ac:dyDescent="0.25">
      <c r="A66" s="61"/>
      <c r="CS66" s="62"/>
    </row>
    <row r="67" spans="1:97" x14ac:dyDescent="0.25">
      <c r="A67" s="162" t="s">
        <v>47</v>
      </c>
      <c r="B67" s="158" t="s">
        <v>136</v>
      </c>
      <c r="C67" s="46" t="s">
        <v>43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</v>
      </c>
      <c r="L67" s="46">
        <v>6</v>
      </c>
      <c r="M67" s="46">
        <v>0</v>
      </c>
      <c r="N67" s="46">
        <v>4</v>
      </c>
      <c r="O67" s="46">
        <v>5</v>
      </c>
      <c r="P67" s="46">
        <v>0</v>
      </c>
      <c r="Q67" s="46">
        <v>5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6</v>
      </c>
      <c r="X67" s="46">
        <v>11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11</v>
      </c>
      <c r="AG67" s="46">
        <v>2</v>
      </c>
      <c r="AH67" s="46">
        <v>0</v>
      </c>
      <c r="AI67" s="46">
        <v>5</v>
      </c>
      <c r="AJ67" s="46">
        <v>4</v>
      </c>
      <c r="AK67" s="46">
        <v>0</v>
      </c>
      <c r="AL67" s="46">
        <v>6</v>
      </c>
      <c r="AM67" s="46">
        <v>7</v>
      </c>
      <c r="AN67" s="46">
        <v>0</v>
      </c>
      <c r="AO67" s="46">
        <v>4</v>
      </c>
      <c r="AP67" s="46">
        <v>4</v>
      </c>
      <c r="AQ67" s="46">
        <v>0</v>
      </c>
      <c r="AR67" s="46">
        <v>5</v>
      </c>
      <c r="AS67" s="46">
        <v>7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5</v>
      </c>
      <c r="BB67" s="46">
        <v>5</v>
      </c>
      <c r="BC67" s="46">
        <v>0</v>
      </c>
      <c r="BD67" s="46">
        <v>7</v>
      </c>
      <c r="BE67" s="46">
        <v>10</v>
      </c>
      <c r="BF67" s="46">
        <v>0</v>
      </c>
      <c r="BG67" s="46">
        <v>3</v>
      </c>
      <c r="BH67" s="46">
        <v>5</v>
      </c>
      <c r="BI67" s="46">
        <v>0</v>
      </c>
      <c r="BJ67" s="46">
        <v>4</v>
      </c>
      <c r="BK67" s="46">
        <v>6</v>
      </c>
      <c r="BL67" s="46">
        <v>0</v>
      </c>
      <c r="BM67" s="46">
        <v>6</v>
      </c>
      <c r="BN67" s="46">
        <v>3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6">
        <v>0</v>
      </c>
      <c r="BU67" s="46">
        <v>0</v>
      </c>
      <c r="BV67" s="46">
        <v>2</v>
      </c>
      <c r="BW67" s="46">
        <v>0</v>
      </c>
      <c r="BX67" s="46">
        <v>0</v>
      </c>
      <c r="BY67" s="46">
        <v>0</v>
      </c>
      <c r="BZ67" s="46">
        <v>0</v>
      </c>
      <c r="CA67" s="46">
        <v>0</v>
      </c>
      <c r="CB67" s="46">
        <v>10</v>
      </c>
      <c r="CC67" s="46">
        <v>7</v>
      </c>
      <c r="CD67" s="46">
        <v>0</v>
      </c>
      <c r="CE67" s="46">
        <v>12</v>
      </c>
      <c r="CF67" s="46">
        <v>8</v>
      </c>
      <c r="CG67" s="46">
        <v>0</v>
      </c>
      <c r="CH67" s="46">
        <v>0</v>
      </c>
      <c r="CI67" s="46">
        <v>0</v>
      </c>
      <c r="CJ67" s="46">
        <v>0</v>
      </c>
      <c r="CK67" s="46">
        <v>0</v>
      </c>
      <c r="CL67" s="46">
        <v>0</v>
      </c>
      <c r="CM67" s="46">
        <v>0</v>
      </c>
      <c r="CN67" s="46">
        <v>0</v>
      </c>
      <c r="CO67" s="46">
        <v>0</v>
      </c>
      <c r="CP67" s="46">
        <v>0</v>
      </c>
      <c r="CQ67" s="46">
        <v>8</v>
      </c>
      <c r="CR67" s="46">
        <v>3</v>
      </c>
      <c r="CS67" s="46">
        <f t="shared" ref="CS67:CS91" si="593">SUM(D67:CR67)</f>
        <v>199</v>
      </c>
    </row>
    <row r="68" spans="1:97" x14ac:dyDescent="0.25">
      <c r="A68" s="162"/>
      <c r="B68" s="159"/>
      <c r="C68" s="52" t="s">
        <v>45</v>
      </c>
      <c r="D68" s="46">
        <f t="shared" ref="D68:BO68" si="594">D67</f>
        <v>0</v>
      </c>
      <c r="E68" s="46">
        <f t="shared" si="594"/>
        <v>0</v>
      </c>
      <c r="F68" s="46">
        <f t="shared" si="594"/>
        <v>0</v>
      </c>
      <c r="G68" s="46">
        <f t="shared" si="594"/>
        <v>0</v>
      </c>
      <c r="H68" s="46">
        <f t="shared" si="594"/>
        <v>0</v>
      </c>
      <c r="I68" s="46">
        <f t="shared" si="594"/>
        <v>0</v>
      </c>
      <c r="J68" s="46">
        <f t="shared" si="594"/>
        <v>0</v>
      </c>
      <c r="K68" s="46">
        <f t="shared" si="594"/>
        <v>3</v>
      </c>
      <c r="L68" s="46">
        <f t="shared" si="594"/>
        <v>6</v>
      </c>
      <c r="M68" s="46">
        <f t="shared" si="594"/>
        <v>0</v>
      </c>
      <c r="N68" s="46">
        <f t="shared" si="594"/>
        <v>4</v>
      </c>
      <c r="O68" s="46">
        <f t="shared" si="594"/>
        <v>5</v>
      </c>
      <c r="P68" s="46">
        <f t="shared" si="594"/>
        <v>0</v>
      </c>
      <c r="Q68" s="46">
        <f t="shared" si="594"/>
        <v>5</v>
      </c>
      <c r="R68" s="46">
        <f t="shared" si="594"/>
        <v>0</v>
      </c>
      <c r="S68" s="46">
        <f t="shared" si="594"/>
        <v>0</v>
      </c>
      <c r="T68" s="46">
        <f t="shared" si="594"/>
        <v>0</v>
      </c>
      <c r="U68" s="46">
        <f t="shared" si="594"/>
        <v>0</v>
      </c>
      <c r="V68" s="46">
        <f t="shared" si="594"/>
        <v>0</v>
      </c>
      <c r="W68" s="46">
        <f t="shared" si="594"/>
        <v>6</v>
      </c>
      <c r="X68" s="46">
        <f t="shared" si="594"/>
        <v>11</v>
      </c>
      <c r="Y68" s="46">
        <f t="shared" si="594"/>
        <v>0</v>
      </c>
      <c r="Z68" s="46">
        <f t="shared" si="594"/>
        <v>0</v>
      </c>
      <c r="AA68" s="46">
        <f t="shared" si="594"/>
        <v>0</v>
      </c>
      <c r="AB68" s="46">
        <f t="shared" si="594"/>
        <v>0</v>
      </c>
      <c r="AC68" s="46">
        <f t="shared" si="594"/>
        <v>0</v>
      </c>
      <c r="AD68" s="46">
        <f t="shared" si="594"/>
        <v>0</v>
      </c>
      <c r="AE68" s="46">
        <f t="shared" si="594"/>
        <v>0</v>
      </c>
      <c r="AF68" s="46">
        <f t="shared" si="594"/>
        <v>11</v>
      </c>
      <c r="AG68" s="46">
        <f t="shared" si="594"/>
        <v>2</v>
      </c>
      <c r="AH68" s="46">
        <f t="shared" si="594"/>
        <v>0</v>
      </c>
      <c r="AI68" s="46">
        <f t="shared" si="594"/>
        <v>5</v>
      </c>
      <c r="AJ68" s="46">
        <f t="shared" si="594"/>
        <v>4</v>
      </c>
      <c r="AK68" s="46">
        <f t="shared" si="594"/>
        <v>0</v>
      </c>
      <c r="AL68" s="46">
        <f t="shared" si="594"/>
        <v>6</v>
      </c>
      <c r="AM68" s="46">
        <f t="shared" si="594"/>
        <v>7</v>
      </c>
      <c r="AN68" s="46">
        <f t="shared" si="594"/>
        <v>0</v>
      </c>
      <c r="AO68" s="46">
        <f t="shared" si="594"/>
        <v>4</v>
      </c>
      <c r="AP68" s="46">
        <f t="shared" si="594"/>
        <v>4</v>
      </c>
      <c r="AQ68" s="46">
        <f t="shared" si="594"/>
        <v>0</v>
      </c>
      <c r="AR68" s="46">
        <f t="shared" si="594"/>
        <v>5</v>
      </c>
      <c r="AS68" s="46">
        <f t="shared" si="594"/>
        <v>7</v>
      </c>
      <c r="AT68" s="46">
        <f t="shared" si="594"/>
        <v>0</v>
      </c>
      <c r="AU68" s="46">
        <f t="shared" si="594"/>
        <v>0</v>
      </c>
      <c r="AV68" s="46">
        <f t="shared" si="594"/>
        <v>0</v>
      </c>
      <c r="AW68" s="46">
        <f t="shared" si="594"/>
        <v>0</v>
      </c>
      <c r="AX68" s="46">
        <f t="shared" si="594"/>
        <v>0</v>
      </c>
      <c r="AY68" s="46">
        <f t="shared" si="594"/>
        <v>0</v>
      </c>
      <c r="AZ68" s="46">
        <f t="shared" si="594"/>
        <v>0</v>
      </c>
      <c r="BA68" s="46">
        <f t="shared" si="594"/>
        <v>5</v>
      </c>
      <c r="BB68" s="46">
        <f t="shared" si="594"/>
        <v>5</v>
      </c>
      <c r="BC68" s="46">
        <f t="shared" si="594"/>
        <v>0</v>
      </c>
      <c r="BD68" s="46">
        <f t="shared" si="594"/>
        <v>7</v>
      </c>
      <c r="BE68" s="46">
        <f t="shared" si="594"/>
        <v>10</v>
      </c>
      <c r="BF68" s="46">
        <f t="shared" si="594"/>
        <v>0</v>
      </c>
      <c r="BG68" s="46">
        <f t="shared" si="594"/>
        <v>3</v>
      </c>
      <c r="BH68" s="46">
        <f t="shared" si="594"/>
        <v>5</v>
      </c>
      <c r="BI68" s="46">
        <f t="shared" si="594"/>
        <v>0</v>
      </c>
      <c r="BJ68" s="46">
        <f t="shared" si="594"/>
        <v>4</v>
      </c>
      <c r="BK68" s="46">
        <f t="shared" si="594"/>
        <v>6</v>
      </c>
      <c r="BL68" s="46">
        <f t="shared" si="594"/>
        <v>0</v>
      </c>
      <c r="BM68" s="46">
        <f t="shared" si="594"/>
        <v>6</v>
      </c>
      <c r="BN68" s="46">
        <f t="shared" si="594"/>
        <v>3</v>
      </c>
      <c r="BO68" s="46">
        <f t="shared" si="594"/>
        <v>0</v>
      </c>
      <c r="BP68" s="46">
        <f t="shared" ref="BP68:CR68" si="595">BP67</f>
        <v>0</v>
      </c>
      <c r="BQ68" s="46">
        <f t="shared" si="595"/>
        <v>0</v>
      </c>
      <c r="BR68" s="46">
        <f t="shared" si="595"/>
        <v>0</v>
      </c>
      <c r="BS68" s="46">
        <f t="shared" si="595"/>
        <v>0</v>
      </c>
      <c r="BT68" s="46">
        <f t="shared" si="595"/>
        <v>0</v>
      </c>
      <c r="BU68" s="46">
        <f t="shared" si="595"/>
        <v>0</v>
      </c>
      <c r="BV68" s="46">
        <f t="shared" si="595"/>
        <v>2</v>
      </c>
      <c r="BW68" s="46">
        <f t="shared" si="595"/>
        <v>0</v>
      </c>
      <c r="BX68" s="46">
        <f t="shared" si="595"/>
        <v>0</v>
      </c>
      <c r="BY68" s="46">
        <f t="shared" si="595"/>
        <v>0</v>
      </c>
      <c r="BZ68" s="46">
        <f t="shared" si="595"/>
        <v>0</v>
      </c>
      <c r="CA68" s="46">
        <f t="shared" si="595"/>
        <v>0</v>
      </c>
      <c r="CB68" s="46">
        <f t="shared" si="595"/>
        <v>10</v>
      </c>
      <c r="CC68" s="46">
        <f t="shared" si="595"/>
        <v>7</v>
      </c>
      <c r="CD68" s="46">
        <f t="shared" si="595"/>
        <v>0</v>
      </c>
      <c r="CE68" s="46">
        <f t="shared" si="595"/>
        <v>12</v>
      </c>
      <c r="CF68" s="46">
        <f t="shared" si="595"/>
        <v>8</v>
      </c>
      <c r="CG68" s="46">
        <f t="shared" si="595"/>
        <v>0</v>
      </c>
      <c r="CH68" s="46">
        <f t="shared" si="595"/>
        <v>0</v>
      </c>
      <c r="CI68" s="46">
        <f t="shared" si="595"/>
        <v>0</v>
      </c>
      <c r="CJ68" s="46">
        <f t="shared" si="595"/>
        <v>0</v>
      </c>
      <c r="CK68" s="46">
        <f t="shared" si="595"/>
        <v>0</v>
      </c>
      <c r="CL68" s="46">
        <f t="shared" si="595"/>
        <v>0</v>
      </c>
      <c r="CM68" s="46">
        <f t="shared" si="595"/>
        <v>0</v>
      </c>
      <c r="CN68" s="46">
        <f t="shared" si="595"/>
        <v>0</v>
      </c>
      <c r="CO68" s="46">
        <f t="shared" si="595"/>
        <v>0</v>
      </c>
      <c r="CP68" s="46">
        <f t="shared" si="595"/>
        <v>0</v>
      </c>
      <c r="CQ68" s="46">
        <f t="shared" si="595"/>
        <v>8</v>
      </c>
      <c r="CR68" s="46">
        <f t="shared" si="595"/>
        <v>3</v>
      </c>
      <c r="CS68" s="46">
        <f t="shared" si="593"/>
        <v>199</v>
      </c>
    </row>
    <row r="69" spans="1:97" x14ac:dyDescent="0.25">
      <c r="A69" s="162"/>
      <c r="B69" s="158" t="s">
        <v>136</v>
      </c>
      <c r="C69" s="46" t="s">
        <v>44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17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6">
        <v>0</v>
      </c>
      <c r="BU69" s="46">
        <v>0</v>
      </c>
      <c r="BV69" s="46">
        <v>7</v>
      </c>
      <c r="BW69" s="46">
        <v>12</v>
      </c>
      <c r="BX69" s="46">
        <v>0</v>
      </c>
      <c r="BY69" s="46">
        <v>6</v>
      </c>
      <c r="BZ69" s="46">
        <v>9</v>
      </c>
      <c r="CA69" s="46">
        <v>0</v>
      </c>
      <c r="CB69" s="46">
        <v>0</v>
      </c>
      <c r="CC69" s="46">
        <v>0</v>
      </c>
      <c r="CD69" s="46">
        <v>0</v>
      </c>
      <c r="CE69" s="46">
        <v>0</v>
      </c>
      <c r="CF69" s="46">
        <v>0</v>
      </c>
      <c r="CG69" s="46">
        <v>0</v>
      </c>
      <c r="CH69" s="46">
        <v>0</v>
      </c>
      <c r="CI69" s="46">
        <v>0</v>
      </c>
      <c r="CJ69" s="46">
        <v>0</v>
      </c>
      <c r="CK69" s="46">
        <v>0</v>
      </c>
      <c r="CL69" s="46">
        <v>0</v>
      </c>
      <c r="CM69" s="46">
        <v>0</v>
      </c>
      <c r="CN69" s="46">
        <v>0</v>
      </c>
      <c r="CO69" s="46">
        <v>0</v>
      </c>
      <c r="CP69" s="46">
        <v>0</v>
      </c>
      <c r="CQ69" s="46">
        <v>0</v>
      </c>
      <c r="CR69" s="46">
        <v>0</v>
      </c>
      <c r="CS69" s="46">
        <f t="shared" si="593"/>
        <v>51</v>
      </c>
    </row>
    <row r="70" spans="1:97" x14ac:dyDescent="0.25">
      <c r="A70" s="162"/>
      <c r="B70" s="159"/>
      <c r="C70" s="52" t="s">
        <v>45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9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46">
        <v>0</v>
      </c>
      <c r="BM70" s="46">
        <v>0</v>
      </c>
      <c r="BN70" s="46">
        <v>0</v>
      </c>
      <c r="BO70" s="46">
        <v>0</v>
      </c>
      <c r="BP70" s="46">
        <v>0</v>
      </c>
      <c r="BQ70" s="46">
        <v>0</v>
      </c>
      <c r="BR70" s="46">
        <v>0</v>
      </c>
      <c r="BS70" s="46">
        <v>0</v>
      </c>
      <c r="BT70" s="46">
        <v>0</v>
      </c>
      <c r="BU70" s="46">
        <v>0</v>
      </c>
      <c r="BV70" s="46">
        <v>10</v>
      </c>
      <c r="BW70" s="46">
        <v>0</v>
      </c>
      <c r="BX70" s="46">
        <v>0</v>
      </c>
      <c r="BY70" s="46">
        <v>8</v>
      </c>
      <c r="BZ70" s="46">
        <v>0</v>
      </c>
      <c r="CA70" s="46">
        <v>0</v>
      </c>
      <c r="CB70" s="46">
        <v>0</v>
      </c>
      <c r="CC70" s="46">
        <v>0</v>
      </c>
      <c r="CD70" s="46">
        <v>0</v>
      </c>
      <c r="CE70" s="46">
        <v>0</v>
      </c>
      <c r="CF70" s="46">
        <v>0</v>
      </c>
      <c r="CG70" s="46">
        <v>0</v>
      </c>
      <c r="CH70" s="46">
        <v>0</v>
      </c>
      <c r="CI70" s="46">
        <v>0</v>
      </c>
      <c r="CJ70" s="46">
        <v>0</v>
      </c>
      <c r="CK70" s="46">
        <v>0</v>
      </c>
      <c r="CL70" s="46">
        <v>0</v>
      </c>
      <c r="CM70" s="46">
        <v>0</v>
      </c>
      <c r="CN70" s="46">
        <v>0</v>
      </c>
      <c r="CO70" s="46">
        <v>0</v>
      </c>
      <c r="CP70" s="46">
        <v>0</v>
      </c>
      <c r="CQ70" s="46">
        <v>0</v>
      </c>
      <c r="CR70" s="46">
        <v>0</v>
      </c>
      <c r="CS70" s="46">
        <f t="shared" si="593"/>
        <v>27</v>
      </c>
    </row>
    <row r="71" spans="1:97" x14ac:dyDescent="0.25">
      <c r="A71" s="162"/>
      <c r="B71" s="158" t="s">
        <v>135</v>
      </c>
      <c r="C71" s="46" t="s">
        <v>180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6">
        <v>0</v>
      </c>
      <c r="BG71" s="46">
        <v>0</v>
      </c>
      <c r="BH71" s="46">
        <v>0</v>
      </c>
      <c r="BI71" s="46">
        <v>0</v>
      </c>
      <c r="BJ71" s="46">
        <v>0</v>
      </c>
      <c r="BK71" s="46">
        <v>0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6">
        <v>0</v>
      </c>
      <c r="BU71" s="46">
        <v>0</v>
      </c>
      <c r="BV71" s="46">
        <v>0</v>
      </c>
      <c r="BW71" s="46">
        <v>0</v>
      </c>
      <c r="BX71" s="46">
        <v>0</v>
      </c>
      <c r="BY71" s="46">
        <v>0</v>
      </c>
      <c r="BZ71" s="46">
        <v>0</v>
      </c>
      <c r="CA71" s="46">
        <v>0</v>
      </c>
      <c r="CB71" s="46">
        <v>14</v>
      </c>
      <c r="CC71" s="46">
        <v>6</v>
      </c>
      <c r="CD71" s="46">
        <v>0</v>
      </c>
      <c r="CE71" s="46">
        <v>0</v>
      </c>
      <c r="CF71" s="46">
        <v>0</v>
      </c>
      <c r="CG71" s="46">
        <v>0</v>
      </c>
      <c r="CH71" s="46">
        <v>0</v>
      </c>
      <c r="CI71" s="46">
        <v>0</v>
      </c>
      <c r="CJ71" s="46">
        <v>0</v>
      </c>
      <c r="CK71" s="46">
        <v>0</v>
      </c>
      <c r="CL71" s="46">
        <v>0</v>
      </c>
      <c r="CM71" s="46">
        <v>0</v>
      </c>
      <c r="CN71" s="46">
        <v>0</v>
      </c>
      <c r="CO71" s="46">
        <v>0</v>
      </c>
      <c r="CP71" s="46">
        <v>0</v>
      </c>
      <c r="CQ71" s="46">
        <v>0</v>
      </c>
      <c r="CR71" s="46">
        <v>0</v>
      </c>
      <c r="CS71" s="46">
        <f t="shared" si="593"/>
        <v>20</v>
      </c>
    </row>
    <row r="72" spans="1:97" x14ac:dyDescent="0.25">
      <c r="A72" s="162"/>
      <c r="B72" s="159"/>
      <c r="C72" s="52" t="s">
        <v>45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6">
        <v>0</v>
      </c>
      <c r="BG72" s="46">
        <v>0</v>
      </c>
      <c r="BH72" s="46">
        <v>0</v>
      </c>
      <c r="BI72" s="46">
        <v>0</v>
      </c>
      <c r="BJ72" s="46">
        <v>0</v>
      </c>
      <c r="BK72" s="46">
        <v>0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6">
        <v>0</v>
      </c>
      <c r="BU72" s="46">
        <v>0</v>
      </c>
      <c r="BV72" s="46">
        <v>0</v>
      </c>
      <c r="BW72" s="46">
        <v>0</v>
      </c>
      <c r="BX72" s="46">
        <v>0</v>
      </c>
      <c r="BY72" s="46">
        <v>0</v>
      </c>
      <c r="BZ72" s="46">
        <v>0</v>
      </c>
      <c r="CA72" s="46">
        <v>0</v>
      </c>
      <c r="CB72" s="46">
        <v>14</v>
      </c>
      <c r="CC72" s="46">
        <v>6</v>
      </c>
      <c r="CD72" s="46">
        <v>0</v>
      </c>
      <c r="CE72" s="46">
        <v>0</v>
      </c>
      <c r="CF72" s="46">
        <v>0</v>
      </c>
      <c r="CG72" s="46">
        <v>0</v>
      </c>
      <c r="CH72" s="46">
        <v>0</v>
      </c>
      <c r="CI72" s="46">
        <v>0</v>
      </c>
      <c r="CJ72" s="46">
        <v>0</v>
      </c>
      <c r="CK72" s="46">
        <v>0</v>
      </c>
      <c r="CL72" s="46">
        <v>0</v>
      </c>
      <c r="CM72" s="46">
        <v>0</v>
      </c>
      <c r="CN72" s="46">
        <v>0</v>
      </c>
      <c r="CO72" s="46">
        <v>0</v>
      </c>
      <c r="CP72" s="46">
        <v>0</v>
      </c>
      <c r="CQ72" s="46">
        <v>0</v>
      </c>
      <c r="CR72" s="46">
        <v>0</v>
      </c>
      <c r="CS72" s="46">
        <f t="shared" si="593"/>
        <v>20</v>
      </c>
    </row>
    <row r="73" spans="1:97" x14ac:dyDescent="0.25">
      <c r="A73" s="162"/>
      <c r="B73" s="158" t="s">
        <v>135</v>
      </c>
      <c r="C73" s="46" t="s">
        <v>183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6">
        <v>0</v>
      </c>
      <c r="BU73" s="46">
        <v>0</v>
      </c>
      <c r="BV73" s="46">
        <v>0</v>
      </c>
      <c r="BW73" s="46">
        <v>0</v>
      </c>
      <c r="BX73" s="46">
        <v>0</v>
      </c>
      <c r="BY73" s="46">
        <v>0</v>
      </c>
      <c r="BZ73" s="46">
        <v>4</v>
      </c>
      <c r="CA73" s="46">
        <v>0</v>
      </c>
      <c r="CB73" s="46">
        <v>0</v>
      </c>
      <c r="CC73" s="46">
        <v>0</v>
      </c>
      <c r="CD73" s="46">
        <v>0</v>
      </c>
      <c r="CE73" s="46">
        <v>0</v>
      </c>
      <c r="CF73" s="46">
        <v>0</v>
      </c>
      <c r="CG73" s="46">
        <v>0</v>
      </c>
      <c r="CH73" s="46">
        <v>0</v>
      </c>
      <c r="CI73" s="46">
        <v>0</v>
      </c>
      <c r="CJ73" s="46">
        <v>0</v>
      </c>
      <c r="CK73" s="46">
        <v>0</v>
      </c>
      <c r="CL73" s="46">
        <v>0</v>
      </c>
      <c r="CM73" s="46">
        <v>0</v>
      </c>
      <c r="CN73" s="46">
        <v>0</v>
      </c>
      <c r="CO73" s="46">
        <v>0</v>
      </c>
      <c r="CP73" s="46">
        <v>0</v>
      </c>
      <c r="CQ73" s="46">
        <v>0</v>
      </c>
      <c r="CR73" s="46">
        <v>0</v>
      </c>
      <c r="CS73" s="46">
        <f t="shared" si="593"/>
        <v>4</v>
      </c>
    </row>
    <row r="74" spans="1:97" x14ac:dyDescent="0.25">
      <c r="A74" s="162"/>
      <c r="B74" s="159"/>
      <c r="C74" s="52" t="s">
        <v>45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6">
        <v>0</v>
      </c>
      <c r="BG74" s="46">
        <v>0</v>
      </c>
      <c r="BH74" s="46">
        <v>0</v>
      </c>
      <c r="BI74" s="46">
        <v>0</v>
      </c>
      <c r="BJ74" s="46">
        <v>0</v>
      </c>
      <c r="BK74" s="46">
        <v>0</v>
      </c>
      <c r="BL74" s="46">
        <v>0</v>
      </c>
      <c r="BM74" s="46">
        <v>0</v>
      </c>
      <c r="BN74" s="46">
        <v>0</v>
      </c>
      <c r="BO74" s="46">
        <v>0</v>
      </c>
      <c r="BP74" s="46">
        <v>0</v>
      </c>
      <c r="BQ74" s="46">
        <v>0</v>
      </c>
      <c r="BR74" s="46">
        <v>0</v>
      </c>
      <c r="BS74" s="46">
        <v>0</v>
      </c>
      <c r="BT74" s="46">
        <v>0</v>
      </c>
      <c r="BU74" s="46">
        <v>0</v>
      </c>
      <c r="BV74" s="46">
        <v>0</v>
      </c>
      <c r="BW74" s="46">
        <v>0</v>
      </c>
      <c r="BX74" s="46">
        <v>0</v>
      </c>
      <c r="BY74" s="46">
        <v>0</v>
      </c>
      <c r="BZ74" s="46">
        <v>1</v>
      </c>
      <c r="CA74" s="46">
        <v>0</v>
      </c>
      <c r="CB74" s="46">
        <v>0</v>
      </c>
      <c r="CC74" s="46">
        <v>0</v>
      </c>
      <c r="CD74" s="46">
        <v>0</v>
      </c>
      <c r="CE74" s="46">
        <v>0</v>
      </c>
      <c r="CF74" s="46">
        <v>0</v>
      </c>
      <c r="CG74" s="46">
        <v>0</v>
      </c>
      <c r="CH74" s="46">
        <v>0</v>
      </c>
      <c r="CI74" s="46">
        <v>0</v>
      </c>
      <c r="CJ74" s="46">
        <v>0</v>
      </c>
      <c r="CK74" s="46">
        <v>0</v>
      </c>
      <c r="CL74" s="46">
        <v>0</v>
      </c>
      <c r="CM74" s="46">
        <v>0</v>
      </c>
      <c r="CN74" s="46">
        <v>0</v>
      </c>
      <c r="CO74" s="46">
        <v>0</v>
      </c>
      <c r="CP74" s="46">
        <v>0</v>
      </c>
      <c r="CQ74" s="46">
        <v>0</v>
      </c>
      <c r="CR74" s="46">
        <v>0</v>
      </c>
      <c r="CS74" s="46">
        <f t="shared" si="593"/>
        <v>1</v>
      </c>
    </row>
    <row r="75" spans="1:97" x14ac:dyDescent="0.25">
      <c r="A75" s="162"/>
      <c r="B75" s="158" t="s">
        <v>135</v>
      </c>
      <c r="C75" s="46" t="s">
        <v>184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32</v>
      </c>
      <c r="R75" s="46">
        <v>20</v>
      </c>
      <c r="S75" s="46">
        <v>0</v>
      </c>
      <c r="T75" s="46">
        <v>0</v>
      </c>
      <c r="U75" s="46">
        <v>0</v>
      </c>
      <c r="V75" s="46">
        <v>0</v>
      </c>
      <c r="W75" s="46">
        <v>37</v>
      </c>
      <c r="X75" s="46">
        <v>58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71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23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0</v>
      </c>
      <c r="BD75" s="46">
        <v>63</v>
      </c>
      <c r="BE75" s="46">
        <v>66</v>
      </c>
      <c r="BF75" s="46">
        <v>0</v>
      </c>
      <c r="BG75" s="46">
        <v>27</v>
      </c>
      <c r="BH75" s="46">
        <v>42</v>
      </c>
      <c r="BI75" s="46">
        <v>0</v>
      </c>
      <c r="BJ75" s="46">
        <v>20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6">
        <v>0</v>
      </c>
      <c r="BU75" s="46">
        <v>0</v>
      </c>
      <c r="BV75" s="46">
        <v>26</v>
      </c>
      <c r="BW75" s="46">
        <v>54</v>
      </c>
      <c r="BX75" s="46">
        <v>0</v>
      </c>
      <c r="BY75" s="46">
        <v>18</v>
      </c>
      <c r="BZ75" s="46">
        <v>34</v>
      </c>
      <c r="CA75" s="46">
        <v>0</v>
      </c>
      <c r="CB75" s="46">
        <v>0</v>
      </c>
      <c r="CC75" s="46">
        <v>0</v>
      </c>
      <c r="CD75" s="46">
        <v>0</v>
      </c>
      <c r="CE75" s="46">
        <v>0</v>
      </c>
      <c r="CF75" s="46">
        <v>39</v>
      </c>
      <c r="CG75" s="46">
        <v>0</v>
      </c>
      <c r="CH75" s="46">
        <v>0</v>
      </c>
      <c r="CI75" s="46">
        <v>0</v>
      </c>
      <c r="CJ75" s="46">
        <v>0</v>
      </c>
      <c r="CK75" s="46">
        <v>0</v>
      </c>
      <c r="CL75" s="46">
        <v>0</v>
      </c>
      <c r="CM75" s="46">
        <v>0</v>
      </c>
      <c r="CN75" s="46">
        <v>0</v>
      </c>
      <c r="CO75" s="46">
        <v>0</v>
      </c>
      <c r="CP75" s="46">
        <v>0</v>
      </c>
      <c r="CQ75" s="46">
        <v>65</v>
      </c>
      <c r="CR75" s="46">
        <v>1</v>
      </c>
      <c r="CS75" s="46">
        <f t="shared" si="593"/>
        <v>696</v>
      </c>
    </row>
    <row r="76" spans="1:97" x14ac:dyDescent="0.25">
      <c r="A76" s="162"/>
      <c r="B76" s="159"/>
      <c r="C76" s="52" t="s">
        <v>45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2</v>
      </c>
      <c r="R76" s="46">
        <v>2</v>
      </c>
      <c r="S76" s="46">
        <v>0</v>
      </c>
      <c r="T76" s="46">
        <v>0</v>
      </c>
      <c r="U76" s="46">
        <v>0</v>
      </c>
      <c r="V76" s="46">
        <v>0</v>
      </c>
      <c r="W76" s="46">
        <v>2</v>
      </c>
      <c r="X76" s="46">
        <v>4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5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2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0</v>
      </c>
      <c r="BD76" s="46">
        <v>4</v>
      </c>
      <c r="BE76" s="46">
        <v>5</v>
      </c>
      <c r="BF76" s="46">
        <v>0</v>
      </c>
      <c r="BG76" s="46">
        <v>2</v>
      </c>
      <c r="BH76" s="46">
        <v>0</v>
      </c>
      <c r="BI76" s="46">
        <v>0</v>
      </c>
      <c r="BJ76" s="46">
        <v>0</v>
      </c>
      <c r="BK76" s="46">
        <v>0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6">
        <v>0</v>
      </c>
      <c r="BU76" s="46">
        <v>0</v>
      </c>
      <c r="BV76" s="46">
        <v>3</v>
      </c>
      <c r="BW76" s="46">
        <v>0</v>
      </c>
      <c r="BX76" s="46">
        <v>0</v>
      </c>
      <c r="BY76" s="46">
        <v>0</v>
      </c>
      <c r="BZ76" s="46">
        <v>0</v>
      </c>
      <c r="CA76" s="46">
        <v>0</v>
      </c>
      <c r="CB76" s="46">
        <v>0</v>
      </c>
      <c r="CC76" s="46">
        <v>0</v>
      </c>
      <c r="CD76" s="46">
        <v>0</v>
      </c>
      <c r="CE76" s="46">
        <v>0</v>
      </c>
      <c r="CF76" s="46">
        <v>3</v>
      </c>
      <c r="CG76" s="46">
        <v>0</v>
      </c>
      <c r="CH76" s="46">
        <v>0</v>
      </c>
      <c r="CI76" s="46">
        <v>0</v>
      </c>
      <c r="CJ76" s="46">
        <v>0</v>
      </c>
      <c r="CK76" s="46">
        <v>0</v>
      </c>
      <c r="CL76" s="46">
        <v>0</v>
      </c>
      <c r="CM76" s="46">
        <v>0</v>
      </c>
      <c r="CN76" s="46">
        <v>0</v>
      </c>
      <c r="CO76" s="46">
        <v>0</v>
      </c>
      <c r="CP76" s="46">
        <v>0</v>
      </c>
      <c r="CQ76" s="46">
        <v>4</v>
      </c>
      <c r="CR76" s="46">
        <v>1</v>
      </c>
      <c r="CS76" s="46">
        <f t="shared" si="593"/>
        <v>39</v>
      </c>
    </row>
    <row r="77" spans="1:97" x14ac:dyDescent="0.25">
      <c r="A77" s="162"/>
      <c r="B77" s="158" t="s">
        <v>135</v>
      </c>
      <c r="C77" s="46" t="s">
        <v>11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</v>
      </c>
      <c r="L77" s="46">
        <v>6</v>
      </c>
      <c r="M77" s="46">
        <v>0</v>
      </c>
      <c r="N77" s="46">
        <v>10</v>
      </c>
      <c r="O77" s="46">
        <v>8</v>
      </c>
      <c r="P77" s="46">
        <v>0</v>
      </c>
      <c r="Q77" s="46">
        <v>0</v>
      </c>
      <c r="R77" s="46">
        <v>3</v>
      </c>
      <c r="S77" s="46">
        <v>2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4</v>
      </c>
      <c r="AH77" s="46">
        <v>0</v>
      </c>
      <c r="AI77" s="46">
        <v>6</v>
      </c>
      <c r="AJ77" s="46">
        <v>10</v>
      </c>
      <c r="AK77" s="46">
        <v>0</v>
      </c>
      <c r="AL77" s="46">
        <v>4</v>
      </c>
      <c r="AM77" s="46">
        <v>8</v>
      </c>
      <c r="AN77" s="46">
        <v>0</v>
      </c>
      <c r="AO77" s="46">
        <v>6</v>
      </c>
      <c r="AP77" s="46">
        <v>10</v>
      </c>
      <c r="AQ77" s="46">
        <v>0</v>
      </c>
      <c r="AR77" s="46">
        <v>8</v>
      </c>
      <c r="AS77" s="46">
        <v>10</v>
      </c>
      <c r="AT77" s="46">
        <v>0</v>
      </c>
      <c r="AU77" s="46">
        <v>11</v>
      </c>
      <c r="AV77" s="46">
        <v>6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10</v>
      </c>
      <c r="BL77" s="46">
        <v>0</v>
      </c>
      <c r="BM77" s="46">
        <v>8</v>
      </c>
      <c r="BN77" s="46">
        <v>8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6">
        <v>0</v>
      </c>
      <c r="BU77" s="46">
        <v>0</v>
      </c>
      <c r="BV77" s="46">
        <v>7</v>
      </c>
      <c r="BW77" s="46">
        <v>0</v>
      </c>
      <c r="BX77" s="46">
        <v>0</v>
      </c>
      <c r="BY77" s="46">
        <v>0</v>
      </c>
      <c r="BZ77" s="46">
        <v>0</v>
      </c>
      <c r="CA77" s="46">
        <v>0</v>
      </c>
      <c r="CB77" s="46">
        <v>0</v>
      </c>
      <c r="CC77" s="46">
        <v>0</v>
      </c>
      <c r="CD77" s="46">
        <v>0</v>
      </c>
      <c r="CE77" s="46">
        <v>0</v>
      </c>
      <c r="CF77" s="46">
        <v>0</v>
      </c>
      <c r="CG77" s="46">
        <v>0</v>
      </c>
      <c r="CH77" s="46">
        <v>0</v>
      </c>
      <c r="CI77" s="46">
        <v>0</v>
      </c>
      <c r="CJ77" s="46">
        <v>0</v>
      </c>
      <c r="CK77" s="46">
        <v>0</v>
      </c>
      <c r="CL77" s="46">
        <v>0</v>
      </c>
      <c r="CM77" s="46">
        <v>0</v>
      </c>
      <c r="CN77" s="46">
        <v>0</v>
      </c>
      <c r="CO77" s="46">
        <v>0</v>
      </c>
      <c r="CP77" s="46">
        <v>0</v>
      </c>
      <c r="CQ77" s="46">
        <v>0</v>
      </c>
      <c r="CR77" s="46">
        <v>6</v>
      </c>
      <c r="CS77" s="46">
        <f t="shared" si="593"/>
        <v>152</v>
      </c>
    </row>
    <row r="78" spans="1:97" x14ac:dyDescent="0.25">
      <c r="A78" s="162"/>
      <c r="B78" s="159"/>
      <c r="C78" s="52" t="s">
        <v>45</v>
      </c>
      <c r="D78" s="46">
        <f>D77</f>
        <v>0</v>
      </c>
      <c r="E78" s="46">
        <f t="shared" ref="E78:BP78" si="596">E77</f>
        <v>0</v>
      </c>
      <c r="F78" s="46">
        <f t="shared" si="596"/>
        <v>0</v>
      </c>
      <c r="G78" s="46">
        <f t="shared" si="596"/>
        <v>0</v>
      </c>
      <c r="H78" s="46">
        <f t="shared" si="596"/>
        <v>0</v>
      </c>
      <c r="I78" s="46">
        <f t="shared" si="596"/>
        <v>0</v>
      </c>
      <c r="J78" s="46">
        <f t="shared" si="596"/>
        <v>0</v>
      </c>
      <c r="K78" s="46">
        <f t="shared" si="596"/>
        <v>1</v>
      </c>
      <c r="L78" s="46">
        <f t="shared" si="596"/>
        <v>6</v>
      </c>
      <c r="M78" s="46">
        <f t="shared" si="596"/>
        <v>0</v>
      </c>
      <c r="N78" s="46">
        <f t="shared" si="596"/>
        <v>10</v>
      </c>
      <c r="O78" s="46">
        <f t="shared" si="596"/>
        <v>8</v>
      </c>
      <c r="P78" s="46">
        <f t="shared" si="596"/>
        <v>0</v>
      </c>
      <c r="Q78" s="46">
        <f t="shared" si="596"/>
        <v>0</v>
      </c>
      <c r="R78" s="46">
        <f t="shared" si="596"/>
        <v>3</v>
      </c>
      <c r="S78" s="46">
        <f t="shared" si="596"/>
        <v>2</v>
      </c>
      <c r="T78" s="46">
        <f t="shared" si="596"/>
        <v>0</v>
      </c>
      <c r="U78" s="46">
        <f t="shared" si="596"/>
        <v>0</v>
      </c>
      <c r="V78" s="46">
        <f t="shared" si="596"/>
        <v>0</v>
      </c>
      <c r="W78" s="46">
        <f t="shared" si="596"/>
        <v>0</v>
      </c>
      <c r="X78" s="46">
        <f t="shared" si="596"/>
        <v>0</v>
      </c>
      <c r="Y78" s="46">
        <f t="shared" si="596"/>
        <v>0</v>
      </c>
      <c r="Z78" s="46">
        <f t="shared" si="596"/>
        <v>0</v>
      </c>
      <c r="AA78" s="46">
        <f t="shared" si="596"/>
        <v>0</v>
      </c>
      <c r="AB78" s="46">
        <f t="shared" si="596"/>
        <v>0</v>
      </c>
      <c r="AC78" s="46">
        <f t="shared" si="596"/>
        <v>0</v>
      </c>
      <c r="AD78" s="46">
        <f t="shared" si="596"/>
        <v>0</v>
      </c>
      <c r="AE78" s="46">
        <f t="shared" si="596"/>
        <v>0</v>
      </c>
      <c r="AF78" s="46">
        <f t="shared" si="596"/>
        <v>0</v>
      </c>
      <c r="AG78" s="46">
        <f t="shared" si="596"/>
        <v>4</v>
      </c>
      <c r="AH78" s="46">
        <f t="shared" si="596"/>
        <v>0</v>
      </c>
      <c r="AI78" s="46">
        <f t="shared" si="596"/>
        <v>6</v>
      </c>
      <c r="AJ78" s="46">
        <f t="shared" si="596"/>
        <v>10</v>
      </c>
      <c r="AK78" s="46">
        <f t="shared" si="596"/>
        <v>0</v>
      </c>
      <c r="AL78" s="46">
        <f t="shared" si="596"/>
        <v>4</v>
      </c>
      <c r="AM78" s="46">
        <f t="shared" si="596"/>
        <v>8</v>
      </c>
      <c r="AN78" s="46">
        <f t="shared" si="596"/>
        <v>0</v>
      </c>
      <c r="AO78" s="46">
        <f t="shared" si="596"/>
        <v>6</v>
      </c>
      <c r="AP78" s="46">
        <f t="shared" si="596"/>
        <v>10</v>
      </c>
      <c r="AQ78" s="46">
        <f t="shared" si="596"/>
        <v>0</v>
      </c>
      <c r="AR78" s="46">
        <f t="shared" si="596"/>
        <v>8</v>
      </c>
      <c r="AS78" s="46">
        <f t="shared" si="596"/>
        <v>10</v>
      </c>
      <c r="AT78" s="46">
        <f t="shared" si="596"/>
        <v>0</v>
      </c>
      <c r="AU78" s="46">
        <f t="shared" si="596"/>
        <v>11</v>
      </c>
      <c r="AV78" s="46">
        <f t="shared" si="596"/>
        <v>6</v>
      </c>
      <c r="AW78" s="46">
        <f t="shared" si="596"/>
        <v>0</v>
      </c>
      <c r="AX78" s="46">
        <f t="shared" si="596"/>
        <v>0</v>
      </c>
      <c r="AY78" s="46">
        <f t="shared" si="596"/>
        <v>0</v>
      </c>
      <c r="AZ78" s="46">
        <f t="shared" si="596"/>
        <v>0</v>
      </c>
      <c r="BA78" s="46">
        <f t="shared" si="596"/>
        <v>0</v>
      </c>
      <c r="BB78" s="46">
        <f t="shared" si="596"/>
        <v>0</v>
      </c>
      <c r="BC78" s="46">
        <f t="shared" si="596"/>
        <v>0</v>
      </c>
      <c r="BD78" s="46">
        <f t="shared" si="596"/>
        <v>0</v>
      </c>
      <c r="BE78" s="46">
        <f t="shared" si="596"/>
        <v>0</v>
      </c>
      <c r="BF78" s="46">
        <f t="shared" si="596"/>
        <v>0</v>
      </c>
      <c r="BG78" s="46">
        <f t="shared" si="596"/>
        <v>0</v>
      </c>
      <c r="BH78" s="46">
        <f t="shared" si="596"/>
        <v>0</v>
      </c>
      <c r="BI78" s="46">
        <f t="shared" si="596"/>
        <v>0</v>
      </c>
      <c r="BJ78" s="46">
        <f t="shared" si="596"/>
        <v>0</v>
      </c>
      <c r="BK78" s="46">
        <f t="shared" si="596"/>
        <v>10</v>
      </c>
      <c r="BL78" s="46">
        <f t="shared" si="596"/>
        <v>0</v>
      </c>
      <c r="BM78" s="46">
        <f t="shared" si="596"/>
        <v>8</v>
      </c>
      <c r="BN78" s="46">
        <f t="shared" si="596"/>
        <v>8</v>
      </c>
      <c r="BO78" s="46">
        <f t="shared" si="596"/>
        <v>0</v>
      </c>
      <c r="BP78" s="46">
        <f t="shared" si="596"/>
        <v>0</v>
      </c>
      <c r="BQ78" s="46">
        <f t="shared" ref="BQ78:CR78" si="597">BQ77</f>
        <v>0</v>
      </c>
      <c r="BR78" s="46">
        <f t="shared" si="597"/>
        <v>0</v>
      </c>
      <c r="BS78" s="46">
        <f t="shared" si="597"/>
        <v>0</v>
      </c>
      <c r="BT78" s="46">
        <f t="shared" si="597"/>
        <v>0</v>
      </c>
      <c r="BU78" s="46">
        <f t="shared" si="597"/>
        <v>0</v>
      </c>
      <c r="BV78" s="46">
        <f t="shared" si="597"/>
        <v>7</v>
      </c>
      <c r="BW78" s="46">
        <f t="shared" si="597"/>
        <v>0</v>
      </c>
      <c r="BX78" s="46">
        <f t="shared" si="597"/>
        <v>0</v>
      </c>
      <c r="BY78" s="46">
        <f t="shared" si="597"/>
        <v>0</v>
      </c>
      <c r="BZ78" s="46">
        <f t="shared" si="597"/>
        <v>0</v>
      </c>
      <c r="CA78" s="46">
        <f t="shared" si="597"/>
        <v>0</v>
      </c>
      <c r="CB78" s="46">
        <f t="shared" si="597"/>
        <v>0</v>
      </c>
      <c r="CC78" s="46">
        <f t="shared" si="597"/>
        <v>0</v>
      </c>
      <c r="CD78" s="46">
        <f t="shared" si="597"/>
        <v>0</v>
      </c>
      <c r="CE78" s="46">
        <f t="shared" si="597"/>
        <v>0</v>
      </c>
      <c r="CF78" s="46">
        <f t="shared" si="597"/>
        <v>0</v>
      </c>
      <c r="CG78" s="46">
        <f t="shared" si="597"/>
        <v>0</v>
      </c>
      <c r="CH78" s="46">
        <f t="shared" si="597"/>
        <v>0</v>
      </c>
      <c r="CI78" s="46">
        <f t="shared" si="597"/>
        <v>0</v>
      </c>
      <c r="CJ78" s="46">
        <f t="shared" si="597"/>
        <v>0</v>
      </c>
      <c r="CK78" s="46">
        <f t="shared" si="597"/>
        <v>0</v>
      </c>
      <c r="CL78" s="46">
        <f t="shared" si="597"/>
        <v>0</v>
      </c>
      <c r="CM78" s="46">
        <f t="shared" si="597"/>
        <v>0</v>
      </c>
      <c r="CN78" s="46">
        <f t="shared" si="597"/>
        <v>0</v>
      </c>
      <c r="CO78" s="46">
        <f t="shared" si="597"/>
        <v>0</v>
      </c>
      <c r="CP78" s="46">
        <f t="shared" si="597"/>
        <v>0</v>
      </c>
      <c r="CQ78" s="46">
        <f t="shared" si="597"/>
        <v>0</v>
      </c>
      <c r="CR78" s="46">
        <f t="shared" si="597"/>
        <v>6</v>
      </c>
      <c r="CS78" s="46">
        <f t="shared" si="593"/>
        <v>152</v>
      </c>
    </row>
    <row r="79" spans="1:97" x14ac:dyDescent="0.25">
      <c r="A79" s="162"/>
      <c r="B79" s="158" t="s">
        <v>136</v>
      </c>
      <c r="C79" s="46" t="s">
        <v>181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3</v>
      </c>
      <c r="S79" s="46">
        <v>1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6">
        <v>0</v>
      </c>
      <c r="AY79" s="46">
        <v>0</v>
      </c>
      <c r="AZ79" s="46">
        <v>0</v>
      </c>
      <c r="BA79" s="46">
        <v>0</v>
      </c>
      <c r="BB79" s="46">
        <v>0</v>
      </c>
      <c r="BC79" s="46">
        <v>0</v>
      </c>
      <c r="BD79" s="46">
        <v>0</v>
      </c>
      <c r="BE79" s="46">
        <v>0</v>
      </c>
      <c r="BF79" s="46">
        <v>0</v>
      </c>
      <c r="BG79" s="46">
        <v>0</v>
      </c>
      <c r="BH79" s="46">
        <v>0</v>
      </c>
      <c r="BI79" s="46">
        <v>0</v>
      </c>
      <c r="BJ79" s="46">
        <v>0</v>
      </c>
      <c r="BK79" s="46">
        <v>0</v>
      </c>
      <c r="BL79" s="46">
        <v>0</v>
      </c>
      <c r="BM79" s="46">
        <v>0</v>
      </c>
      <c r="BN79" s="46">
        <v>0</v>
      </c>
      <c r="BO79" s="46">
        <v>0</v>
      </c>
      <c r="BP79" s="46">
        <v>0</v>
      </c>
      <c r="BQ79" s="46">
        <v>0</v>
      </c>
      <c r="BR79" s="46">
        <v>0</v>
      </c>
      <c r="BS79" s="46">
        <v>0</v>
      </c>
      <c r="BT79" s="46">
        <v>0</v>
      </c>
      <c r="BU79" s="46">
        <v>0</v>
      </c>
      <c r="BV79" s="46">
        <v>0</v>
      </c>
      <c r="BW79" s="46">
        <v>0</v>
      </c>
      <c r="BX79" s="46">
        <v>0</v>
      </c>
      <c r="BY79" s="46">
        <v>0</v>
      </c>
      <c r="BZ79" s="46">
        <v>0</v>
      </c>
      <c r="CA79" s="46">
        <v>0</v>
      </c>
      <c r="CB79" s="46">
        <v>0</v>
      </c>
      <c r="CC79" s="46">
        <v>0</v>
      </c>
      <c r="CD79" s="46">
        <v>0</v>
      </c>
      <c r="CE79" s="46">
        <v>0</v>
      </c>
      <c r="CF79" s="46">
        <v>0</v>
      </c>
      <c r="CG79" s="46">
        <v>0</v>
      </c>
      <c r="CH79" s="46">
        <v>0</v>
      </c>
      <c r="CI79" s="46">
        <v>0</v>
      </c>
      <c r="CJ79" s="46">
        <v>0</v>
      </c>
      <c r="CK79" s="46">
        <v>0</v>
      </c>
      <c r="CL79" s="46">
        <v>0</v>
      </c>
      <c r="CM79" s="46">
        <v>0</v>
      </c>
      <c r="CN79" s="46">
        <v>0</v>
      </c>
      <c r="CO79" s="46">
        <v>0</v>
      </c>
      <c r="CP79" s="46">
        <v>0</v>
      </c>
      <c r="CQ79" s="46">
        <v>0</v>
      </c>
      <c r="CR79" s="46">
        <v>0</v>
      </c>
      <c r="CS79" s="46">
        <f t="shared" si="593"/>
        <v>4</v>
      </c>
    </row>
    <row r="80" spans="1:97" x14ac:dyDescent="0.25">
      <c r="A80" s="162"/>
      <c r="B80" s="159"/>
      <c r="C80" s="52" t="s">
        <v>45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1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46">
        <v>0</v>
      </c>
      <c r="BC80" s="46">
        <v>0</v>
      </c>
      <c r="BD80" s="46">
        <v>0</v>
      </c>
      <c r="BE80" s="46">
        <v>0</v>
      </c>
      <c r="BF80" s="46">
        <v>0</v>
      </c>
      <c r="BG80" s="46">
        <v>0</v>
      </c>
      <c r="BH80" s="46">
        <v>0</v>
      </c>
      <c r="BI80" s="46">
        <v>0</v>
      </c>
      <c r="BJ80" s="46">
        <v>0</v>
      </c>
      <c r="BK80" s="46">
        <v>0</v>
      </c>
      <c r="BL80" s="46">
        <v>0</v>
      </c>
      <c r="BM80" s="46">
        <v>0</v>
      </c>
      <c r="BN80" s="46">
        <v>0</v>
      </c>
      <c r="BO80" s="46">
        <v>0</v>
      </c>
      <c r="BP80" s="46">
        <v>0</v>
      </c>
      <c r="BQ80" s="46">
        <v>0</v>
      </c>
      <c r="BR80" s="46">
        <v>0</v>
      </c>
      <c r="BS80" s="46">
        <v>0</v>
      </c>
      <c r="BT80" s="46">
        <v>0</v>
      </c>
      <c r="BU80" s="46">
        <v>0</v>
      </c>
      <c r="BV80" s="46">
        <v>0</v>
      </c>
      <c r="BW80" s="46">
        <v>0</v>
      </c>
      <c r="BX80" s="46">
        <v>0</v>
      </c>
      <c r="BY80" s="46">
        <v>0</v>
      </c>
      <c r="BZ80" s="46">
        <v>0</v>
      </c>
      <c r="CA80" s="46">
        <v>0</v>
      </c>
      <c r="CB80" s="46">
        <v>0</v>
      </c>
      <c r="CC80" s="46">
        <v>0</v>
      </c>
      <c r="CD80" s="46">
        <v>0</v>
      </c>
      <c r="CE80" s="46">
        <v>0</v>
      </c>
      <c r="CF80" s="46">
        <v>0</v>
      </c>
      <c r="CG80" s="46">
        <v>0</v>
      </c>
      <c r="CH80" s="46">
        <v>0</v>
      </c>
      <c r="CI80" s="46">
        <v>0</v>
      </c>
      <c r="CJ80" s="46">
        <v>0</v>
      </c>
      <c r="CK80" s="46">
        <v>0</v>
      </c>
      <c r="CL80" s="46">
        <v>0</v>
      </c>
      <c r="CM80" s="46">
        <v>0</v>
      </c>
      <c r="CN80" s="46">
        <v>0</v>
      </c>
      <c r="CO80" s="46">
        <v>0</v>
      </c>
      <c r="CP80" s="46">
        <v>0</v>
      </c>
      <c r="CQ80" s="46">
        <v>0</v>
      </c>
      <c r="CR80" s="46">
        <v>0</v>
      </c>
      <c r="CS80" s="46">
        <f t="shared" si="593"/>
        <v>1</v>
      </c>
    </row>
    <row r="81" spans="1:97" x14ac:dyDescent="0.25">
      <c r="A81" s="162"/>
      <c r="B81" s="158" t="s">
        <v>136</v>
      </c>
      <c r="C81" s="46" t="s">
        <v>182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1</v>
      </c>
      <c r="L81" s="46">
        <v>6</v>
      </c>
      <c r="M81" s="46">
        <v>0</v>
      </c>
      <c r="N81" s="46">
        <v>10</v>
      </c>
      <c r="O81" s="46">
        <v>8</v>
      </c>
      <c r="P81" s="46">
        <v>0</v>
      </c>
      <c r="Q81" s="46">
        <v>0</v>
      </c>
      <c r="R81" s="46">
        <v>0</v>
      </c>
      <c r="S81" s="46">
        <v>1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4</v>
      </c>
      <c r="AH81" s="46">
        <v>0</v>
      </c>
      <c r="AI81" s="46">
        <v>6</v>
      </c>
      <c r="AJ81" s="46">
        <v>10</v>
      </c>
      <c r="AK81" s="46">
        <v>0</v>
      </c>
      <c r="AL81" s="46">
        <v>4</v>
      </c>
      <c r="AM81" s="46">
        <v>8</v>
      </c>
      <c r="AN81" s="46">
        <v>0</v>
      </c>
      <c r="AO81" s="46">
        <v>6</v>
      </c>
      <c r="AP81" s="46">
        <v>10</v>
      </c>
      <c r="AQ81" s="46">
        <v>0</v>
      </c>
      <c r="AR81" s="46">
        <v>8</v>
      </c>
      <c r="AS81" s="46">
        <v>10</v>
      </c>
      <c r="AT81" s="46">
        <v>0</v>
      </c>
      <c r="AU81" s="46">
        <v>11</v>
      </c>
      <c r="AV81" s="46">
        <v>6</v>
      </c>
      <c r="AW81" s="46">
        <v>0</v>
      </c>
      <c r="AX81" s="46">
        <v>0</v>
      </c>
      <c r="AY81" s="46">
        <v>0</v>
      </c>
      <c r="AZ81" s="46">
        <v>0</v>
      </c>
      <c r="BA81" s="46">
        <v>0</v>
      </c>
      <c r="BB81" s="46">
        <v>0</v>
      </c>
      <c r="BC81" s="46">
        <v>0</v>
      </c>
      <c r="BD81" s="46">
        <v>0</v>
      </c>
      <c r="BE81" s="46">
        <v>0</v>
      </c>
      <c r="BF81" s="46">
        <v>0</v>
      </c>
      <c r="BG81" s="46">
        <v>0</v>
      </c>
      <c r="BH81" s="46">
        <v>0</v>
      </c>
      <c r="BI81" s="46">
        <v>0</v>
      </c>
      <c r="BJ81" s="46">
        <v>0</v>
      </c>
      <c r="BK81" s="46">
        <v>10</v>
      </c>
      <c r="BL81" s="46">
        <v>0</v>
      </c>
      <c r="BM81" s="46">
        <v>8</v>
      </c>
      <c r="BN81" s="46">
        <v>8</v>
      </c>
      <c r="BO81" s="46">
        <v>0</v>
      </c>
      <c r="BP81" s="46">
        <v>0</v>
      </c>
      <c r="BQ81" s="46">
        <v>0</v>
      </c>
      <c r="BR81" s="46">
        <v>0</v>
      </c>
      <c r="BS81" s="46">
        <v>0</v>
      </c>
      <c r="BT81" s="46">
        <v>0</v>
      </c>
      <c r="BU81" s="46">
        <v>0</v>
      </c>
      <c r="BV81" s="46">
        <v>7</v>
      </c>
      <c r="BW81" s="46">
        <v>0</v>
      </c>
      <c r="BX81" s="46">
        <v>0</v>
      </c>
      <c r="BY81" s="46">
        <v>0</v>
      </c>
      <c r="BZ81" s="46">
        <v>0</v>
      </c>
      <c r="CA81" s="46">
        <v>0</v>
      </c>
      <c r="CB81" s="46">
        <v>0</v>
      </c>
      <c r="CC81" s="46">
        <v>0</v>
      </c>
      <c r="CD81" s="46">
        <v>0</v>
      </c>
      <c r="CE81" s="46">
        <v>0</v>
      </c>
      <c r="CF81" s="46">
        <v>0</v>
      </c>
      <c r="CG81" s="46">
        <v>0</v>
      </c>
      <c r="CH81" s="46">
        <v>0</v>
      </c>
      <c r="CI81" s="46">
        <v>0</v>
      </c>
      <c r="CJ81" s="46">
        <v>0</v>
      </c>
      <c r="CK81" s="46">
        <v>0</v>
      </c>
      <c r="CL81" s="46">
        <v>0</v>
      </c>
      <c r="CM81" s="46">
        <v>0</v>
      </c>
      <c r="CN81" s="46">
        <v>0</v>
      </c>
      <c r="CO81" s="46">
        <v>0</v>
      </c>
      <c r="CP81" s="46">
        <v>0</v>
      </c>
      <c r="CQ81" s="46">
        <v>0</v>
      </c>
      <c r="CR81" s="46">
        <v>6</v>
      </c>
      <c r="CS81" s="46">
        <f t="shared" si="593"/>
        <v>148</v>
      </c>
    </row>
    <row r="82" spans="1:97" x14ac:dyDescent="0.25">
      <c r="A82" s="162"/>
      <c r="B82" s="159"/>
      <c r="C82" s="52" t="s">
        <v>45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1</v>
      </c>
      <c r="L82" s="46">
        <v>0</v>
      </c>
      <c r="M82" s="46">
        <v>0</v>
      </c>
      <c r="N82" s="46">
        <v>1</v>
      </c>
      <c r="O82" s="46">
        <v>1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1</v>
      </c>
      <c r="AH82" s="46">
        <v>0</v>
      </c>
      <c r="AI82" s="46">
        <v>1</v>
      </c>
      <c r="AJ82" s="46">
        <v>1</v>
      </c>
      <c r="AK82" s="46">
        <v>0</v>
      </c>
      <c r="AL82" s="46">
        <v>1</v>
      </c>
      <c r="AM82" s="46">
        <v>1</v>
      </c>
      <c r="AN82" s="46">
        <v>0</v>
      </c>
      <c r="AO82" s="46">
        <v>1</v>
      </c>
      <c r="AP82" s="46">
        <v>1</v>
      </c>
      <c r="AQ82" s="46">
        <v>0</v>
      </c>
      <c r="AR82" s="46">
        <v>1</v>
      </c>
      <c r="AS82" s="46">
        <v>1</v>
      </c>
      <c r="AT82" s="46">
        <v>0</v>
      </c>
      <c r="AU82" s="46">
        <v>1</v>
      </c>
      <c r="AV82" s="46">
        <v>1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46">
        <v>0</v>
      </c>
      <c r="BE82" s="46">
        <v>0</v>
      </c>
      <c r="BF82" s="46">
        <v>0</v>
      </c>
      <c r="BG82" s="46">
        <v>0</v>
      </c>
      <c r="BH82" s="46">
        <v>0</v>
      </c>
      <c r="BI82" s="46">
        <v>0</v>
      </c>
      <c r="BJ82" s="46">
        <v>0</v>
      </c>
      <c r="BK82" s="46">
        <v>1</v>
      </c>
      <c r="BL82" s="46">
        <v>0</v>
      </c>
      <c r="BM82" s="46">
        <v>1</v>
      </c>
      <c r="BN82" s="46">
        <v>1</v>
      </c>
      <c r="BO82" s="46">
        <v>0</v>
      </c>
      <c r="BP82" s="46">
        <v>0</v>
      </c>
      <c r="BQ82" s="46">
        <v>0</v>
      </c>
      <c r="BR82" s="46">
        <v>0</v>
      </c>
      <c r="BS82" s="46">
        <v>0</v>
      </c>
      <c r="BT82" s="46">
        <v>0</v>
      </c>
      <c r="BU82" s="46">
        <v>0</v>
      </c>
      <c r="BV82" s="46">
        <v>1</v>
      </c>
      <c r="BW82" s="46">
        <v>0</v>
      </c>
      <c r="BX82" s="46">
        <v>0</v>
      </c>
      <c r="BY82" s="46">
        <v>0</v>
      </c>
      <c r="BZ82" s="46">
        <v>0</v>
      </c>
      <c r="CA82" s="46">
        <v>0</v>
      </c>
      <c r="CB82" s="46">
        <v>0</v>
      </c>
      <c r="CC82" s="46">
        <v>0</v>
      </c>
      <c r="CD82" s="46">
        <v>0</v>
      </c>
      <c r="CE82" s="46">
        <v>0</v>
      </c>
      <c r="CF82" s="46">
        <v>0</v>
      </c>
      <c r="CG82" s="46">
        <v>0</v>
      </c>
      <c r="CH82" s="46">
        <v>0</v>
      </c>
      <c r="CI82" s="46">
        <v>0</v>
      </c>
      <c r="CJ82" s="46">
        <v>0</v>
      </c>
      <c r="CK82" s="46">
        <v>0</v>
      </c>
      <c r="CL82" s="46">
        <v>0</v>
      </c>
      <c r="CM82" s="46">
        <v>0</v>
      </c>
      <c r="CN82" s="46">
        <v>0</v>
      </c>
      <c r="CO82" s="46">
        <v>0</v>
      </c>
      <c r="CP82" s="46">
        <v>0</v>
      </c>
      <c r="CQ82" s="46">
        <v>0</v>
      </c>
      <c r="CR82" s="46">
        <v>1</v>
      </c>
      <c r="CS82" s="46">
        <f t="shared" si="593"/>
        <v>19</v>
      </c>
    </row>
    <row r="83" spans="1:97" x14ac:dyDescent="0.25">
      <c r="A83" s="162"/>
      <c r="B83" s="158" t="s">
        <v>136</v>
      </c>
      <c r="C83" s="46" t="s">
        <v>50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2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1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1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2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1</v>
      </c>
      <c r="AP83" s="46">
        <v>0</v>
      </c>
      <c r="AQ83" s="46">
        <v>0</v>
      </c>
      <c r="AR83" s="46">
        <v>1</v>
      </c>
      <c r="AS83" s="46">
        <v>1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1</v>
      </c>
      <c r="BB83" s="46">
        <v>0</v>
      </c>
      <c r="BC83" s="46">
        <v>0</v>
      </c>
      <c r="BD83" s="46">
        <v>0</v>
      </c>
      <c r="BE83" s="46">
        <v>0</v>
      </c>
      <c r="BF83" s="46">
        <v>0</v>
      </c>
      <c r="BG83" s="46">
        <v>1</v>
      </c>
      <c r="BH83" s="46">
        <v>0</v>
      </c>
      <c r="BI83" s="46">
        <v>0</v>
      </c>
      <c r="BJ83" s="46">
        <v>1</v>
      </c>
      <c r="BK83" s="46">
        <v>0</v>
      </c>
      <c r="BL83" s="46">
        <v>0</v>
      </c>
      <c r="BM83" s="46">
        <v>1</v>
      </c>
      <c r="BN83" s="46">
        <v>0</v>
      </c>
      <c r="BO83" s="46">
        <v>0</v>
      </c>
      <c r="BP83" s="46">
        <v>0</v>
      </c>
      <c r="BQ83" s="46">
        <v>0</v>
      </c>
      <c r="BR83" s="46">
        <v>0</v>
      </c>
      <c r="BS83" s="46">
        <v>0</v>
      </c>
      <c r="BT83" s="46">
        <v>0</v>
      </c>
      <c r="BU83" s="46">
        <v>0</v>
      </c>
      <c r="BV83" s="46">
        <v>1</v>
      </c>
      <c r="BW83" s="46">
        <v>0</v>
      </c>
      <c r="BX83" s="46">
        <v>0</v>
      </c>
      <c r="BY83" s="46">
        <v>0</v>
      </c>
      <c r="BZ83" s="46">
        <v>0</v>
      </c>
      <c r="CA83" s="46">
        <v>0</v>
      </c>
      <c r="CB83" s="46">
        <v>1</v>
      </c>
      <c r="CC83" s="46">
        <v>0</v>
      </c>
      <c r="CD83" s="46">
        <v>0</v>
      </c>
      <c r="CE83" s="46">
        <v>0</v>
      </c>
      <c r="CF83" s="46">
        <v>0</v>
      </c>
      <c r="CG83" s="46">
        <v>0</v>
      </c>
      <c r="CH83" s="46">
        <v>0</v>
      </c>
      <c r="CI83" s="46">
        <v>0</v>
      </c>
      <c r="CJ83" s="46">
        <v>0</v>
      </c>
      <c r="CK83" s="46">
        <v>0</v>
      </c>
      <c r="CL83" s="46">
        <v>0</v>
      </c>
      <c r="CM83" s="46">
        <v>0</v>
      </c>
      <c r="CN83" s="46">
        <v>0</v>
      </c>
      <c r="CO83" s="46">
        <v>0</v>
      </c>
      <c r="CP83" s="46">
        <v>0</v>
      </c>
      <c r="CQ83" s="46">
        <v>0</v>
      </c>
      <c r="CR83" s="46">
        <v>1</v>
      </c>
      <c r="CS83" s="46">
        <f t="shared" si="593"/>
        <v>16</v>
      </c>
    </row>
    <row r="84" spans="1:97" x14ac:dyDescent="0.25">
      <c r="A84" s="162"/>
      <c r="B84" s="159"/>
      <c r="C84" s="52" t="s">
        <v>45</v>
      </c>
      <c r="D84" s="46">
        <f t="shared" ref="D84:BO84" si="598">D83</f>
        <v>0</v>
      </c>
      <c r="E84" s="46">
        <f t="shared" si="598"/>
        <v>0</v>
      </c>
      <c r="F84" s="46">
        <f t="shared" si="598"/>
        <v>0</v>
      </c>
      <c r="G84" s="46">
        <f t="shared" si="598"/>
        <v>0</v>
      </c>
      <c r="H84" s="46">
        <f t="shared" si="598"/>
        <v>0</v>
      </c>
      <c r="I84" s="46">
        <f t="shared" si="598"/>
        <v>0</v>
      </c>
      <c r="J84" s="46">
        <f t="shared" si="598"/>
        <v>0</v>
      </c>
      <c r="K84" s="46">
        <f t="shared" si="598"/>
        <v>2</v>
      </c>
      <c r="L84" s="46">
        <f t="shared" si="598"/>
        <v>0</v>
      </c>
      <c r="M84" s="46">
        <f t="shared" si="598"/>
        <v>0</v>
      </c>
      <c r="N84" s="46">
        <f t="shared" si="598"/>
        <v>0</v>
      </c>
      <c r="O84" s="46">
        <f t="shared" si="598"/>
        <v>0</v>
      </c>
      <c r="P84" s="46">
        <f t="shared" si="598"/>
        <v>0</v>
      </c>
      <c r="Q84" s="46">
        <f t="shared" si="598"/>
        <v>1</v>
      </c>
      <c r="R84" s="46">
        <f t="shared" si="598"/>
        <v>0</v>
      </c>
      <c r="S84" s="46">
        <f t="shared" si="598"/>
        <v>0</v>
      </c>
      <c r="T84" s="46">
        <f t="shared" si="598"/>
        <v>0</v>
      </c>
      <c r="U84" s="46">
        <f t="shared" si="598"/>
        <v>0</v>
      </c>
      <c r="V84" s="46">
        <f t="shared" si="598"/>
        <v>0</v>
      </c>
      <c r="W84" s="46">
        <f t="shared" si="598"/>
        <v>1</v>
      </c>
      <c r="X84" s="46">
        <f t="shared" si="598"/>
        <v>0</v>
      </c>
      <c r="Y84" s="46">
        <f t="shared" si="598"/>
        <v>0</v>
      </c>
      <c r="Z84" s="46">
        <f t="shared" si="598"/>
        <v>0</v>
      </c>
      <c r="AA84" s="46">
        <f t="shared" si="598"/>
        <v>0</v>
      </c>
      <c r="AB84" s="46">
        <f t="shared" si="598"/>
        <v>0</v>
      </c>
      <c r="AC84" s="46">
        <f t="shared" si="598"/>
        <v>0</v>
      </c>
      <c r="AD84" s="46">
        <f t="shared" si="598"/>
        <v>0</v>
      </c>
      <c r="AE84" s="46">
        <f t="shared" si="598"/>
        <v>0</v>
      </c>
      <c r="AF84" s="46">
        <f t="shared" si="598"/>
        <v>0</v>
      </c>
      <c r="AG84" s="46">
        <f t="shared" si="598"/>
        <v>0</v>
      </c>
      <c r="AH84" s="46">
        <f t="shared" si="598"/>
        <v>0</v>
      </c>
      <c r="AI84" s="46">
        <f t="shared" si="598"/>
        <v>2</v>
      </c>
      <c r="AJ84" s="46">
        <f t="shared" si="598"/>
        <v>0</v>
      </c>
      <c r="AK84" s="46">
        <f t="shared" si="598"/>
        <v>0</v>
      </c>
      <c r="AL84" s="46">
        <f t="shared" si="598"/>
        <v>0</v>
      </c>
      <c r="AM84" s="46">
        <f t="shared" si="598"/>
        <v>0</v>
      </c>
      <c r="AN84" s="46">
        <f t="shared" si="598"/>
        <v>0</v>
      </c>
      <c r="AO84" s="46">
        <f t="shared" si="598"/>
        <v>1</v>
      </c>
      <c r="AP84" s="46">
        <f t="shared" si="598"/>
        <v>0</v>
      </c>
      <c r="AQ84" s="46">
        <f t="shared" si="598"/>
        <v>0</v>
      </c>
      <c r="AR84" s="46">
        <f t="shared" si="598"/>
        <v>1</v>
      </c>
      <c r="AS84" s="46">
        <f t="shared" si="598"/>
        <v>1</v>
      </c>
      <c r="AT84" s="46">
        <f t="shared" si="598"/>
        <v>0</v>
      </c>
      <c r="AU84" s="46">
        <f t="shared" si="598"/>
        <v>0</v>
      </c>
      <c r="AV84" s="46">
        <f t="shared" si="598"/>
        <v>0</v>
      </c>
      <c r="AW84" s="46">
        <f t="shared" si="598"/>
        <v>0</v>
      </c>
      <c r="AX84" s="46">
        <f t="shared" si="598"/>
        <v>0</v>
      </c>
      <c r="AY84" s="46">
        <f t="shared" si="598"/>
        <v>0</v>
      </c>
      <c r="AZ84" s="46">
        <f t="shared" si="598"/>
        <v>0</v>
      </c>
      <c r="BA84" s="46">
        <f t="shared" si="598"/>
        <v>1</v>
      </c>
      <c r="BB84" s="46">
        <f t="shared" si="598"/>
        <v>0</v>
      </c>
      <c r="BC84" s="46">
        <f t="shared" si="598"/>
        <v>0</v>
      </c>
      <c r="BD84" s="46">
        <f t="shared" si="598"/>
        <v>0</v>
      </c>
      <c r="BE84" s="46">
        <f t="shared" si="598"/>
        <v>0</v>
      </c>
      <c r="BF84" s="46">
        <f t="shared" si="598"/>
        <v>0</v>
      </c>
      <c r="BG84" s="46">
        <f t="shared" si="598"/>
        <v>1</v>
      </c>
      <c r="BH84" s="46">
        <f t="shared" si="598"/>
        <v>0</v>
      </c>
      <c r="BI84" s="46">
        <f t="shared" si="598"/>
        <v>0</v>
      </c>
      <c r="BJ84" s="46">
        <f t="shared" si="598"/>
        <v>1</v>
      </c>
      <c r="BK84" s="46">
        <f t="shared" si="598"/>
        <v>0</v>
      </c>
      <c r="BL84" s="46">
        <f t="shared" si="598"/>
        <v>0</v>
      </c>
      <c r="BM84" s="46">
        <f t="shared" si="598"/>
        <v>1</v>
      </c>
      <c r="BN84" s="46">
        <f t="shared" si="598"/>
        <v>0</v>
      </c>
      <c r="BO84" s="46">
        <f t="shared" si="598"/>
        <v>0</v>
      </c>
      <c r="BP84" s="46">
        <f t="shared" ref="BP84:CR84" si="599">BP83</f>
        <v>0</v>
      </c>
      <c r="BQ84" s="46">
        <f t="shared" si="599"/>
        <v>0</v>
      </c>
      <c r="BR84" s="46">
        <f t="shared" si="599"/>
        <v>0</v>
      </c>
      <c r="BS84" s="46">
        <f t="shared" si="599"/>
        <v>0</v>
      </c>
      <c r="BT84" s="46">
        <f t="shared" si="599"/>
        <v>0</v>
      </c>
      <c r="BU84" s="46">
        <f t="shared" si="599"/>
        <v>0</v>
      </c>
      <c r="BV84" s="46">
        <f t="shared" si="599"/>
        <v>1</v>
      </c>
      <c r="BW84" s="46">
        <f t="shared" si="599"/>
        <v>0</v>
      </c>
      <c r="BX84" s="46">
        <f t="shared" si="599"/>
        <v>0</v>
      </c>
      <c r="BY84" s="46">
        <f t="shared" si="599"/>
        <v>0</v>
      </c>
      <c r="BZ84" s="46">
        <f t="shared" si="599"/>
        <v>0</v>
      </c>
      <c r="CA84" s="46">
        <f t="shared" si="599"/>
        <v>0</v>
      </c>
      <c r="CB84" s="46">
        <f t="shared" si="599"/>
        <v>1</v>
      </c>
      <c r="CC84" s="46">
        <f t="shared" si="599"/>
        <v>0</v>
      </c>
      <c r="CD84" s="46">
        <f t="shared" si="599"/>
        <v>0</v>
      </c>
      <c r="CE84" s="46">
        <f t="shared" si="599"/>
        <v>0</v>
      </c>
      <c r="CF84" s="46">
        <f t="shared" si="599"/>
        <v>0</v>
      </c>
      <c r="CG84" s="46">
        <f t="shared" si="599"/>
        <v>0</v>
      </c>
      <c r="CH84" s="46">
        <f t="shared" si="599"/>
        <v>0</v>
      </c>
      <c r="CI84" s="46">
        <f t="shared" si="599"/>
        <v>0</v>
      </c>
      <c r="CJ84" s="46">
        <f t="shared" si="599"/>
        <v>0</v>
      </c>
      <c r="CK84" s="46">
        <f t="shared" si="599"/>
        <v>0</v>
      </c>
      <c r="CL84" s="46">
        <f t="shared" si="599"/>
        <v>0</v>
      </c>
      <c r="CM84" s="46">
        <f t="shared" si="599"/>
        <v>0</v>
      </c>
      <c r="CN84" s="46">
        <f t="shared" si="599"/>
        <v>0</v>
      </c>
      <c r="CO84" s="46">
        <f t="shared" si="599"/>
        <v>0</v>
      </c>
      <c r="CP84" s="46">
        <f t="shared" si="599"/>
        <v>0</v>
      </c>
      <c r="CQ84" s="46">
        <f t="shared" si="599"/>
        <v>0</v>
      </c>
      <c r="CR84" s="46">
        <f t="shared" si="599"/>
        <v>1</v>
      </c>
      <c r="CS84" s="46">
        <f t="shared" si="593"/>
        <v>16</v>
      </c>
    </row>
    <row r="85" spans="1:97" s="31" customFormat="1" x14ac:dyDescent="0.25">
      <c r="A85" s="63"/>
      <c r="B85" s="64"/>
      <c r="CS85" s="62"/>
    </row>
    <row r="86" spans="1:97" x14ac:dyDescent="0.25">
      <c r="A86" s="162" t="s">
        <v>53</v>
      </c>
      <c r="B86" s="158" t="s">
        <v>136</v>
      </c>
      <c r="C86" s="46" t="s">
        <v>43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7</v>
      </c>
      <c r="S86" s="46">
        <v>8</v>
      </c>
      <c r="T86" s="46">
        <v>17</v>
      </c>
      <c r="U86" s="46">
        <v>6</v>
      </c>
      <c r="V86" s="46">
        <v>6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3</v>
      </c>
      <c r="AM86" s="46">
        <v>11</v>
      </c>
      <c r="AN86" s="46">
        <v>8</v>
      </c>
      <c r="AO86" s="46">
        <v>13</v>
      </c>
      <c r="AP86" s="46">
        <v>5</v>
      </c>
      <c r="AQ86" s="46">
        <v>10</v>
      </c>
      <c r="AR86" s="46">
        <v>8</v>
      </c>
      <c r="AS86" s="46">
        <v>7</v>
      </c>
      <c r="AT86" s="46">
        <v>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11</v>
      </c>
      <c r="BA86" s="46">
        <v>6</v>
      </c>
      <c r="BB86" s="46">
        <v>9</v>
      </c>
      <c r="BC86" s="46">
        <v>9</v>
      </c>
      <c r="BD86" s="46">
        <v>8</v>
      </c>
      <c r="BE86" s="46">
        <v>6</v>
      </c>
      <c r="BF86" s="46">
        <v>7</v>
      </c>
      <c r="BG86" s="46">
        <v>11</v>
      </c>
      <c r="BH86" s="46">
        <v>1</v>
      </c>
      <c r="BI86" s="46">
        <v>0</v>
      </c>
      <c r="BJ86" s="46">
        <v>0</v>
      </c>
      <c r="BK86" s="46">
        <v>0</v>
      </c>
      <c r="BL86" s="46">
        <v>0</v>
      </c>
      <c r="BM86" s="46">
        <v>0</v>
      </c>
      <c r="BN86" s="46">
        <v>0</v>
      </c>
      <c r="BO86" s="46">
        <v>0</v>
      </c>
      <c r="BP86" s="46">
        <v>0</v>
      </c>
      <c r="BQ86" s="46">
        <v>0</v>
      </c>
      <c r="BR86" s="46">
        <v>0</v>
      </c>
      <c r="BS86" s="46">
        <v>0</v>
      </c>
      <c r="BT86" s="46">
        <v>0</v>
      </c>
      <c r="BU86" s="46">
        <v>0</v>
      </c>
      <c r="BV86" s="46">
        <v>0</v>
      </c>
      <c r="BW86" s="46">
        <v>0</v>
      </c>
      <c r="BX86" s="46">
        <v>0</v>
      </c>
      <c r="BY86" s="46">
        <v>0</v>
      </c>
      <c r="BZ86" s="46">
        <v>0</v>
      </c>
      <c r="CA86" s="46">
        <v>10</v>
      </c>
      <c r="CB86" s="46">
        <v>6</v>
      </c>
      <c r="CC86" s="46">
        <v>6</v>
      </c>
      <c r="CD86" s="46">
        <v>3</v>
      </c>
      <c r="CE86" s="46">
        <v>7</v>
      </c>
      <c r="CF86" s="46">
        <v>0</v>
      </c>
      <c r="CG86" s="46">
        <v>0</v>
      </c>
      <c r="CH86" s="46">
        <v>0</v>
      </c>
      <c r="CI86" s="46">
        <v>0</v>
      </c>
      <c r="CJ86" s="46">
        <v>0</v>
      </c>
      <c r="CK86" s="46">
        <v>0</v>
      </c>
      <c r="CL86" s="46">
        <v>0</v>
      </c>
      <c r="CM86" s="46">
        <v>0</v>
      </c>
      <c r="CN86" s="46">
        <v>0</v>
      </c>
      <c r="CO86" s="46">
        <v>0</v>
      </c>
      <c r="CP86" s="46">
        <v>9</v>
      </c>
      <c r="CQ86" s="46">
        <v>17</v>
      </c>
      <c r="CR86" s="46">
        <v>14</v>
      </c>
      <c r="CS86" s="46">
        <f t="shared" si="593"/>
        <v>249</v>
      </c>
    </row>
    <row r="87" spans="1:97" x14ac:dyDescent="0.25">
      <c r="A87" s="162"/>
      <c r="B87" s="159"/>
      <c r="C87" s="52" t="s">
        <v>45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f t="shared" ref="J87:AP87" si="600">J86</f>
        <v>0</v>
      </c>
      <c r="K87" s="46">
        <f t="shared" si="600"/>
        <v>0</v>
      </c>
      <c r="L87" s="46">
        <f t="shared" si="600"/>
        <v>0</v>
      </c>
      <c r="M87" s="46">
        <f t="shared" si="600"/>
        <v>0</v>
      </c>
      <c r="N87" s="46">
        <f t="shared" si="600"/>
        <v>0</v>
      </c>
      <c r="O87" s="46">
        <f t="shared" si="600"/>
        <v>0</v>
      </c>
      <c r="P87" s="46">
        <f t="shared" si="600"/>
        <v>0</v>
      </c>
      <c r="Q87" s="46">
        <f t="shared" si="600"/>
        <v>0</v>
      </c>
      <c r="R87" s="46">
        <f t="shared" si="600"/>
        <v>7</v>
      </c>
      <c r="S87" s="46">
        <f t="shared" si="600"/>
        <v>8</v>
      </c>
      <c r="T87" s="46">
        <f t="shared" si="600"/>
        <v>17</v>
      </c>
      <c r="U87" s="46">
        <f t="shared" si="600"/>
        <v>6</v>
      </c>
      <c r="V87" s="46">
        <f t="shared" si="600"/>
        <v>6</v>
      </c>
      <c r="W87" s="46">
        <f t="shared" si="600"/>
        <v>0</v>
      </c>
      <c r="X87" s="46">
        <f t="shared" si="600"/>
        <v>0</v>
      </c>
      <c r="Y87" s="46">
        <f t="shared" si="600"/>
        <v>0</v>
      </c>
      <c r="Z87" s="46">
        <f t="shared" si="600"/>
        <v>0</v>
      </c>
      <c r="AA87" s="46">
        <f t="shared" si="600"/>
        <v>0</v>
      </c>
      <c r="AB87" s="46">
        <f t="shared" si="600"/>
        <v>0</v>
      </c>
      <c r="AC87" s="46">
        <f t="shared" si="600"/>
        <v>0</v>
      </c>
      <c r="AD87" s="46">
        <f t="shared" si="600"/>
        <v>0</v>
      </c>
      <c r="AE87" s="46">
        <f t="shared" si="600"/>
        <v>0</v>
      </c>
      <c r="AF87" s="46">
        <f t="shared" si="600"/>
        <v>0</v>
      </c>
      <c r="AG87" s="46">
        <f t="shared" si="600"/>
        <v>0</v>
      </c>
      <c r="AH87" s="46">
        <f t="shared" si="600"/>
        <v>0</v>
      </c>
      <c r="AI87" s="46">
        <f t="shared" si="600"/>
        <v>0</v>
      </c>
      <c r="AJ87" s="46">
        <f t="shared" si="600"/>
        <v>0</v>
      </c>
      <c r="AK87" s="46">
        <f t="shared" si="600"/>
        <v>0</v>
      </c>
      <c r="AL87" s="46">
        <f t="shared" si="600"/>
        <v>3</v>
      </c>
      <c r="AM87" s="46">
        <f t="shared" si="600"/>
        <v>11</v>
      </c>
      <c r="AN87" s="46">
        <f t="shared" si="600"/>
        <v>8</v>
      </c>
      <c r="AO87" s="46">
        <v>9</v>
      </c>
      <c r="AP87" s="46">
        <f t="shared" si="600"/>
        <v>5</v>
      </c>
      <c r="AQ87" s="46">
        <f t="shared" ref="AQ87" si="601">AQ86</f>
        <v>10</v>
      </c>
      <c r="AR87" s="46">
        <f t="shared" ref="AR87" si="602">AR86</f>
        <v>8</v>
      </c>
      <c r="AS87" s="46">
        <v>6</v>
      </c>
      <c r="AT87" s="46">
        <f t="shared" ref="AT87" si="603">AT86</f>
        <v>0</v>
      </c>
      <c r="AU87" s="46">
        <f t="shared" ref="AU87" si="604">AU86</f>
        <v>0</v>
      </c>
      <c r="AV87" s="46">
        <f t="shared" ref="AV87" si="605">AV86</f>
        <v>0</v>
      </c>
      <c r="AW87" s="46">
        <f t="shared" ref="AW87" si="606">AW86</f>
        <v>0</v>
      </c>
      <c r="AX87" s="46">
        <f t="shared" ref="AX87" si="607">AX86</f>
        <v>0</v>
      </c>
      <c r="AY87" s="46">
        <f t="shared" ref="AY87" si="608">AY86</f>
        <v>0</v>
      </c>
      <c r="AZ87" s="46">
        <v>9</v>
      </c>
      <c r="BA87" s="46">
        <f t="shared" ref="BA87" si="609">BA86</f>
        <v>6</v>
      </c>
      <c r="BB87" s="46">
        <v>8</v>
      </c>
      <c r="BC87" s="46">
        <f t="shared" ref="BC87:BH87" si="610">BC86</f>
        <v>9</v>
      </c>
      <c r="BD87" s="46">
        <f t="shared" si="610"/>
        <v>8</v>
      </c>
      <c r="BE87" s="46">
        <v>4</v>
      </c>
      <c r="BF87" s="46">
        <f t="shared" si="610"/>
        <v>7</v>
      </c>
      <c r="BG87" s="46">
        <v>9</v>
      </c>
      <c r="BH87" s="46">
        <f t="shared" si="610"/>
        <v>1</v>
      </c>
      <c r="BI87" s="46">
        <f t="shared" ref="BI87" si="611">BI86</f>
        <v>0</v>
      </c>
      <c r="BJ87" s="46">
        <f t="shared" ref="BJ87" si="612">BJ86</f>
        <v>0</v>
      </c>
      <c r="BK87" s="46">
        <f t="shared" ref="BK87" si="613">BK86</f>
        <v>0</v>
      </c>
      <c r="BL87" s="46">
        <f t="shared" ref="BL87" si="614">BL86</f>
        <v>0</v>
      </c>
      <c r="BM87" s="46">
        <f t="shared" ref="BM87" si="615">BM86</f>
        <v>0</v>
      </c>
      <c r="BN87" s="46">
        <f t="shared" ref="BN87" si="616">BN86</f>
        <v>0</v>
      </c>
      <c r="BO87" s="46">
        <f t="shared" ref="BO87" si="617">BO86</f>
        <v>0</v>
      </c>
      <c r="BP87" s="46">
        <f t="shared" ref="BP87" si="618">BP86</f>
        <v>0</v>
      </c>
      <c r="BQ87" s="46">
        <f t="shared" ref="BQ87" si="619">BQ86</f>
        <v>0</v>
      </c>
      <c r="BR87" s="46">
        <f t="shared" ref="BR87" si="620">BR86</f>
        <v>0</v>
      </c>
      <c r="BS87" s="46">
        <f t="shared" ref="BS87" si="621">BS86</f>
        <v>0</v>
      </c>
      <c r="BT87" s="46">
        <f t="shared" ref="BT87" si="622">BT86</f>
        <v>0</v>
      </c>
      <c r="BU87" s="46">
        <f t="shared" ref="BU87" si="623">BU86</f>
        <v>0</v>
      </c>
      <c r="BV87" s="46">
        <f t="shared" ref="BV87" si="624">BV86</f>
        <v>0</v>
      </c>
      <c r="BW87" s="46">
        <f t="shared" ref="BW87" si="625">BW86</f>
        <v>0</v>
      </c>
      <c r="BX87" s="46">
        <f t="shared" ref="BX87" si="626">BX86</f>
        <v>0</v>
      </c>
      <c r="BY87" s="46">
        <f t="shared" ref="BY87" si="627">BY86</f>
        <v>0</v>
      </c>
      <c r="BZ87" s="46">
        <f t="shared" ref="BZ87" si="628">BZ86</f>
        <v>0</v>
      </c>
      <c r="CA87" s="46">
        <v>9</v>
      </c>
      <c r="CB87" s="46">
        <v>5</v>
      </c>
      <c r="CC87" s="46">
        <v>5</v>
      </c>
      <c r="CD87" s="46">
        <f t="shared" ref="CD87" si="629">CD86</f>
        <v>3</v>
      </c>
      <c r="CE87" s="46">
        <v>6</v>
      </c>
      <c r="CF87" s="46">
        <f t="shared" ref="CF87" si="630">CF86</f>
        <v>0</v>
      </c>
      <c r="CG87" s="46">
        <f t="shared" ref="CG87" si="631">CG86</f>
        <v>0</v>
      </c>
      <c r="CH87" s="46">
        <f t="shared" ref="CH87" si="632">CH86</f>
        <v>0</v>
      </c>
      <c r="CI87" s="46">
        <f t="shared" ref="CI87" si="633">CI86</f>
        <v>0</v>
      </c>
      <c r="CJ87" s="46">
        <f t="shared" ref="CJ87" si="634">CJ86</f>
        <v>0</v>
      </c>
      <c r="CK87" s="46">
        <f t="shared" ref="CK87" si="635">CK86</f>
        <v>0</v>
      </c>
      <c r="CL87" s="46">
        <f t="shared" ref="CL87" si="636">CL86</f>
        <v>0</v>
      </c>
      <c r="CM87" s="46">
        <f t="shared" ref="CM87" si="637">CM86</f>
        <v>0</v>
      </c>
      <c r="CN87" s="46">
        <f t="shared" ref="CN87" si="638">CN86</f>
        <v>0</v>
      </c>
      <c r="CO87" s="46">
        <f t="shared" ref="CO87" si="639">CO86</f>
        <v>0</v>
      </c>
      <c r="CP87" s="46">
        <v>7</v>
      </c>
      <c r="CQ87" s="46">
        <v>15</v>
      </c>
      <c r="CR87" s="46">
        <f t="shared" ref="CR87" si="640">CR86</f>
        <v>14</v>
      </c>
      <c r="CS87" s="46">
        <f t="shared" si="593"/>
        <v>229</v>
      </c>
    </row>
    <row r="88" spans="1:97" x14ac:dyDescent="0.25">
      <c r="A88" s="162"/>
      <c r="B88" s="158" t="s">
        <v>136</v>
      </c>
      <c r="C88" s="46" t="s">
        <v>44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24</v>
      </c>
      <c r="K88" s="46">
        <v>22</v>
      </c>
      <c r="L88" s="46">
        <v>25</v>
      </c>
      <c r="M88" s="46">
        <v>20</v>
      </c>
      <c r="N88" s="46">
        <v>24</v>
      </c>
      <c r="O88" s="46">
        <v>25</v>
      </c>
      <c r="P88" s="46">
        <v>21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6</v>
      </c>
      <c r="W88" s="46">
        <v>22</v>
      </c>
      <c r="X88" s="46">
        <v>21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26</v>
      </c>
      <c r="AF88" s="46">
        <v>23</v>
      </c>
      <c r="AG88" s="46">
        <v>24</v>
      </c>
      <c r="AH88" s="46">
        <v>23</v>
      </c>
      <c r="AI88" s="46">
        <v>22</v>
      </c>
      <c r="AJ88" s="46">
        <v>21</v>
      </c>
      <c r="AK88" s="46">
        <v>14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0</v>
      </c>
      <c r="BB88" s="46">
        <v>0</v>
      </c>
      <c r="BC88" s="46">
        <v>0</v>
      </c>
      <c r="BD88" s="46">
        <v>0</v>
      </c>
      <c r="BE88" s="46">
        <v>0</v>
      </c>
      <c r="BF88" s="46">
        <v>0</v>
      </c>
      <c r="BG88" s="46">
        <v>0</v>
      </c>
      <c r="BH88" s="46">
        <v>16</v>
      </c>
      <c r="BI88" s="46">
        <v>25</v>
      </c>
      <c r="BJ88" s="46">
        <v>21</v>
      </c>
      <c r="BK88" s="46">
        <v>23</v>
      </c>
      <c r="BL88" s="46">
        <v>25</v>
      </c>
      <c r="BM88" s="46">
        <v>20</v>
      </c>
      <c r="BN88" s="46">
        <v>24</v>
      </c>
      <c r="BO88" s="46">
        <v>0</v>
      </c>
      <c r="BP88" s="46">
        <v>0</v>
      </c>
      <c r="BQ88" s="46">
        <v>0</v>
      </c>
      <c r="BR88" s="46">
        <v>0</v>
      </c>
      <c r="BS88" s="46">
        <v>0</v>
      </c>
      <c r="BT88" s="46">
        <v>0</v>
      </c>
      <c r="BU88" s="46">
        <v>24</v>
      </c>
      <c r="BV88" s="46">
        <v>25</v>
      </c>
      <c r="BW88" s="46">
        <v>24</v>
      </c>
      <c r="BX88" s="46">
        <v>22</v>
      </c>
      <c r="BY88" s="46">
        <v>23</v>
      </c>
      <c r="BZ88" s="46">
        <v>16</v>
      </c>
      <c r="CA88" s="46">
        <v>0</v>
      </c>
      <c r="CB88" s="46">
        <v>0</v>
      </c>
      <c r="CC88" s="46">
        <v>0</v>
      </c>
      <c r="CD88" s="46">
        <v>0</v>
      </c>
      <c r="CE88" s="46">
        <v>0</v>
      </c>
      <c r="CF88" s="46">
        <v>0</v>
      </c>
      <c r="CG88" s="46">
        <v>0</v>
      </c>
      <c r="CH88" s="46">
        <v>0</v>
      </c>
      <c r="CI88" s="46">
        <v>0</v>
      </c>
      <c r="CJ88" s="46">
        <v>0</v>
      </c>
      <c r="CK88" s="46">
        <v>0</v>
      </c>
      <c r="CL88" s="46">
        <v>0</v>
      </c>
      <c r="CM88" s="46">
        <v>0</v>
      </c>
      <c r="CN88" s="46">
        <v>0</v>
      </c>
      <c r="CO88" s="46">
        <v>0</v>
      </c>
      <c r="CP88" s="46">
        <v>0</v>
      </c>
      <c r="CQ88" s="46">
        <v>0</v>
      </c>
      <c r="CR88" s="46">
        <v>0</v>
      </c>
      <c r="CS88" s="46">
        <f t="shared" si="593"/>
        <v>651</v>
      </c>
    </row>
    <row r="89" spans="1:97" x14ac:dyDescent="0.25">
      <c r="A89" s="162"/>
      <c r="B89" s="159"/>
      <c r="C89" s="52" t="s">
        <v>45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12</v>
      </c>
      <c r="K89" s="46">
        <v>12</v>
      </c>
      <c r="L89" s="46">
        <v>12</v>
      </c>
      <c r="M89" s="46">
        <v>12</v>
      </c>
      <c r="N89" s="46">
        <v>12</v>
      </c>
      <c r="O89" s="46">
        <v>12</v>
      </c>
      <c r="P89" s="46">
        <v>9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12</v>
      </c>
      <c r="W89" s="46">
        <v>13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13</v>
      </c>
      <c r="AF89" s="46">
        <v>12</v>
      </c>
      <c r="AG89" s="46">
        <v>12</v>
      </c>
      <c r="AH89" s="46">
        <v>12</v>
      </c>
      <c r="AI89" s="46">
        <v>12</v>
      </c>
      <c r="AJ89" s="46">
        <v>12</v>
      </c>
      <c r="AK89" s="46">
        <v>5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0</v>
      </c>
      <c r="BC89" s="46">
        <v>0</v>
      </c>
      <c r="BD89" s="46">
        <v>0</v>
      </c>
      <c r="BE89" s="46">
        <v>0</v>
      </c>
      <c r="BF89" s="46">
        <v>0</v>
      </c>
      <c r="BG89" s="46">
        <v>0</v>
      </c>
      <c r="BH89" s="46">
        <v>12</v>
      </c>
      <c r="BI89" s="46">
        <v>12</v>
      </c>
      <c r="BJ89" s="46">
        <v>12</v>
      </c>
      <c r="BK89" s="46">
        <v>12</v>
      </c>
      <c r="BL89" s="46">
        <v>12</v>
      </c>
      <c r="BM89" s="46">
        <v>12</v>
      </c>
      <c r="BN89" s="46">
        <v>5</v>
      </c>
      <c r="BO89" s="46">
        <v>0</v>
      </c>
      <c r="BP89" s="46">
        <v>0</v>
      </c>
      <c r="BQ89" s="46">
        <v>0</v>
      </c>
      <c r="BR89" s="46">
        <v>0</v>
      </c>
      <c r="BS89" s="46">
        <v>0</v>
      </c>
      <c r="BT89" s="46">
        <v>0</v>
      </c>
      <c r="BU89" s="46">
        <v>12</v>
      </c>
      <c r="BV89" s="46">
        <v>13</v>
      </c>
      <c r="BW89" s="46">
        <v>12</v>
      </c>
      <c r="BX89" s="46">
        <v>12</v>
      </c>
      <c r="BY89" s="46">
        <v>12</v>
      </c>
      <c r="BZ89" s="46">
        <v>6</v>
      </c>
      <c r="CA89" s="46">
        <v>0</v>
      </c>
      <c r="CB89" s="46">
        <v>0</v>
      </c>
      <c r="CC89" s="46">
        <v>0</v>
      </c>
      <c r="CD89" s="46">
        <v>0</v>
      </c>
      <c r="CE89" s="46">
        <v>0</v>
      </c>
      <c r="CF89" s="46">
        <v>0</v>
      </c>
      <c r="CG89" s="46">
        <v>0</v>
      </c>
      <c r="CH89" s="46">
        <v>0</v>
      </c>
      <c r="CI89" s="46">
        <v>0</v>
      </c>
      <c r="CJ89" s="46">
        <v>0</v>
      </c>
      <c r="CK89" s="46">
        <v>0</v>
      </c>
      <c r="CL89" s="46">
        <v>0</v>
      </c>
      <c r="CM89" s="46">
        <v>0</v>
      </c>
      <c r="CN89" s="46">
        <v>0</v>
      </c>
      <c r="CO89" s="46">
        <v>0</v>
      </c>
      <c r="CP89" s="46">
        <v>0</v>
      </c>
      <c r="CQ89" s="46">
        <v>0</v>
      </c>
      <c r="CR89" s="46">
        <v>0</v>
      </c>
      <c r="CS89" s="46">
        <f t="shared" si="593"/>
        <v>328</v>
      </c>
    </row>
    <row r="90" spans="1:97" x14ac:dyDescent="0.25">
      <c r="A90" s="162"/>
      <c r="B90" s="158" t="s">
        <v>135</v>
      </c>
      <c r="C90" s="46" t="s">
        <v>183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7</v>
      </c>
      <c r="K90" s="46">
        <v>8</v>
      </c>
      <c r="L90" s="46">
        <v>8</v>
      </c>
      <c r="M90" s="46">
        <v>9</v>
      </c>
      <c r="N90" s="46">
        <v>8</v>
      </c>
      <c r="O90" s="46">
        <v>9</v>
      </c>
      <c r="P90" s="46">
        <v>8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2</v>
      </c>
      <c r="W90" s="46">
        <v>10</v>
      </c>
      <c r="X90" s="46">
        <v>8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9</v>
      </c>
      <c r="AF90" s="46">
        <v>8</v>
      </c>
      <c r="AG90" s="46">
        <v>8</v>
      </c>
      <c r="AH90" s="46">
        <v>8</v>
      </c>
      <c r="AI90" s="46">
        <v>9</v>
      </c>
      <c r="AJ90" s="46">
        <v>8</v>
      </c>
      <c r="AK90" s="46">
        <v>4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6">
        <v>0</v>
      </c>
      <c r="BG90" s="46">
        <v>0</v>
      </c>
      <c r="BH90" s="46">
        <v>5</v>
      </c>
      <c r="BI90" s="46">
        <v>8</v>
      </c>
      <c r="BJ90" s="46">
        <v>8</v>
      </c>
      <c r="BK90" s="46">
        <v>11</v>
      </c>
      <c r="BL90" s="46">
        <v>8</v>
      </c>
      <c r="BM90" s="46">
        <v>8</v>
      </c>
      <c r="BN90" s="46">
        <v>8</v>
      </c>
      <c r="BO90" s="46">
        <v>0</v>
      </c>
      <c r="BP90" s="46">
        <v>0</v>
      </c>
      <c r="BQ90" s="46">
        <v>0</v>
      </c>
      <c r="BR90" s="46">
        <v>0</v>
      </c>
      <c r="BS90" s="46">
        <v>0</v>
      </c>
      <c r="BT90" s="46">
        <v>0</v>
      </c>
      <c r="BU90" s="46">
        <v>8</v>
      </c>
      <c r="BV90" s="46">
        <v>8</v>
      </c>
      <c r="BW90" s="46">
        <v>8</v>
      </c>
      <c r="BX90" s="46">
        <v>8</v>
      </c>
      <c r="BY90" s="46">
        <v>8</v>
      </c>
      <c r="BZ90" s="46">
        <v>8</v>
      </c>
      <c r="CA90" s="46">
        <v>0</v>
      </c>
      <c r="CB90" s="46">
        <v>0</v>
      </c>
      <c r="CC90" s="46">
        <v>0</v>
      </c>
      <c r="CD90" s="46">
        <v>0</v>
      </c>
      <c r="CE90" s="46">
        <v>0</v>
      </c>
      <c r="CF90" s="46">
        <v>0</v>
      </c>
      <c r="CG90" s="46">
        <v>0</v>
      </c>
      <c r="CH90" s="46">
        <v>0</v>
      </c>
      <c r="CI90" s="46">
        <v>0</v>
      </c>
      <c r="CJ90" s="46">
        <v>0</v>
      </c>
      <c r="CK90" s="46">
        <v>0</v>
      </c>
      <c r="CL90" s="46">
        <v>0</v>
      </c>
      <c r="CM90" s="46">
        <v>0</v>
      </c>
      <c r="CN90" s="46">
        <v>0</v>
      </c>
      <c r="CO90" s="46">
        <v>0</v>
      </c>
      <c r="CP90" s="46">
        <v>0</v>
      </c>
      <c r="CQ90" s="46">
        <v>0</v>
      </c>
      <c r="CR90" s="46">
        <v>0</v>
      </c>
      <c r="CS90" s="46">
        <f t="shared" si="593"/>
        <v>235</v>
      </c>
    </row>
    <row r="91" spans="1:97" x14ac:dyDescent="0.25">
      <c r="A91" s="162"/>
      <c r="B91" s="159"/>
      <c r="C91" s="52" t="s">
        <v>45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f t="shared" ref="J91" si="641">J90</f>
        <v>7</v>
      </c>
      <c r="K91" s="46">
        <f t="shared" ref="K91" si="642">K90</f>
        <v>8</v>
      </c>
      <c r="L91" s="46">
        <f t="shared" ref="L91" si="643">L90</f>
        <v>8</v>
      </c>
      <c r="M91" s="46">
        <f t="shared" ref="M91" si="644">M90</f>
        <v>9</v>
      </c>
      <c r="N91" s="46">
        <f t="shared" ref="N91" si="645">N90</f>
        <v>8</v>
      </c>
      <c r="O91" s="46">
        <f t="shared" ref="O91" si="646">O90</f>
        <v>9</v>
      </c>
      <c r="P91" s="46">
        <f t="shared" ref="P91" si="647">P90</f>
        <v>8</v>
      </c>
      <c r="Q91" s="46">
        <f t="shared" ref="Q91" si="648">Q90</f>
        <v>0</v>
      </c>
      <c r="R91" s="46">
        <f t="shared" ref="R91" si="649">R90</f>
        <v>0</v>
      </c>
      <c r="S91" s="46">
        <f t="shared" ref="S91" si="650">S90</f>
        <v>0</v>
      </c>
      <c r="T91" s="46">
        <f t="shared" ref="T91" si="651">T90</f>
        <v>0</v>
      </c>
      <c r="U91" s="46">
        <f t="shared" ref="U91" si="652">U90</f>
        <v>0</v>
      </c>
      <c r="V91" s="46">
        <f t="shared" ref="V91" si="653">V90</f>
        <v>2</v>
      </c>
      <c r="W91" s="46">
        <f t="shared" ref="W91" si="654">W90</f>
        <v>10</v>
      </c>
      <c r="X91" s="46">
        <f t="shared" ref="X91" si="655">X90</f>
        <v>8</v>
      </c>
      <c r="Y91" s="46">
        <f t="shared" ref="Y91" si="656">Y90</f>
        <v>0</v>
      </c>
      <c r="Z91" s="46">
        <f t="shared" ref="Z91" si="657">Z90</f>
        <v>0</v>
      </c>
      <c r="AA91" s="46">
        <f t="shared" ref="AA91" si="658">AA90</f>
        <v>0</v>
      </c>
      <c r="AB91" s="46">
        <f t="shared" ref="AB91" si="659">AB90</f>
        <v>0</v>
      </c>
      <c r="AC91" s="46">
        <f t="shared" ref="AC91" si="660">AC90</f>
        <v>0</v>
      </c>
      <c r="AD91" s="46">
        <f t="shared" ref="AD91" si="661">AD90</f>
        <v>0</v>
      </c>
      <c r="AE91" s="46">
        <f t="shared" ref="AE91" si="662">AE90</f>
        <v>9</v>
      </c>
      <c r="AF91" s="46">
        <f t="shared" ref="AF91" si="663">AF90</f>
        <v>8</v>
      </c>
      <c r="AG91" s="46">
        <f t="shared" ref="AG91" si="664">AG90</f>
        <v>8</v>
      </c>
      <c r="AH91" s="46">
        <f t="shared" ref="AH91" si="665">AH90</f>
        <v>8</v>
      </c>
      <c r="AI91" s="46">
        <f t="shared" ref="AI91" si="666">AI90</f>
        <v>9</v>
      </c>
      <c r="AJ91" s="46">
        <f t="shared" ref="AJ91" si="667">AJ90</f>
        <v>8</v>
      </c>
      <c r="AK91" s="46">
        <f t="shared" ref="AK91" si="668">AK90</f>
        <v>4</v>
      </c>
      <c r="AL91" s="46">
        <f t="shared" ref="AL91" si="669">AL90</f>
        <v>0</v>
      </c>
      <c r="AM91" s="46">
        <f t="shared" ref="AM91" si="670">AM90</f>
        <v>0</v>
      </c>
      <c r="AN91" s="46">
        <f t="shared" ref="AN91" si="671">AN90</f>
        <v>0</v>
      </c>
      <c r="AO91" s="46">
        <f t="shared" ref="AO91" si="672">AO90</f>
        <v>0</v>
      </c>
      <c r="AP91" s="46">
        <f t="shared" ref="AP91" si="673">AP90</f>
        <v>0</v>
      </c>
      <c r="AQ91" s="46">
        <f t="shared" ref="AQ91" si="674">AQ90</f>
        <v>0</v>
      </c>
      <c r="AR91" s="46">
        <f t="shared" ref="AR91" si="675">AR90</f>
        <v>0</v>
      </c>
      <c r="AS91" s="46">
        <f t="shared" ref="AS91" si="676">AS90</f>
        <v>0</v>
      </c>
      <c r="AT91" s="46">
        <f t="shared" ref="AT91" si="677">AT90</f>
        <v>0</v>
      </c>
      <c r="AU91" s="46">
        <f t="shared" ref="AU91" si="678">AU90</f>
        <v>0</v>
      </c>
      <c r="AV91" s="46">
        <f t="shared" ref="AV91" si="679">AV90</f>
        <v>0</v>
      </c>
      <c r="AW91" s="46">
        <f t="shared" ref="AW91" si="680">AW90</f>
        <v>0</v>
      </c>
      <c r="AX91" s="46">
        <f t="shared" ref="AX91" si="681">AX90</f>
        <v>0</v>
      </c>
      <c r="AY91" s="46">
        <f t="shared" ref="AY91" si="682">AY90</f>
        <v>0</v>
      </c>
      <c r="AZ91" s="46">
        <f t="shared" ref="AZ91" si="683">AZ90</f>
        <v>0</v>
      </c>
      <c r="BA91" s="46">
        <f t="shared" ref="BA91" si="684">BA90</f>
        <v>0</v>
      </c>
      <c r="BB91" s="46">
        <f t="shared" ref="BB91" si="685">BB90</f>
        <v>0</v>
      </c>
      <c r="BC91" s="46">
        <f t="shared" ref="BC91" si="686">BC90</f>
        <v>0</v>
      </c>
      <c r="BD91" s="46">
        <f t="shared" ref="BD91" si="687">BD90</f>
        <v>0</v>
      </c>
      <c r="BE91" s="46">
        <f t="shared" ref="BE91" si="688">BE90</f>
        <v>0</v>
      </c>
      <c r="BF91" s="46">
        <f t="shared" ref="BF91" si="689">BF90</f>
        <v>0</v>
      </c>
      <c r="BG91" s="46">
        <f t="shared" ref="BG91" si="690">BG90</f>
        <v>0</v>
      </c>
      <c r="BH91" s="46">
        <f t="shared" ref="BH91" si="691">BH90</f>
        <v>5</v>
      </c>
      <c r="BI91" s="46">
        <f t="shared" ref="BI91" si="692">BI90</f>
        <v>8</v>
      </c>
      <c r="BJ91" s="46">
        <f t="shared" ref="BJ91" si="693">BJ90</f>
        <v>8</v>
      </c>
      <c r="BK91" s="46">
        <f t="shared" ref="BK91" si="694">BK90</f>
        <v>11</v>
      </c>
      <c r="BL91" s="46">
        <f t="shared" ref="BL91" si="695">BL90</f>
        <v>8</v>
      </c>
      <c r="BM91" s="46">
        <f t="shared" ref="BM91" si="696">BM90</f>
        <v>8</v>
      </c>
      <c r="BN91" s="46">
        <f t="shared" ref="BN91" si="697">BN90</f>
        <v>8</v>
      </c>
      <c r="BO91" s="46">
        <f t="shared" ref="BO91" si="698">BO90</f>
        <v>0</v>
      </c>
      <c r="BP91" s="46">
        <f t="shared" ref="BP91" si="699">BP90</f>
        <v>0</v>
      </c>
      <c r="BQ91" s="46">
        <f t="shared" ref="BQ91" si="700">BQ90</f>
        <v>0</v>
      </c>
      <c r="BR91" s="46">
        <f t="shared" ref="BR91" si="701">BR90</f>
        <v>0</v>
      </c>
      <c r="BS91" s="46">
        <f t="shared" ref="BS91" si="702">BS90</f>
        <v>0</v>
      </c>
      <c r="BT91" s="46">
        <f t="shared" ref="BT91" si="703">BT90</f>
        <v>0</v>
      </c>
      <c r="BU91" s="46">
        <f t="shared" ref="BU91" si="704">BU90</f>
        <v>8</v>
      </c>
      <c r="BV91" s="46">
        <f t="shared" ref="BV91" si="705">BV90</f>
        <v>8</v>
      </c>
      <c r="BW91" s="46">
        <f t="shared" ref="BW91" si="706">BW90</f>
        <v>8</v>
      </c>
      <c r="BX91" s="46">
        <f t="shared" ref="BX91" si="707">BX90</f>
        <v>8</v>
      </c>
      <c r="BY91" s="46">
        <f t="shared" ref="BY91" si="708">BY90</f>
        <v>8</v>
      </c>
      <c r="BZ91" s="46">
        <f t="shared" ref="BZ91" si="709">BZ90</f>
        <v>8</v>
      </c>
      <c r="CA91" s="46">
        <f t="shared" ref="CA91" si="710">CA90</f>
        <v>0</v>
      </c>
      <c r="CB91" s="46">
        <f t="shared" ref="CB91" si="711">CB90</f>
        <v>0</v>
      </c>
      <c r="CC91" s="46">
        <f t="shared" ref="CC91" si="712">CC90</f>
        <v>0</v>
      </c>
      <c r="CD91" s="46">
        <f t="shared" ref="CD91" si="713">CD90</f>
        <v>0</v>
      </c>
      <c r="CE91" s="46">
        <f t="shared" ref="CE91" si="714">CE90</f>
        <v>0</v>
      </c>
      <c r="CF91" s="46">
        <f t="shared" ref="CF91" si="715">CF90</f>
        <v>0</v>
      </c>
      <c r="CG91" s="46">
        <f t="shared" ref="CG91" si="716">CG90</f>
        <v>0</v>
      </c>
      <c r="CH91" s="46">
        <f t="shared" ref="CH91" si="717">CH90</f>
        <v>0</v>
      </c>
      <c r="CI91" s="46">
        <f t="shared" ref="CI91" si="718">CI90</f>
        <v>0</v>
      </c>
      <c r="CJ91" s="46">
        <f t="shared" ref="CJ91" si="719">CJ90</f>
        <v>0</v>
      </c>
      <c r="CK91" s="46">
        <f t="shared" ref="CK91" si="720">CK90</f>
        <v>0</v>
      </c>
      <c r="CL91" s="46">
        <f t="shared" ref="CL91" si="721">CL90</f>
        <v>0</v>
      </c>
      <c r="CM91" s="46">
        <f t="shared" ref="CM91" si="722">CM90</f>
        <v>0</v>
      </c>
      <c r="CN91" s="46">
        <f t="shared" ref="CN91" si="723">CN90</f>
        <v>0</v>
      </c>
      <c r="CO91" s="46">
        <f t="shared" ref="CO91" si="724">CO90</f>
        <v>0</v>
      </c>
      <c r="CP91" s="46">
        <f t="shared" ref="CP91" si="725">CP90</f>
        <v>0</v>
      </c>
      <c r="CQ91" s="46">
        <f t="shared" ref="CQ91" si="726">CQ90</f>
        <v>0</v>
      </c>
      <c r="CR91" s="46">
        <f t="shared" ref="CR91" si="727">CR90</f>
        <v>0</v>
      </c>
      <c r="CS91" s="46">
        <f t="shared" si="593"/>
        <v>235</v>
      </c>
    </row>
    <row r="92" spans="1:97" x14ac:dyDescent="0.25">
      <c r="A92" s="162"/>
      <c r="B92" s="158" t="s">
        <v>135</v>
      </c>
      <c r="C92" s="46" t="s">
        <v>46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16</v>
      </c>
      <c r="S92" s="46">
        <v>10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14</v>
      </c>
      <c r="AN92" s="46">
        <v>10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4</v>
      </c>
      <c r="BC92" s="46">
        <v>20</v>
      </c>
      <c r="BD92" s="46">
        <v>0</v>
      </c>
      <c r="BE92" s="46">
        <v>30</v>
      </c>
      <c r="BF92" s="46">
        <v>50</v>
      </c>
      <c r="BG92" s="46">
        <v>60</v>
      </c>
      <c r="BH92" s="46">
        <v>8</v>
      </c>
      <c r="BI92" s="46">
        <v>0</v>
      </c>
      <c r="BJ92" s="46">
        <v>0</v>
      </c>
      <c r="BK92" s="46">
        <v>0</v>
      </c>
      <c r="BL92" s="46">
        <v>0</v>
      </c>
      <c r="BM92" s="46">
        <v>0</v>
      </c>
      <c r="BN92" s="46">
        <v>0</v>
      </c>
      <c r="BO92" s="46">
        <v>0</v>
      </c>
      <c r="BP92" s="46">
        <v>0</v>
      </c>
      <c r="BQ92" s="46">
        <v>0</v>
      </c>
      <c r="BR92" s="46">
        <v>0</v>
      </c>
      <c r="BS92" s="46">
        <v>0</v>
      </c>
      <c r="BT92" s="46">
        <v>0</v>
      </c>
      <c r="BU92" s="46">
        <v>0</v>
      </c>
      <c r="BV92" s="46">
        <v>0</v>
      </c>
      <c r="BW92" s="46">
        <v>0</v>
      </c>
      <c r="BX92" s="46">
        <v>0</v>
      </c>
      <c r="BY92" s="46">
        <v>0</v>
      </c>
      <c r="BZ92" s="46">
        <v>0</v>
      </c>
      <c r="CA92" s="46">
        <v>20</v>
      </c>
      <c r="CB92" s="46">
        <v>0</v>
      </c>
      <c r="CC92" s="46">
        <v>0</v>
      </c>
      <c r="CD92" s="46">
        <v>0</v>
      </c>
      <c r="CE92" s="46">
        <v>0</v>
      </c>
      <c r="CF92" s="46">
        <v>0</v>
      </c>
      <c r="CG92" s="46">
        <v>0</v>
      </c>
      <c r="CH92" s="46">
        <v>0</v>
      </c>
      <c r="CI92" s="46">
        <v>0</v>
      </c>
      <c r="CJ92" s="46">
        <v>0</v>
      </c>
      <c r="CK92" s="46">
        <v>0</v>
      </c>
      <c r="CL92" s="46">
        <v>0</v>
      </c>
      <c r="CM92" s="46">
        <v>0</v>
      </c>
      <c r="CN92" s="46">
        <v>0</v>
      </c>
      <c r="CO92" s="46">
        <v>0</v>
      </c>
      <c r="CP92" s="46">
        <v>0</v>
      </c>
      <c r="CQ92" s="46">
        <v>0</v>
      </c>
      <c r="CR92" s="46">
        <v>0</v>
      </c>
      <c r="CS92" s="46">
        <f t="shared" ref="CS92:CS119" si="728">SUM(D92:CR92)</f>
        <v>242</v>
      </c>
    </row>
    <row r="93" spans="1:97" x14ac:dyDescent="0.25">
      <c r="A93" s="162"/>
      <c r="B93" s="159"/>
      <c r="C93" s="52" t="s">
        <v>45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6">
        <v>0</v>
      </c>
      <c r="BG93" s="46">
        <v>0</v>
      </c>
      <c r="BH93" s="46">
        <v>0</v>
      </c>
      <c r="BI93" s="46">
        <v>0</v>
      </c>
      <c r="BJ93" s="46">
        <v>0</v>
      </c>
      <c r="BK93" s="46">
        <v>0</v>
      </c>
      <c r="BL93" s="46">
        <v>0</v>
      </c>
      <c r="BM93" s="46">
        <v>0</v>
      </c>
      <c r="BN93" s="46">
        <v>0</v>
      </c>
      <c r="BO93" s="46">
        <v>0</v>
      </c>
      <c r="BP93" s="46">
        <v>0</v>
      </c>
      <c r="BQ93" s="46">
        <v>0</v>
      </c>
      <c r="BR93" s="46">
        <v>0</v>
      </c>
      <c r="BS93" s="46">
        <v>0</v>
      </c>
      <c r="BT93" s="46">
        <v>0</v>
      </c>
      <c r="BU93" s="46">
        <v>0</v>
      </c>
      <c r="BV93" s="46">
        <v>0</v>
      </c>
      <c r="BW93" s="46">
        <v>0</v>
      </c>
      <c r="BX93" s="46">
        <v>0</v>
      </c>
      <c r="BY93" s="46">
        <v>0</v>
      </c>
      <c r="BZ93" s="46">
        <v>0</v>
      </c>
      <c r="CA93" s="46">
        <v>0</v>
      </c>
      <c r="CB93" s="46">
        <v>0</v>
      </c>
      <c r="CC93" s="46">
        <v>0</v>
      </c>
      <c r="CD93" s="46">
        <v>0</v>
      </c>
      <c r="CE93" s="46">
        <v>0</v>
      </c>
      <c r="CF93" s="46">
        <v>0</v>
      </c>
      <c r="CG93" s="46">
        <v>0</v>
      </c>
      <c r="CH93" s="46">
        <v>0</v>
      </c>
      <c r="CI93" s="46">
        <v>0</v>
      </c>
      <c r="CJ93" s="46">
        <v>0</v>
      </c>
      <c r="CK93" s="46">
        <v>0</v>
      </c>
      <c r="CL93" s="46">
        <v>0</v>
      </c>
      <c r="CM93" s="46">
        <v>0</v>
      </c>
      <c r="CN93" s="46">
        <v>0</v>
      </c>
      <c r="CO93" s="46">
        <v>0</v>
      </c>
      <c r="CP93" s="46">
        <v>0</v>
      </c>
      <c r="CQ93" s="46">
        <v>0</v>
      </c>
      <c r="CR93" s="46">
        <v>0</v>
      </c>
      <c r="CS93" s="46">
        <f t="shared" si="728"/>
        <v>0</v>
      </c>
    </row>
    <row r="94" spans="1:97" x14ac:dyDescent="0.25">
      <c r="A94" s="162"/>
      <c r="B94" s="158" t="s">
        <v>135</v>
      </c>
      <c r="C94" s="46" t="s">
        <v>11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1</v>
      </c>
      <c r="T94" s="46">
        <v>4</v>
      </c>
      <c r="U94" s="46">
        <v>3</v>
      </c>
      <c r="V94" s="46">
        <v>3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3</v>
      </c>
      <c r="AM94" s="46">
        <v>5</v>
      </c>
      <c r="AN94" s="46">
        <v>1</v>
      </c>
      <c r="AO94" s="46">
        <v>3</v>
      </c>
      <c r="AP94" s="46">
        <v>3</v>
      </c>
      <c r="AQ94" s="46">
        <v>4</v>
      </c>
      <c r="AR94" s="46">
        <v>4</v>
      </c>
      <c r="AS94" s="46">
        <v>4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3</v>
      </c>
      <c r="BA94" s="46">
        <v>4</v>
      </c>
      <c r="BB94" s="46">
        <v>3</v>
      </c>
      <c r="BC94" s="46">
        <v>0</v>
      </c>
      <c r="BD94" s="46">
        <v>4</v>
      </c>
      <c r="BE94" s="46">
        <v>1</v>
      </c>
      <c r="BF94" s="46">
        <v>0</v>
      </c>
      <c r="BG94" s="46">
        <v>0</v>
      </c>
      <c r="BH94" s="46">
        <v>0</v>
      </c>
      <c r="BI94" s="46">
        <v>0</v>
      </c>
      <c r="BJ94" s="46">
        <v>0</v>
      </c>
      <c r="BK94" s="46">
        <v>0</v>
      </c>
      <c r="BL94" s="46">
        <v>0</v>
      </c>
      <c r="BM94" s="46">
        <v>0</v>
      </c>
      <c r="BN94" s="46">
        <v>0</v>
      </c>
      <c r="BO94" s="46">
        <v>0</v>
      </c>
      <c r="BP94" s="46">
        <v>0</v>
      </c>
      <c r="BQ94" s="46">
        <v>0</v>
      </c>
      <c r="BR94" s="46">
        <v>0</v>
      </c>
      <c r="BS94" s="46">
        <v>0</v>
      </c>
      <c r="BT94" s="46">
        <v>0</v>
      </c>
      <c r="BU94" s="46">
        <v>0</v>
      </c>
      <c r="BV94" s="46">
        <v>0</v>
      </c>
      <c r="BW94" s="46">
        <v>0</v>
      </c>
      <c r="BX94" s="46">
        <v>0</v>
      </c>
      <c r="BY94" s="46">
        <v>0</v>
      </c>
      <c r="BZ94" s="46">
        <v>0</v>
      </c>
      <c r="CA94" s="46">
        <v>0</v>
      </c>
      <c r="CB94" s="46">
        <v>1</v>
      </c>
      <c r="CC94" s="46">
        <v>2</v>
      </c>
      <c r="CD94" s="46">
        <v>2</v>
      </c>
      <c r="CE94" s="46">
        <v>4</v>
      </c>
      <c r="CF94" s="46">
        <v>0</v>
      </c>
      <c r="CG94" s="46">
        <v>0</v>
      </c>
      <c r="CH94" s="46">
        <v>0</v>
      </c>
      <c r="CI94" s="46">
        <v>0</v>
      </c>
      <c r="CJ94" s="46">
        <v>0</v>
      </c>
      <c r="CK94" s="46">
        <v>0</v>
      </c>
      <c r="CL94" s="46">
        <v>0</v>
      </c>
      <c r="CM94" s="46">
        <v>0</v>
      </c>
      <c r="CN94" s="46">
        <v>0</v>
      </c>
      <c r="CO94" s="46">
        <v>0</v>
      </c>
      <c r="CP94" s="46">
        <v>0</v>
      </c>
      <c r="CQ94" s="46">
        <v>0</v>
      </c>
      <c r="CR94" s="46">
        <v>0</v>
      </c>
      <c r="CS94" s="46">
        <f t="shared" si="728"/>
        <v>62</v>
      </c>
    </row>
    <row r="95" spans="1:97" x14ac:dyDescent="0.25">
      <c r="A95" s="162"/>
      <c r="B95" s="159"/>
      <c r="C95" s="52" t="s">
        <v>45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1</v>
      </c>
      <c r="T95" s="46">
        <v>4</v>
      </c>
      <c r="U95" s="46">
        <v>3</v>
      </c>
      <c r="V95" s="46">
        <v>3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3</v>
      </c>
      <c r="AM95" s="46">
        <v>5</v>
      </c>
      <c r="AN95" s="46">
        <v>1</v>
      </c>
      <c r="AO95" s="46">
        <v>3</v>
      </c>
      <c r="AP95" s="46">
        <v>3</v>
      </c>
      <c r="AQ95" s="46">
        <v>4</v>
      </c>
      <c r="AR95" s="46">
        <v>4</v>
      </c>
      <c r="AS95" s="46">
        <v>4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3</v>
      </c>
      <c r="BA95" s="46">
        <v>4</v>
      </c>
      <c r="BB95" s="46">
        <v>3</v>
      </c>
      <c r="BC95" s="46">
        <v>0</v>
      </c>
      <c r="BD95" s="46">
        <v>4</v>
      </c>
      <c r="BE95" s="46">
        <v>1</v>
      </c>
      <c r="BF95" s="46">
        <v>0</v>
      </c>
      <c r="BG95" s="46">
        <v>0</v>
      </c>
      <c r="BH95" s="46">
        <v>0</v>
      </c>
      <c r="BI95" s="46">
        <v>0</v>
      </c>
      <c r="BJ95" s="46">
        <v>0</v>
      </c>
      <c r="BK95" s="46">
        <v>0</v>
      </c>
      <c r="BL95" s="46">
        <v>0</v>
      </c>
      <c r="BM95" s="46">
        <v>0</v>
      </c>
      <c r="BN95" s="46">
        <v>0</v>
      </c>
      <c r="BO95" s="46">
        <v>0</v>
      </c>
      <c r="BP95" s="46">
        <v>0</v>
      </c>
      <c r="BQ95" s="46">
        <v>0</v>
      </c>
      <c r="BR95" s="46">
        <v>0</v>
      </c>
      <c r="BS95" s="46">
        <v>0</v>
      </c>
      <c r="BT95" s="46">
        <v>0</v>
      </c>
      <c r="BU95" s="46">
        <v>0</v>
      </c>
      <c r="BV95" s="46">
        <v>0</v>
      </c>
      <c r="BW95" s="46">
        <v>0</v>
      </c>
      <c r="BX95" s="46">
        <v>0</v>
      </c>
      <c r="BY95" s="46">
        <v>0</v>
      </c>
      <c r="BZ95" s="46">
        <v>0</v>
      </c>
      <c r="CA95" s="46">
        <v>0</v>
      </c>
      <c r="CB95" s="46">
        <v>1</v>
      </c>
      <c r="CC95" s="46">
        <v>2</v>
      </c>
      <c r="CD95" s="46">
        <v>2</v>
      </c>
      <c r="CE95" s="46">
        <v>4</v>
      </c>
      <c r="CF95" s="46">
        <v>0</v>
      </c>
      <c r="CG95" s="46">
        <v>0</v>
      </c>
      <c r="CH95" s="46">
        <v>0</v>
      </c>
      <c r="CI95" s="46">
        <v>0</v>
      </c>
      <c r="CJ95" s="46">
        <v>0</v>
      </c>
      <c r="CK95" s="46">
        <v>0</v>
      </c>
      <c r="CL95" s="46">
        <v>0</v>
      </c>
      <c r="CM95" s="46">
        <v>0</v>
      </c>
      <c r="CN95" s="46">
        <v>0</v>
      </c>
      <c r="CO95" s="46">
        <v>0</v>
      </c>
      <c r="CP95" s="46">
        <v>0</v>
      </c>
      <c r="CQ95" s="46">
        <v>0</v>
      </c>
      <c r="CR95" s="46">
        <v>0</v>
      </c>
      <c r="CS95" s="46">
        <f t="shared" si="728"/>
        <v>62</v>
      </c>
    </row>
    <row r="96" spans="1:97" x14ac:dyDescent="0.25">
      <c r="A96" s="162"/>
      <c r="B96" s="158" t="s">
        <v>136</v>
      </c>
      <c r="C96" s="46" t="s">
        <v>181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f>S94</f>
        <v>1</v>
      </c>
      <c r="T96" s="46">
        <f>T94</f>
        <v>4</v>
      </c>
      <c r="U96" s="46">
        <f>U94</f>
        <v>3</v>
      </c>
      <c r="V96" s="46">
        <f>V94</f>
        <v>3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1</v>
      </c>
      <c r="AO96" s="46">
        <v>3</v>
      </c>
      <c r="AP96" s="46">
        <v>3</v>
      </c>
      <c r="AQ96" s="46">
        <v>4</v>
      </c>
      <c r="AR96" s="46">
        <v>4</v>
      </c>
      <c r="AS96" s="46">
        <v>4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3</v>
      </c>
      <c r="BA96" s="46">
        <v>4</v>
      </c>
      <c r="BB96" s="46">
        <v>3</v>
      </c>
      <c r="BC96" s="46">
        <v>0</v>
      </c>
      <c r="BD96" s="46">
        <v>4</v>
      </c>
      <c r="BE96" s="46">
        <v>1</v>
      </c>
      <c r="BF96" s="46">
        <v>0</v>
      </c>
      <c r="BG96" s="46">
        <v>0</v>
      </c>
      <c r="BH96" s="46">
        <v>0</v>
      </c>
      <c r="BI96" s="46">
        <v>0</v>
      </c>
      <c r="BJ96" s="46">
        <v>0</v>
      </c>
      <c r="BK96" s="46">
        <v>0</v>
      </c>
      <c r="BL96" s="46">
        <v>0</v>
      </c>
      <c r="BM96" s="46">
        <v>0</v>
      </c>
      <c r="BN96" s="46">
        <v>0</v>
      </c>
      <c r="BO96" s="46">
        <v>0</v>
      </c>
      <c r="BP96" s="46">
        <v>0</v>
      </c>
      <c r="BQ96" s="46">
        <v>0</v>
      </c>
      <c r="BR96" s="46">
        <v>0</v>
      </c>
      <c r="BS96" s="46">
        <v>0</v>
      </c>
      <c r="BT96" s="46">
        <v>0</v>
      </c>
      <c r="BU96" s="46">
        <v>0</v>
      </c>
      <c r="BV96" s="46">
        <v>0</v>
      </c>
      <c r="BW96" s="46">
        <v>0</v>
      </c>
      <c r="BX96" s="46">
        <v>0</v>
      </c>
      <c r="BY96" s="46">
        <v>0</v>
      </c>
      <c r="BZ96" s="46">
        <v>0</v>
      </c>
      <c r="CA96" s="46">
        <v>0</v>
      </c>
      <c r="CB96" s="46">
        <v>1</v>
      </c>
      <c r="CC96" s="46">
        <v>2</v>
      </c>
      <c r="CD96" s="46">
        <v>2</v>
      </c>
      <c r="CE96" s="46">
        <v>1</v>
      </c>
      <c r="CF96" s="46">
        <v>0</v>
      </c>
      <c r="CG96" s="46">
        <v>0</v>
      </c>
      <c r="CH96" s="46">
        <v>0</v>
      </c>
      <c r="CI96" s="46">
        <v>0</v>
      </c>
      <c r="CJ96" s="46">
        <v>0</v>
      </c>
      <c r="CK96" s="46">
        <v>0</v>
      </c>
      <c r="CL96" s="46">
        <v>0</v>
      </c>
      <c r="CM96" s="46">
        <v>0</v>
      </c>
      <c r="CN96" s="46">
        <v>0</v>
      </c>
      <c r="CO96" s="46">
        <v>0</v>
      </c>
      <c r="CP96" s="46">
        <v>0</v>
      </c>
      <c r="CQ96" s="46">
        <v>0</v>
      </c>
      <c r="CR96" s="46">
        <v>0</v>
      </c>
      <c r="CS96" s="46">
        <f t="shared" si="728"/>
        <v>51</v>
      </c>
    </row>
    <row r="97" spans="1:97" x14ac:dyDescent="0.25">
      <c r="A97" s="162"/>
      <c r="B97" s="159"/>
      <c r="C97" s="52" t="s">
        <v>45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1</v>
      </c>
      <c r="T97" s="46">
        <v>0</v>
      </c>
      <c r="U97" s="46">
        <v>1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1</v>
      </c>
      <c r="AO97" s="46">
        <v>0</v>
      </c>
      <c r="AP97" s="46">
        <v>0</v>
      </c>
      <c r="AQ97" s="46">
        <v>1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1</v>
      </c>
      <c r="BA97" s="46">
        <v>0</v>
      </c>
      <c r="BB97" s="46">
        <v>0</v>
      </c>
      <c r="BC97" s="46">
        <v>0</v>
      </c>
      <c r="BD97" s="46">
        <v>1</v>
      </c>
      <c r="BE97" s="46">
        <v>0</v>
      </c>
      <c r="BF97" s="46">
        <v>0</v>
      </c>
      <c r="BG97" s="46">
        <v>0</v>
      </c>
      <c r="BH97" s="46">
        <v>0</v>
      </c>
      <c r="BI97" s="46">
        <v>0</v>
      </c>
      <c r="BJ97" s="46">
        <v>0</v>
      </c>
      <c r="BK97" s="46">
        <v>0</v>
      </c>
      <c r="BL97" s="46">
        <v>0</v>
      </c>
      <c r="BM97" s="46">
        <v>0</v>
      </c>
      <c r="BN97" s="46">
        <v>0</v>
      </c>
      <c r="BO97" s="46">
        <v>0</v>
      </c>
      <c r="BP97" s="46">
        <v>0</v>
      </c>
      <c r="BQ97" s="46">
        <v>0</v>
      </c>
      <c r="BR97" s="46">
        <v>0</v>
      </c>
      <c r="BS97" s="46">
        <v>0</v>
      </c>
      <c r="BT97" s="46">
        <v>0</v>
      </c>
      <c r="BU97" s="46">
        <v>0</v>
      </c>
      <c r="BV97" s="46">
        <v>0</v>
      </c>
      <c r="BW97" s="46">
        <v>0</v>
      </c>
      <c r="BX97" s="46">
        <v>0</v>
      </c>
      <c r="BY97" s="46">
        <v>0</v>
      </c>
      <c r="BZ97" s="46">
        <v>0</v>
      </c>
      <c r="CA97" s="46">
        <v>0</v>
      </c>
      <c r="CB97" s="46">
        <v>1</v>
      </c>
      <c r="CC97" s="46">
        <v>0</v>
      </c>
      <c r="CD97" s="46">
        <v>0</v>
      </c>
      <c r="CE97" s="46">
        <v>1</v>
      </c>
      <c r="CF97" s="46">
        <v>0</v>
      </c>
      <c r="CG97" s="46">
        <v>0</v>
      </c>
      <c r="CH97" s="46">
        <v>0</v>
      </c>
      <c r="CI97" s="46">
        <v>0</v>
      </c>
      <c r="CJ97" s="46">
        <v>0</v>
      </c>
      <c r="CK97" s="46">
        <v>0</v>
      </c>
      <c r="CL97" s="46">
        <v>0</v>
      </c>
      <c r="CM97" s="46">
        <v>0</v>
      </c>
      <c r="CN97" s="46">
        <v>0</v>
      </c>
      <c r="CO97" s="46">
        <v>0</v>
      </c>
      <c r="CP97" s="46">
        <v>0</v>
      </c>
      <c r="CQ97" s="46">
        <v>0</v>
      </c>
      <c r="CR97" s="46">
        <v>0</v>
      </c>
      <c r="CS97" s="46">
        <f t="shared" si="728"/>
        <v>8</v>
      </c>
    </row>
    <row r="98" spans="1:97" x14ac:dyDescent="0.25">
      <c r="A98" s="162"/>
      <c r="B98" s="158" t="s">
        <v>136</v>
      </c>
      <c r="C98" s="46" t="s">
        <v>182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3</v>
      </c>
      <c r="AM98" s="46">
        <v>5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6">
        <v>0</v>
      </c>
      <c r="BG98" s="46">
        <v>0</v>
      </c>
      <c r="BH98" s="46">
        <v>0</v>
      </c>
      <c r="BI98" s="46">
        <v>0</v>
      </c>
      <c r="BJ98" s="46">
        <v>0</v>
      </c>
      <c r="BK98" s="46">
        <v>0</v>
      </c>
      <c r="BL98" s="46">
        <v>0</v>
      </c>
      <c r="BM98" s="46">
        <v>0</v>
      </c>
      <c r="BN98" s="46">
        <v>0</v>
      </c>
      <c r="BO98" s="46">
        <v>0</v>
      </c>
      <c r="BP98" s="46">
        <v>0</v>
      </c>
      <c r="BQ98" s="46">
        <v>0</v>
      </c>
      <c r="BR98" s="46">
        <v>0</v>
      </c>
      <c r="BS98" s="46">
        <v>0</v>
      </c>
      <c r="BT98" s="46">
        <v>0</v>
      </c>
      <c r="BU98" s="46">
        <v>0</v>
      </c>
      <c r="BV98" s="46">
        <v>0</v>
      </c>
      <c r="BW98" s="46">
        <v>0</v>
      </c>
      <c r="BX98" s="46">
        <v>0</v>
      </c>
      <c r="BY98" s="46">
        <v>0</v>
      </c>
      <c r="BZ98" s="46">
        <v>0</v>
      </c>
      <c r="CA98" s="46">
        <v>0</v>
      </c>
      <c r="CB98" s="46">
        <v>0</v>
      </c>
      <c r="CC98" s="46">
        <v>0</v>
      </c>
      <c r="CD98" s="46">
        <v>0</v>
      </c>
      <c r="CE98" s="46">
        <v>3</v>
      </c>
      <c r="CF98" s="46">
        <v>0</v>
      </c>
      <c r="CG98" s="46">
        <v>0</v>
      </c>
      <c r="CH98" s="46">
        <v>0</v>
      </c>
      <c r="CI98" s="46">
        <v>0</v>
      </c>
      <c r="CJ98" s="46">
        <v>0</v>
      </c>
      <c r="CK98" s="46">
        <v>0</v>
      </c>
      <c r="CL98" s="46">
        <v>0</v>
      </c>
      <c r="CM98" s="46">
        <v>0</v>
      </c>
      <c r="CN98" s="46">
        <v>0</v>
      </c>
      <c r="CO98" s="46">
        <v>0</v>
      </c>
      <c r="CP98" s="46">
        <v>0</v>
      </c>
      <c r="CQ98" s="46">
        <v>0</v>
      </c>
      <c r="CR98" s="46">
        <v>0</v>
      </c>
      <c r="CS98" s="46">
        <f t="shared" si="728"/>
        <v>11</v>
      </c>
    </row>
    <row r="99" spans="1:97" x14ac:dyDescent="0.25">
      <c r="A99" s="162"/>
      <c r="B99" s="159"/>
      <c r="C99" s="52" t="s">
        <v>45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1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6">
        <v>0</v>
      </c>
      <c r="BG99" s="46">
        <v>0</v>
      </c>
      <c r="BH99" s="46">
        <v>0</v>
      </c>
      <c r="BI99" s="46">
        <v>0</v>
      </c>
      <c r="BJ99" s="46">
        <v>0</v>
      </c>
      <c r="BK99" s="46">
        <v>0</v>
      </c>
      <c r="BL99" s="46">
        <v>0</v>
      </c>
      <c r="BM99" s="46">
        <v>0</v>
      </c>
      <c r="BN99" s="46">
        <v>0</v>
      </c>
      <c r="BO99" s="46">
        <v>0</v>
      </c>
      <c r="BP99" s="46">
        <v>0</v>
      </c>
      <c r="BQ99" s="46">
        <v>0</v>
      </c>
      <c r="BR99" s="46">
        <v>0</v>
      </c>
      <c r="BS99" s="46">
        <v>0</v>
      </c>
      <c r="BT99" s="46">
        <v>0</v>
      </c>
      <c r="BU99" s="46">
        <v>0</v>
      </c>
      <c r="BV99" s="46">
        <v>0</v>
      </c>
      <c r="BW99" s="46">
        <v>0</v>
      </c>
      <c r="BX99" s="46">
        <v>0</v>
      </c>
      <c r="BY99" s="46">
        <v>0</v>
      </c>
      <c r="BZ99" s="46">
        <v>0</v>
      </c>
      <c r="CA99" s="46">
        <v>0</v>
      </c>
      <c r="CB99" s="46">
        <v>0</v>
      </c>
      <c r="CC99" s="46">
        <v>0</v>
      </c>
      <c r="CD99" s="46">
        <v>0</v>
      </c>
      <c r="CE99" s="46">
        <v>1</v>
      </c>
      <c r="CF99" s="46">
        <v>0</v>
      </c>
      <c r="CG99" s="46">
        <v>0</v>
      </c>
      <c r="CH99" s="46">
        <v>0</v>
      </c>
      <c r="CI99" s="46">
        <v>0</v>
      </c>
      <c r="CJ99" s="46">
        <v>0</v>
      </c>
      <c r="CK99" s="46">
        <v>0</v>
      </c>
      <c r="CL99" s="46">
        <v>0</v>
      </c>
      <c r="CM99" s="46">
        <v>0</v>
      </c>
      <c r="CN99" s="46">
        <v>0</v>
      </c>
      <c r="CO99" s="46">
        <v>0</v>
      </c>
      <c r="CP99" s="46">
        <v>0</v>
      </c>
      <c r="CQ99" s="46">
        <v>0</v>
      </c>
      <c r="CR99" s="46">
        <v>0</v>
      </c>
      <c r="CS99" s="46">
        <f t="shared" si="728"/>
        <v>2</v>
      </c>
    </row>
    <row r="100" spans="1:97" x14ac:dyDescent="0.25">
      <c r="A100" s="162"/>
      <c r="B100" s="158" t="s">
        <v>136</v>
      </c>
      <c r="C100" s="46" t="s">
        <v>51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1</v>
      </c>
      <c r="S100" s="46">
        <v>0</v>
      </c>
      <c r="T100" s="46">
        <v>0</v>
      </c>
      <c r="U100" s="46">
        <v>1</v>
      </c>
      <c r="V100" s="46">
        <v>0</v>
      </c>
      <c r="W100" s="46">
        <v>1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1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1</v>
      </c>
      <c r="AM100" s="46">
        <v>1</v>
      </c>
      <c r="AN100" s="46">
        <v>0</v>
      </c>
      <c r="AO100" s="46">
        <v>0</v>
      </c>
      <c r="AP100" s="46">
        <v>0</v>
      </c>
      <c r="AQ100" s="46">
        <v>0</v>
      </c>
      <c r="AR100" s="46">
        <v>1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1</v>
      </c>
      <c r="BC100" s="46">
        <v>1</v>
      </c>
      <c r="BD100" s="46">
        <v>0</v>
      </c>
      <c r="BE100" s="46">
        <v>0</v>
      </c>
      <c r="BF100" s="46">
        <v>1</v>
      </c>
      <c r="BG100" s="46">
        <v>0</v>
      </c>
      <c r="BH100" s="46">
        <v>0</v>
      </c>
      <c r="BI100" s="46">
        <v>0</v>
      </c>
      <c r="BJ100" s="46">
        <v>0</v>
      </c>
      <c r="BK100" s="46">
        <v>0</v>
      </c>
      <c r="BL100" s="46">
        <v>0</v>
      </c>
      <c r="BM100" s="46">
        <v>1</v>
      </c>
      <c r="BN100" s="46">
        <v>0</v>
      </c>
      <c r="BO100" s="46">
        <v>0</v>
      </c>
      <c r="BP100" s="46">
        <v>0</v>
      </c>
      <c r="BQ100" s="46">
        <v>0</v>
      </c>
      <c r="BR100" s="46">
        <v>0</v>
      </c>
      <c r="BS100" s="46">
        <v>0</v>
      </c>
      <c r="BT100" s="46">
        <v>0</v>
      </c>
      <c r="BU100" s="46">
        <v>0</v>
      </c>
      <c r="BV100" s="46">
        <v>0</v>
      </c>
      <c r="BW100" s="46">
        <v>0</v>
      </c>
      <c r="BX100" s="46">
        <v>0</v>
      </c>
      <c r="BY100" s="46">
        <v>1</v>
      </c>
      <c r="BZ100" s="46">
        <v>0</v>
      </c>
      <c r="CA100" s="46">
        <v>0</v>
      </c>
      <c r="CB100" s="46">
        <v>0</v>
      </c>
      <c r="CC100" s="46">
        <v>0</v>
      </c>
      <c r="CD100" s="46">
        <v>0</v>
      </c>
      <c r="CE100" s="46">
        <v>0</v>
      </c>
      <c r="CF100" s="46">
        <v>0</v>
      </c>
      <c r="CG100" s="46">
        <v>0</v>
      </c>
      <c r="CH100" s="46">
        <v>0</v>
      </c>
      <c r="CI100" s="46">
        <v>0</v>
      </c>
      <c r="CJ100" s="46">
        <v>0</v>
      </c>
      <c r="CK100" s="46">
        <v>0</v>
      </c>
      <c r="CL100" s="46">
        <v>0</v>
      </c>
      <c r="CM100" s="46">
        <v>0</v>
      </c>
      <c r="CN100" s="46">
        <v>0</v>
      </c>
      <c r="CO100" s="46">
        <v>0</v>
      </c>
      <c r="CP100" s="46">
        <v>1</v>
      </c>
      <c r="CQ100" s="46">
        <v>0</v>
      </c>
      <c r="CR100" s="46">
        <v>0</v>
      </c>
      <c r="CS100" s="46">
        <f t="shared" si="728"/>
        <v>13</v>
      </c>
    </row>
    <row r="101" spans="1:97" x14ac:dyDescent="0.25">
      <c r="A101" s="162"/>
      <c r="B101" s="159"/>
      <c r="C101" s="52" t="s">
        <v>45</v>
      </c>
      <c r="D101" s="46">
        <f t="shared" ref="D101:BO101" si="729">D100</f>
        <v>0</v>
      </c>
      <c r="E101" s="46">
        <f t="shared" si="729"/>
        <v>0</v>
      </c>
      <c r="F101" s="46">
        <f t="shared" si="729"/>
        <v>0</v>
      </c>
      <c r="G101" s="46">
        <f t="shared" si="729"/>
        <v>0</v>
      </c>
      <c r="H101" s="46">
        <f t="shared" si="729"/>
        <v>0</v>
      </c>
      <c r="I101" s="46">
        <f t="shared" si="729"/>
        <v>0</v>
      </c>
      <c r="J101" s="46">
        <f t="shared" si="729"/>
        <v>0</v>
      </c>
      <c r="K101" s="46">
        <f t="shared" si="729"/>
        <v>0</v>
      </c>
      <c r="L101" s="46">
        <f t="shared" si="729"/>
        <v>0</v>
      </c>
      <c r="M101" s="46">
        <f t="shared" si="729"/>
        <v>0</v>
      </c>
      <c r="N101" s="46">
        <f t="shared" si="729"/>
        <v>0</v>
      </c>
      <c r="O101" s="46">
        <f t="shared" si="729"/>
        <v>0</v>
      </c>
      <c r="P101" s="46">
        <f t="shared" si="729"/>
        <v>0</v>
      </c>
      <c r="Q101" s="46">
        <f t="shared" si="729"/>
        <v>0</v>
      </c>
      <c r="R101" s="46">
        <f t="shared" si="729"/>
        <v>1</v>
      </c>
      <c r="S101" s="46">
        <f t="shared" si="729"/>
        <v>0</v>
      </c>
      <c r="T101" s="46">
        <f t="shared" si="729"/>
        <v>0</v>
      </c>
      <c r="U101" s="46">
        <f t="shared" si="729"/>
        <v>1</v>
      </c>
      <c r="V101" s="46">
        <f t="shared" si="729"/>
        <v>0</v>
      </c>
      <c r="W101" s="46">
        <f t="shared" si="729"/>
        <v>1</v>
      </c>
      <c r="X101" s="46">
        <f t="shared" si="729"/>
        <v>0</v>
      </c>
      <c r="Y101" s="46">
        <f t="shared" si="729"/>
        <v>0</v>
      </c>
      <c r="Z101" s="46">
        <f t="shared" si="729"/>
        <v>0</v>
      </c>
      <c r="AA101" s="46">
        <f t="shared" si="729"/>
        <v>0</v>
      </c>
      <c r="AB101" s="46">
        <f t="shared" si="729"/>
        <v>0</v>
      </c>
      <c r="AC101" s="46">
        <f t="shared" si="729"/>
        <v>1</v>
      </c>
      <c r="AD101" s="46">
        <f t="shared" si="729"/>
        <v>0</v>
      </c>
      <c r="AE101" s="46">
        <f t="shared" si="729"/>
        <v>0</v>
      </c>
      <c r="AF101" s="46">
        <f t="shared" si="729"/>
        <v>0</v>
      </c>
      <c r="AG101" s="46">
        <f t="shared" si="729"/>
        <v>0</v>
      </c>
      <c r="AH101" s="46">
        <f t="shared" si="729"/>
        <v>0</v>
      </c>
      <c r="AI101" s="46">
        <f t="shared" si="729"/>
        <v>0</v>
      </c>
      <c r="AJ101" s="46">
        <f t="shared" si="729"/>
        <v>0</v>
      </c>
      <c r="AK101" s="46">
        <f t="shared" si="729"/>
        <v>0</v>
      </c>
      <c r="AL101" s="46">
        <f t="shared" si="729"/>
        <v>1</v>
      </c>
      <c r="AM101" s="46">
        <f t="shared" si="729"/>
        <v>1</v>
      </c>
      <c r="AN101" s="46">
        <f t="shared" si="729"/>
        <v>0</v>
      </c>
      <c r="AO101" s="46">
        <f t="shared" si="729"/>
        <v>0</v>
      </c>
      <c r="AP101" s="46">
        <f t="shared" si="729"/>
        <v>0</v>
      </c>
      <c r="AQ101" s="46">
        <f t="shared" si="729"/>
        <v>0</v>
      </c>
      <c r="AR101" s="46">
        <f t="shared" si="729"/>
        <v>1</v>
      </c>
      <c r="AS101" s="46">
        <f t="shared" si="729"/>
        <v>0</v>
      </c>
      <c r="AT101" s="46">
        <f t="shared" si="729"/>
        <v>0</v>
      </c>
      <c r="AU101" s="46">
        <f t="shared" si="729"/>
        <v>0</v>
      </c>
      <c r="AV101" s="46">
        <f t="shared" si="729"/>
        <v>0</v>
      </c>
      <c r="AW101" s="46">
        <f t="shared" si="729"/>
        <v>0</v>
      </c>
      <c r="AX101" s="46">
        <f t="shared" si="729"/>
        <v>0</v>
      </c>
      <c r="AY101" s="46">
        <f t="shared" si="729"/>
        <v>0</v>
      </c>
      <c r="AZ101" s="46">
        <f t="shared" si="729"/>
        <v>0</v>
      </c>
      <c r="BA101" s="46">
        <f t="shared" si="729"/>
        <v>0</v>
      </c>
      <c r="BB101" s="46">
        <f t="shared" si="729"/>
        <v>1</v>
      </c>
      <c r="BC101" s="46">
        <f t="shared" si="729"/>
        <v>1</v>
      </c>
      <c r="BD101" s="46">
        <f t="shared" si="729"/>
        <v>0</v>
      </c>
      <c r="BE101" s="46">
        <f t="shared" si="729"/>
        <v>0</v>
      </c>
      <c r="BF101" s="46">
        <f t="shared" si="729"/>
        <v>1</v>
      </c>
      <c r="BG101" s="46">
        <f t="shared" si="729"/>
        <v>0</v>
      </c>
      <c r="BH101" s="46">
        <f t="shared" si="729"/>
        <v>0</v>
      </c>
      <c r="BI101" s="46">
        <f t="shared" si="729"/>
        <v>0</v>
      </c>
      <c r="BJ101" s="46">
        <f t="shared" si="729"/>
        <v>0</v>
      </c>
      <c r="BK101" s="46">
        <f t="shared" si="729"/>
        <v>0</v>
      </c>
      <c r="BL101" s="46">
        <f t="shared" si="729"/>
        <v>0</v>
      </c>
      <c r="BM101" s="46">
        <f t="shared" si="729"/>
        <v>1</v>
      </c>
      <c r="BN101" s="46">
        <f t="shared" si="729"/>
        <v>0</v>
      </c>
      <c r="BO101" s="46">
        <f t="shared" si="729"/>
        <v>0</v>
      </c>
      <c r="BP101" s="46">
        <f t="shared" ref="BP101:CR101" si="730">BP100</f>
        <v>0</v>
      </c>
      <c r="BQ101" s="46">
        <f t="shared" si="730"/>
        <v>0</v>
      </c>
      <c r="BR101" s="46">
        <f t="shared" si="730"/>
        <v>0</v>
      </c>
      <c r="BS101" s="46">
        <f t="shared" si="730"/>
        <v>0</v>
      </c>
      <c r="BT101" s="46">
        <f t="shared" si="730"/>
        <v>0</v>
      </c>
      <c r="BU101" s="46">
        <f t="shared" si="730"/>
        <v>0</v>
      </c>
      <c r="BV101" s="46">
        <f t="shared" si="730"/>
        <v>0</v>
      </c>
      <c r="BW101" s="46">
        <f t="shared" si="730"/>
        <v>0</v>
      </c>
      <c r="BX101" s="46">
        <f t="shared" si="730"/>
        <v>0</v>
      </c>
      <c r="BY101" s="46">
        <f t="shared" si="730"/>
        <v>1</v>
      </c>
      <c r="BZ101" s="46">
        <f t="shared" si="730"/>
        <v>0</v>
      </c>
      <c r="CA101" s="46">
        <f t="shared" si="730"/>
        <v>0</v>
      </c>
      <c r="CB101" s="46">
        <f t="shared" si="730"/>
        <v>0</v>
      </c>
      <c r="CC101" s="46">
        <f t="shared" si="730"/>
        <v>0</v>
      </c>
      <c r="CD101" s="46">
        <f t="shared" si="730"/>
        <v>0</v>
      </c>
      <c r="CE101" s="46">
        <f t="shared" si="730"/>
        <v>0</v>
      </c>
      <c r="CF101" s="46">
        <f t="shared" si="730"/>
        <v>0</v>
      </c>
      <c r="CG101" s="46">
        <f t="shared" si="730"/>
        <v>0</v>
      </c>
      <c r="CH101" s="46">
        <f t="shared" si="730"/>
        <v>0</v>
      </c>
      <c r="CI101" s="46">
        <f t="shared" si="730"/>
        <v>0</v>
      </c>
      <c r="CJ101" s="46">
        <f t="shared" si="730"/>
        <v>0</v>
      </c>
      <c r="CK101" s="46">
        <f t="shared" si="730"/>
        <v>0</v>
      </c>
      <c r="CL101" s="46">
        <f t="shared" si="730"/>
        <v>0</v>
      </c>
      <c r="CM101" s="46">
        <f t="shared" si="730"/>
        <v>0</v>
      </c>
      <c r="CN101" s="46">
        <f t="shared" si="730"/>
        <v>0</v>
      </c>
      <c r="CO101" s="46">
        <f t="shared" si="730"/>
        <v>0</v>
      </c>
      <c r="CP101" s="46">
        <f t="shared" si="730"/>
        <v>1</v>
      </c>
      <c r="CQ101" s="46">
        <f t="shared" si="730"/>
        <v>0</v>
      </c>
      <c r="CR101" s="46">
        <f t="shared" si="730"/>
        <v>0</v>
      </c>
      <c r="CS101" s="46">
        <f t="shared" si="728"/>
        <v>13</v>
      </c>
    </row>
    <row r="102" spans="1:97" x14ac:dyDescent="0.25">
      <c r="A102" s="162"/>
      <c r="B102" s="158" t="s">
        <v>136</v>
      </c>
      <c r="C102" s="59" t="s">
        <v>75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1</v>
      </c>
      <c r="K102" s="46">
        <v>0</v>
      </c>
      <c r="L102" s="46">
        <v>1</v>
      </c>
      <c r="M102" s="46">
        <v>0</v>
      </c>
      <c r="N102" s="46">
        <v>1</v>
      </c>
      <c r="O102" s="46">
        <v>1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1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1</v>
      </c>
      <c r="AF102" s="46">
        <v>0</v>
      </c>
      <c r="AG102" s="46">
        <v>1</v>
      </c>
      <c r="AH102" s="46">
        <v>0</v>
      </c>
      <c r="AI102" s="46">
        <v>1</v>
      </c>
      <c r="AJ102" s="46">
        <v>1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6">
        <v>0</v>
      </c>
      <c r="BG102" s="46">
        <v>0</v>
      </c>
      <c r="BH102" s="46">
        <v>0</v>
      </c>
      <c r="BI102" s="46">
        <v>1</v>
      </c>
      <c r="BJ102" s="46">
        <v>1</v>
      </c>
      <c r="BK102" s="46">
        <v>0</v>
      </c>
      <c r="BL102" s="46">
        <v>1</v>
      </c>
      <c r="BM102" s="46">
        <v>0</v>
      </c>
      <c r="BN102" s="46">
        <v>1</v>
      </c>
      <c r="BO102" s="46">
        <v>0</v>
      </c>
      <c r="BP102" s="46">
        <v>0</v>
      </c>
      <c r="BQ102" s="46">
        <v>0</v>
      </c>
      <c r="BR102" s="46">
        <v>0</v>
      </c>
      <c r="BS102" s="46">
        <v>0</v>
      </c>
      <c r="BT102" s="46">
        <v>0</v>
      </c>
      <c r="BU102" s="46">
        <v>0</v>
      </c>
      <c r="BV102" s="46">
        <v>1</v>
      </c>
      <c r="BW102" s="46">
        <v>0</v>
      </c>
      <c r="BX102" s="46">
        <v>1</v>
      </c>
      <c r="BY102" s="46">
        <v>0</v>
      </c>
      <c r="BZ102" s="46">
        <v>1</v>
      </c>
      <c r="CA102" s="46">
        <v>0</v>
      </c>
      <c r="CB102" s="46">
        <v>0</v>
      </c>
      <c r="CC102" s="46">
        <v>0</v>
      </c>
      <c r="CD102" s="46">
        <v>0</v>
      </c>
      <c r="CE102" s="46">
        <v>0</v>
      </c>
      <c r="CF102" s="46">
        <v>0</v>
      </c>
      <c r="CG102" s="46">
        <v>0</v>
      </c>
      <c r="CH102" s="46">
        <v>0</v>
      </c>
      <c r="CI102" s="46">
        <v>0</v>
      </c>
      <c r="CJ102" s="46">
        <v>0</v>
      </c>
      <c r="CK102" s="46">
        <v>0</v>
      </c>
      <c r="CL102" s="46">
        <v>0</v>
      </c>
      <c r="CM102" s="46">
        <v>0</v>
      </c>
      <c r="CN102" s="46">
        <v>0</v>
      </c>
      <c r="CO102" s="46">
        <v>0</v>
      </c>
      <c r="CP102" s="46">
        <v>0</v>
      </c>
      <c r="CQ102" s="46">
        <v>0</v>
      </c>
      <c r="CR102" s="46">
        <v>0</v>
      </c>
      <c r="CS102" s="46">
        <f t="shared" si="728"/>
        <v>16</v>
      </c>
    </row>
    <row r="103" spans="1:97" x14ac:dyDescent="0.25">
      <c r="A103" s="162"/>
      <c r="B103" s="159"/>
      <c r="C103" s="52" t="s">
        <v>45</v>
      </c>
      <c r="D103" s="46">
        <f>D102</f>
        <v>0</v>
      </c>
      <c r="E103" s="46">
        <f t="shared" ref="E103:BP103" si="731">E102</f>
        <v>0</v>
      </c>
      <c r="F103" s="46">
        <f t="shared" si="731"/>
        <v>0</v>
      </c>
      <c r="G103" s="46">
        <f t="shared" si="731"/>
        <v>0</v>
      </c>
      <c r="H103" s="46">
        <f t="shared" si="731"/>
        <v>0</v>
      </c>
      <c r="I103" s="46">
        <f t="shared" si="731"/>
        <v>0</v>
      </c>
      <c r="J103" s="46">
        <f t="shared" si="731"/>
        <v>1</v>
      </c>
      <c r="K103" s="46">
        <f t="shared" si="731"/>
        <v>0</v>
      </c>
      <c r="L103" s="46">
        <f t="shared" si="731"/>
        <v>1</v>
      </c>
      <c r="M103" s="46">
        <f t="shared" si="731"/>
        <v>0</v>
      </c>
      <c r="N103" s="46">
        <f t="shared" si="731"/>
        <v>1</v>
      </c>
      <c r="O103" s="46">
        <f t="shared" si="731"/>
        <v>1</v>
      </c>
      <c r="P103" s="46">
        <f t="shared" si="731"/>
        <v>0</v>
      </c>
      <c r="Q103" s="46">
        <f t="shared" si="731"/>
        <v>0</v>
      </c>
      <c r="R103" s="46">
        <f t="shared" si="731"/>
        <v>0</v>
      </c>
      <c r="S103" s="46">
        <f t="shared" si="731"/>
        <v>0</v>
      </c>
      <c r="T103" s="46">
        <f t="shared" si="731"/>
        <v>0</v>
      </c>
      <c r="U103" s="46">
        <f t="shared" si="731"/>
        <v>0</v>
      </c>
      <c r="V103" s="46">
        <f t="shared" si="731"/>
        <v>0</v>
      </c>
      <c r="W103" s="46">
        <f t="shared" si="731"/>
        <v>1</v>
      </c>
      <c r="X103" s="46">
        <f t="shared" si="731"/>
        <v>0</v>
      </c>
      <c r="Y103" s="46">
        <f t="shared" si="731"/>
        <v>0</v>
      </c>
      <c r="Z103" s="46">
        <f t="shared" si="731"/>
        <v>0</v>
      </c>
      <c r="AA103" s="46">
        <f t="shared" si="731"/>
        <v>0</v>
      </c>
      <c r="AB103" s="46">
        <f t="shared" si="731"/>
        <v>0</v>
      </c>
      <c r="AC103" s="46">
        <f t="shared" si="731"/>
        <v>0</v>
      </c>
      <c r="AD103" s="46">
        <f t="shared" si="731"/>
        <v>0</v>
      </c>
      <c r="AE103" s="46">
        <f t="shared" si="731"/>
        <v>1</v>
      </c>
      <c r="AF103" s="46">
        <f t="shared" si="731"/>
        <v>0</v>
      </c>
      <c r="AG103" s="46">
        <f t="shared" si="731"/>
        <v>1</v>
      </c>
      <c r="AH103" s="46">
        <f t="shared" si="731"/>
        <v>0</v>
      </c>
      <c r="AI103" s="46">
        <f t="shared" si="731"/>
        <v>1</v>
      </c>
      <c r="AJ103" s="46">
        <f t="shared" si="731"/>
        <v>1</v>
      </c>
      <c r="AK103" s="46">
        <f t="shared" si="731"/>
        <v>0</v>
      </c>
      <c r="AL103" s="46">
        <f t="shared" si="731"/>
        <v>0</v>
      </c>
      <c r="AM103" s="46">
        <f t="shared" si="731"/>
        <v>0</v>
      </c>
      <c r="AN103" s="46">
        <f t="shared" si="731"/>
        <v>0</v>
      </c>
      <c r="AO103" s="46">
        <f t="shared" si="731"/>
        <v>0</v>
      </c>
      <c r="AP103" s="46">
        <f t="shared" si="731"/>
        <v>0</v>
      </c>
      <c r="AQ103" s="46">
        <f t="shared" si="731"/>
        <v>0</v>
      </c>
      <c r="AR103" s="46">
        <f t="shared" si="731"/>
        <v>0</v>
      </c>
      <c r="AS103" s="46">
        <f t="shared" si="731"/>
        <v>0</v>
      </c>
      <c r="AT103" s="46">
        <f t="shared" si="731"/>
        <v>0</v>
      </c>
      <c r="AU103" s="46">
        <f t="shared" si="731"/>
        <v>0</v>
      </c>
      <c r="AV103" s="46">
        <f t="shared" si="731"/>
        <v>0</v>
      </c>
      <c r="AW103" s="46">
        <f t="shared" si="731"/>
        <v>0</v>
      </c>
      <c r="AX103" s="46">
        <f t="shared" si="731"/>
        <v>0</v>
      </c>
      <c r="AY103" s="46">
        <f t="shared" si="731"/>
        <v>0</v>
      </c>
      <c r="AZ103" s="46">
        <f t="shared" si="731"/>
        <v>0</v>
      </c>
      <c r="BA103" s="46">
        <f t="shared" si="731"/>
        <v>0</v>
      </c>
      <c r="BB103" s="46">
        <f t="shared" si="731"/>
        <v>0</v>
      </c>
      <c r="BC103" s="46">
        <f t="shared" si="731"/>
        <v>0</v>
      </c>
      <c r="BD103" s="46">
        <f t="shared" si="731"/>
        <v>0</v>
      </c>
      <c r="BE103" s="46">
        <f t="shared" si="731"/>
        <v>0</v>
      </c>
      <c r="BF103" s="46">
        <f t="shared" si="731"/>
        <v>0</v>
      </c>
      <c r="BG103" s="46">
        <f t="shared" si="731"/>
        <v>0</v>
      </c>
      <c r="BH103" s="46">
        <f t="shared" si="731"/>
        <v>0</v>
      </c>
      <c r="BI103" s="46">
        <f t="shared" si="731"/>
        <v>1</v>
      </c>
      <c r="BJ103" s="46">
        <f t="shared" si="731"/>
        <v>1</v>
      </c>
      <c r="BK103" s="46">
        <f t="shared" si="731"/>
        <v>0</v>
      </c>
      <c r="BL103" s="46">
        <f t="shared" si="731"/>
        <v>1</v>
      </c>
      <c r="BM103" s="46">
        <f t="shared" si="731"/>
        <v>0</v>
      </c>
      <c r="BN103" s="46">
        <f t="shared" si="731"/>
        <v>1</v>
      </c>
      <c r="BO103" s="46">
        <f t="shared" si="731"/>
        <v>0</v>
      </c>
      <c r="BP103" s="46">
        <f t="shared" si="731"/>
        <v>0</v>
      </c>
      <c r="BQ103" s="46">
        <f t="shared" ref="BQ103:CR103" si="732">BQ102</f>
        <v>0</v>
      </c>
      <c r="BR103" s="46">
        <f t="shared" si="732"/>
        <v>0</v>
      </c>
      <c r="BS103" s="46">
        <f t="shared" si="732"/>
        <v>0</v>
      </c>
      <c r="BT103" s="46">
        <f t="shared" si="732"/>
        <v>0</v>
      </c>
      <c r="BU103" s="46">
        <f t="shared" si="732"/>
        <v>0</v>
      </c>
      <c r="BV103" s="46">
        <f t="shared" si="732"/>
        <v>1</v>
      </c>
      <c r="BW103" s="46">
        <f t="shared" si="732"/>
        <v>0</v>
      </c>
      <c r="BX103" s="46">
        <f t="shared" si="732"/>
        <v>1</v>
      </c>
      <c r="BY103" s="46">
        <f t="shared" si="732"/>
        <v>0</v>
      </c>
      <c r="BZ103" s="46">
        <f t="shared" si="732"/>
        <v>1</v>
      </c>
      <c r="CA103" s="46">
        <f t="shared" si="732"/>
        <v>0</v>
      </c>
      <c r="CB103" s="46">
        <f t="shared" si="732"/>
        <v>0</v>
      </c>
      <c r="CC103" s="46">
        <f t="shared" si="732"/>
        <v>0</v>
      </c>
      <c r="CD103" s="46">
        <f t="shared" si="732"/>
        <v>0</v>
      </c>
      <c r="CE103" s="46">
        <f t="shared" si="732"/>
        <v>0</v>
      </c>
      <c r="CF103" s="46">
        <f t="shared" si="732"/>
        <v>0</v>
      </c>
      <c r="CG103" s="46">
        <f t="shared" si="732"/>
        <v>0</v>
      </c>
      <c r="CH103" s="46">
        <f t="shared" si="732"/>
        <v>0</v>
      </c>
      <c r="CI103" s="46">
        <f t="shared" si="732"/>
        <v>0</v>
      </c>
      <c r="CJ103" s="46">
        <f t="shared" si="732"/>
        <v>0</v>
      </c>
      <c r="CK103" s="46">
        <f t="shared" si="732"/>
        <v>0</v>
      </c>
      <c r="CL103" s="46">
        <f t="shared" si="732"/>
        <v>0</v>
      </c>
      <c r="CM103" s="46">
        <f t="shared" si="732"/>
        <v>0</v>
      </c>
      <c r="CN103" s="46">
        <f t="shared" si="732"/>
        <v>0</v>
      </c>
      <c r="CO103" s="46">
        <f t="shared" si="732"/>
        <v>0</v>
      </c>
      <c r="CP103" s="46">
        <f t="shared" si="732"/>
        <v>0</v>
      </c>
      <c r="CQ103" s="46">
        <f t="shared" si="732"/>
        <v>0</v>
      </c>
      <c r="CR103" s="46">
        <f t="shared" si="732"/>
        <v>0</v>
      </c>
      <c r="CS103" s="46">
        <f t="shared" si="728"/>
        <v>16</v>
      </c>
    </row>
    <row r="104" spans="1:97" x14ac:dyDescent="0.25">
      <c r="A104" s="61"/>
      <c r="CS104" s="62"/>
    </row>
    <row r="105" spans="1:97" x14ac:dyDescent="0.25">
      <c r="A105" s="162" t="s">
        <v>48</v>
      </c>
      <c r="B105" s="158" t="s">
        <v>136</v>
      </c>
      <c r="C105" s="46" t="s">
        <v>43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5</v>
      </c>
      <c r="K105" s="46">
        <v>0</v>
      </c>
      <c r="L105" s="46">
        <v>0</v>
      </c>
      <c r="M105" s="46">
        <v>0</v>
      </c>
      <c r="N105" s="46">
        <v>3</v>
      </c>
      <c r="O105" s="46">
        <v>7</v>
      </c>
      <c r="P105" s="46">
        <v>7</v>
      </c>
      <c r="Q105" s="46">
        <v>9</v>
      </c>
      <c r="R105" s="46">
        <v>6</v>
      </c>
      <c r="S105" s="46">
        <v>3</v>
      </c>
      <c r="T105" s="46">
        <v>9</v>
      </c>
      <c r="U105" s="46">
        <v>8</v>
      </c>
      <c r="V105" s="46">
        <v>0</v>
      </c>
      <c r="W105" s="46">
        <v>6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8</v>
      </c>
      <c r="AG105" s="46">
        <v>7</v>
      </c>
      <c r="AH105" s="46">
        <v>6</v>
      </c>
      <c r="AI105" s="46">
        <v>5</v>
      </c>
      <c r="AJ105" s="46">
        <v>0</v>
      </c>
      <c r="AK105" s="46">
        <v>0</v>
      </c>
      <c r="AL105" s="46">
        <v>2</v>
      </c>
      <c r="AM105" s="46">
        <v>7</v>
      </c>
      <c r="AN105" s="46">
        <v>5</v>
      </c>
      <c r="AO105" s="46">
        <v>5</v>
      </c>
      <c r="AP105" s="46">
        <v>6</v>
      </c>
      <c r="AQ105" s="46">
        <v>4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6">
        <v>0</v>
      </c>
      <c r="AY105" s="46">
        <v>0</v>
      </c>
      <c r="AZ105" s="46">
        <v>0</v>
      </c>
      <c r="BA105" s="46">
        <v>7</v>
      </c>
      <c r="BB105" s="46">
        <v>6</v>
      </c>
      <c r="BC105" s="46">
        <v>6</v>
      </c>
      <c r="BD105" s="46">
        <v>8</v>
      </c>
      <c r="BE105" s="46">
        <v>6</v>
      </c>
      <c r="BF105" s="46">
        <v>7</v>
      </c>
      <c r="BG105" s="46">
        <v>0</v>
      </c>
      <c r="BH105" s="46">
        <v>0</v>
      </c>
      <c r="BI105" s="46">
        <v>3</v>
      </c>
      <c r="BJ105" s="46">
        <v>7</v>
      </c>
      <c r="BK105" s="46">
        <v>6</v>
      </c>
      <c r="BL105" s="46">
        <v>8</v>
      </c>
      <c r="BM105" s="46">
        <v>0</v>
      </c>
      <c r="BN105" s="46">
        <v>0</v>
      </c>
      <c r="BO105" s="46">
        <v>0</v>
      </c>
      <c r="BP105" s="46">
        <v>0</v>
      </c>
      <c r="BQ105" s="46">
        <v>0</v>
      </c>
      <c r="BR105" s="46">
        <v>0</v>
      </c>
      <c r="BS105" s="46">
        <v>0</v>
      </c>
      <c r="BT105" s="46">
        <v>0</v>
      </c>
      <c r="BU105" s="46">
        <v>5</v>
      </c>
      <c r="BV105" s="46">
        <v>0</v>
      </c>
      <c r="BW105" s="46">
        <v>0</v>
      </c>
      <c r="BX105" s="46">
        <v>0</v>
      </c>
      <c r="BY105" s="46">
        <v>0</v>
      </c>
      <c r="BZ105" s="46">
        <v>4</v>
      </c>
      <c r="CA105" s="46">
        <v>0</v>
      </c>
      <c r="CB105" s="46">
        <v>4</v>
      </c>
      <c r="CC105" s="46">
        <v>7</v>
      </c>
      <c r="CD105" s="46">
        <v>0</v>
      </c>
      <c r="CE105" s="46">
        <v>6</v>
      </c>
      <c r="CF105" s="46">
        <v>3</v>
      </c>
      <c r="CG105" s="46">
        <v>0</v>
      </c>
      <c r="CH105" s="46">
        <v>0</v>
      </c>
      <c r="CI105" s="46">
        <v>0</v>
      </c>
      <c r="CJ105" s="46">
        <v>0</v>
      </c>
      <c r="CK105" s="46">
        <v>0</v>
      </c>
      <c r="CL105" s="46">
        <v>0</v>
      </c>
      <c r="CM105" s="46">
        <v>0</v>
      </c>
      <c r="CN105" s="46">
        <v>0</v>
      </c>
      <c r="CO105" s="46">
        <v>0</v>
      </c>
      <c r="CP105" s="46">
        <v>5</v>
      </c>
      <c r="CQ105" s="46">
        <v>7</v>
      </c>
      <c r="CR105" s="46">
        <v>9</v>
      </c>
      <c r="CS105" s="46">
        <f t="shared" si="728"/>
        <v>232</v>
      </c>
    </row>
    <row r="106" spans="1:97" x14ac:dyDescent="0.25">
      <c r="A106" s="162"/>
      <c r="B106" s="159"/>
      <c r="C106" s="52" t="s">
        <v>45</v>
      </c>
      <c r="D106" s="46">
        <f>D105</f>
        <v>0</v>
      </c>
      <c r="E106" s="46">
        <f t="shared" ref="E106:BP106" si="733">E105</f>
        <v>0</v>
      </c>
      <c r="F106" s="46">
        <f t="shared" si="733"/>
        <v>0</v>
      </c>
      <c r="G106" s="46">
        <f t="shared" si="733"/>
        <v>0</v>
      </c>
      <c r="H106" s="46">
        <f t="shared" si="733"/>
        <v>0</v>
      </c>
      <c r="I106" s="46">
        <f t="shared" si="733"/>
        <v>0</v>
      </c>
      <c r="J106" s="46">
        <f t="shared" si="733"/>
        <v>5</v>
      </c>
      <c r="K106" s="46">
        <f t="shared" si="733"/>
        <v>0</v>
      </c>
      <c r="L106" s="46">
        <f t="shared" si="733"/>
        <v>0</v>
      </c>
      <c r="M106" s="46">
        <f t="shared" si="733"/>
        <v>0</v>
      </c>
      <c r="N106" s="46">
        <f t="shared" si="733"/>
        <v>3</v>
      </c>
      <c r="O106" s="46">
        <f t="shared" si="733"/>
        <v>7</v>
      </c>
      <c r="P106" s="46">
        <f t="shared" si="733"/>
        <v>7</v>
      </c>
      <c r="Q106" s="46">
        <f t="shared" si="733"/>
        <v>9</v>
      </c>
      <c r="R106" s="46">
        <f t="shared" si="733"/>
        <v>6</v>
      </c>
      <c r="S106" s="46">
        <f t="shared" si="733"/>
        <v>3</v>
      </c>
      <c r="T106" s="46">
        <f t="shared" si="733"/>
        <v>9</v>
      </c>
      <c r="U106" s="46">
        <f t="shared" si="733"/>
        <v>8</v>
      </c>
      <c r="V106" s="46">
        <f t="shared" si="733"/>
        <v>0</v>
      </c>
      <c r="W106" s="46">
        <f t="shared" si="733"/>
        <v>6</v>
      </c>
      <c r="X106" s="46">
        <f t="shared" si="733"/>
        <v>0</v>
      </c>
      <c r="Y106" s="46">
        <f t="shared" si="733"/>
        <v>0</v>
      </c>
      <c r="Z106" s="46">
        <f t="shared" si="733"/>
        <v>0</v>
      </c>
      <c r="AA106" s="46">
        <f t="shared" si="733"/>
        <v>0</v>
      </c>
      <c r="AB106" s="46">
        <f t="shared" si="733"/>
        <v>0</v>
      </c>
      <c r="AC106" s="46">
        <f t="shared" si="733"/>
        <v>0</v>
      </c>
      <c r="AD106" s="46">
        <f t="shared" si="733"/>
        <v>0</v>
      </c>
      <c r="AE106" s="46">
        <f t="shared" si="733"/>
        <v>0</v>
      </c>
      <c r="AF106" s="46">
        <f t="shared" si="733"/>
        <v>8</v>
      </c>
      <c r="AG106" s="46">
        <f t="shared" si="733"/>
        <v>7</v>
      </c>
      <c r="AH106" s="46">
        <f t="shared" si="733"/>
        <v>6</v>
      </c>
      <c r="AI106" s="46">
        <f t="shared" si="733"/>
        <v>5</v>
      </c>
      <c r="AJ106" s="46">
        <f t="shared" si="733"/>
        <v>0</v>
      </c>
      <c r="AK106" s="46">
        <f t="shared" si="733"/>
        <v>0</v>
      </c>
      <c r="AL106" s="46">
        <f t="shared" si="733"/>
        <v>2</v>
      </c>
      <c r="AM106" s="46">
        <f t="shared" si="733"/>
        <v>7</v>
      </c>
      <c r="AN106" s="46">
        <f t="shared" si="733"/>
        <v>5</v>
      </c>
      <c r="AO106" s="46">
        <f t="shared" si="733"/>
        <v>5</v>
      </c>
      <c r="AP106" s="46">
        <f t="shared" si="733"/>
        <v>6</v>
      </c>
      <c r="AQ106" s="46">
        <f t="shared" si="733"/>
        <v>4</v>
      </c>
      <c r="AR106" s="46">
        <f t="shared" si="733"/>
        <v>0</v>
      </c>
      <c r="AS106" s="46">
        <f t="shared" si="733"/>
        <v>0</v>
      </c>
      <c r="AT106" s="46">
        <f t="shared" si="733"/>
        <v>0</v>
      </c>
      <c r="AU106" s="46">
        <f t="shared" si="733"/>
        <v>0</v>
      </c>
      <c r="AV106" s="46">
        <f t="shared" si="733"/>
        <v>0</v>
      </c>
      <c r="AW106" s="46">
        <f t="shared" si="733"/>
        <v>0</v>
      </c>
      <c r="AX106" s="46">
        <f t="shared" si="733"/>
        <v>0</v>
      </c>
      <c r="AY106" s="46">
        <f t="shared" si="733"/>
        <v>0</v>
      </c>
      <c r="AZ106" s="46">
        <f t="shared" si="733"/>
        <v>0</v>
      </c>
      <c r="BA106" s="46">
        <f t="shared" si="733"/>
        <v>7</v>
      </c>
      <c r="BB106" s="46">
        <f t="shared" si="733"/>
        <v>6</v>
      </c>
      <c r="BC106" s="46">
        <f t="shared" si="733"/>
        <v>6</v>
      </c>
      <c r="BD106" s="46">
        <f t="shared" si="733"/>
        <v>8</v>
      </c>
      <c r="BE106" s="46">
        <f t="shared" si="733"/>
        <v>6</v>
      </c>
      <c r="BF106" s="46">
        <f t="shared" si="733"/>
        <v>7</v>
      </c>
      <c r="BG106" s="46">
        <f t="shared" si="733"/>
        <v>0</v>
      </c>
      <c r="BH106" s="46">
        <f t="shared" si="733"/>
        <v>0</v>
      </c>
      <c r="BI106" s="46">
        <f t="shared" si="733"/>
        <v>3</v>
      </c>
      <c r="BJ106" s="46">
        <f t="shared" si="733"/>
        <v>7</v>
      </c>
      <c r="BK106" s="46">
        <f t="shared" si="733"/>
        <v>6</v>
      </c>
      <c r="BL106" s="46">
        <f t="shared" si="733"/>
        <v>8</v>
      </c>
      <c r="BM106" s="46">
        <f t="shared" si="733"/>
        <v>0</v>
      </c>
      <c r="BN106" s="46">
        <f t="shared" si="733"/>
        <v>0</v>
      </c>
      <c r="BO106" s="46">
        <f t="shared" si="733"/>
        <v>0</v>
      </c>
      <c r="BP106" s="46">
        <f t="shared" si="733"/>
        <v>0</v>
      </c>
      <c r="BQ106" s="46">
        <f t="shared" ref="BQ106:CR106" si="734">BQ105</f>
        <v>0</v>
      </c>
      <c r="BR106" s="46">
        <f t="shared" si="734"/>
        <v>0</v>
      </c>
      <c r="BS106" s="46">
        <f t="shared" si="734"/>
        <v>0</v>
      </c>
      <c r="BT106" s="46">
        <f t="shared" si="734"/>
        <v>0</v>
      </c>
      <c r="BU106" s="46">
        <f t="shared" si="734"/>
        <v>5</v>
      </c>
      <c r="BV106" s="46">
        <f t="shared" si="734"/>
        <v>0</v>
      </c>
      <c r="BW106" s="46">
        <f t="shared" si="734"/>
        <v>0</v>
      </c>
      <c r="BX106" s="46">
        <f t="shared" si="734"/>
        <v>0</v>
      </c>
      <c r="BY106" s="46">
        <f t="shared" si="734"/>
        <v>0</v>
      </c>
      <c r="BZ106" s="46">
        <f t="shared" si="734"/>
        <v>4</v>
      </c>
      <c r="CA106" s="46">
        <f t="shared" si="734"/>
        <v>0</v>
      </c>
      <c r="CB106" s="52">
        <v>2</v>
      </c>
      <c r="CC106" s="46">
        <f t="shared" si="734"/>
        <v>7</v>
      </c>
      <c r="CD106" s="46">
        <f t="shared" si="734"/>
        <v>0</v>
      </c>
      <c r="CE106" s="46">
        <f t="shared" si="734"/>
        <v>6</v>
      </c>
      <c r="CF106" s="46">
        <f t="shared" si="734"/>
        <v>3</v>
      </c>
      <c r="CG106" s="46">
        <f t="shared" si="734"/>
        <v>0</v>
      </c>
      <c r="CH106" s="46">
        <f t="shared" si="734"/>
        <v>0</v>
      </c>
      <c r="CI106" s="46">
        <f t="shared" si="734"/>
        <v>0</v>
      </c>
      <c r="CJ106" s="46">
        <f t="shared" si="734"/>
        <v>0</v>
      </c>
      <c r="CK106" s="46">
        <f t="shared" si="734"/>
        <v>0</v>
      </c>
      <c r="CL106" s="46">
        <f t="shared" si="734"/>
        <v>0</v>
      </c>
      <c r="CM106" s="46">
        <f t="shared" si="734"/>
        <v>0</v>
      </c>
      <c r="CN106" s="46">
        <f t="shared" si="734"/>
        <v>0</v>
      </c>
      <c r="CO106" s="46">
        <f t="shared" si="734"/>
        <v>0</v>
      </c>
      <c r="CP106" s="46">
        <f t="shared" si="734"/>
        <v>5</v>
      </c>
      <c r="CQ106" s="46">
        <f t="shared" si="734"/>
        <v>7</v>
      </c>
      <c r="CR106" s="46">
        <f t="shared" si="734"/>
        <v>9</v>
      </c>
      <c r="CS106" s="46">
        <f t="shared" si="728"/>
        <v>230</v>
      </c>
    </row>
    <row r="107" spans="1:97" x14ac:dyDescent="0.25">
      <c r="A107" s="162"/>
      <c r="B107" s="158" t="s">
        <v>136</v>
      </c>
      <c r="C107" s="46" t="s">
        <v>44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1</v>
      </c>
      <c r="K107" s="46">
        <v>5</v>
      </c>
      <c r="L107" s="46">
        <v>5</v>
      </c>
      <c r="M107" s="46">
        <v>5</v>
      </c>
      <c r="N107" s="46">
        <v>4</v>
      </c>
      <c r="O107" s="46">
        <v>0</v>
      </c>
      <c r="P107" s="46">
        <v>0</v>
      </c>
      <c r="Q107" s="46">
        <v>0</v>
      </c>
      <c r="R107" s="46">
        <v>2</v>
      </c>
      <c r="S107" s="46">
        <v>5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1</v>
      </c>
      <c r="AJ107" s="46">
        <v>4</v>
      </c>
      <c r="AK107" s="46">
        <v>6</v>
      </c>
      <c r="AL107" s="46">
        <v>2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46">
        <v>0</v>
      </c>
      <c r="BD107" s="46">
        <v>0</v>
      </c>
      <c r="BE107" s="46">
        <v>0</v>
      </c>
      <c r="BF107" s="46">
        <v>0</v>
      </c>
      <c r="BG107" s="46">
        <v>7</v>
      </c>
      <c r="BH107" s="46">
        <v>5</v>
      </c>
      <c r="BI107" s="46">
        <v>2</v>
      </c>
      <c r="BJ107" s="46">
        <v>0</v>
      </c>
      <c r="BK107" s="46">
        <v>0</v>
      </c>
      <c r="BL107" s="46">
        <v>0</v>
      </c>
      <c r="BM107" s="46">
        <v>0</v>
      </c>
      <c r="BN107" s="46">
        <v>0</v>
      </c>
      <c r="BO107" s="46">
        <v>0</v>
      </c>
      <c r="BP107" s="46">
        <v>0</v>
      </c>
      <c r="BQ107" s="46">
        <v>0</v>
      </c>
      <c r="BR107" s="46">
        <v>0</v>
      </c>
      <c r="BS107" s="46">
        <v>0</v>
      </c>
      <c r="BT107" s="46">
        <v>0</v>
      </c>
      <c r="BU107" s="46">
        <v>1</v>
      </c>
      <c r="BV107" s="46">
        <v>7</v>
      </c>
      <c r="BW107" s="46">
        <v>4</v>
      </c>
      <c r="BX107" s="46">
        <v>0</v>
      </c>
      <c r="BY107" s="46">
        <v>6</v>
      </c>
      <c r="BZ107" s="46">
        <v>0</v>
      </c>
      <c r="CA107" s="46">
        <v>0</v>
      </c>
      <c r="CB107" s="46">
        <v>0</v>
      </c>
      <c r="CC107" s="46">
        <v>0</v>
      </c>
      <c r="CD107" s="46">
        <v>0</v>
      </c>
      <c r="CE107" s="46">
        <v>0</v>
      </c>
      <c r="CF107" s="46">
        <v>0</v>
      </c>
      <c r="CG107" s="46">
        <v>0</v>
      </c>
      <c r="CH107" s="46">
        <v>0</v>
      </c>
      <c r="CI107" s="46">
        <v>0</v>
      </c>
      <c r="CJ107" s="46">
        <v>0</v>
      </c>
      <c r="CK107" s="46">
        <v>0</v>
      </c>
      <c r="CL107" s="46">
        <v>0</v>
      </c>
      <c r="CM107" s="46">
        <v>0</v>
      </c>
      <c r="CN107" s="46">
        <v>0</v>
      </c>
      <c r="CO107" s="46">
        <v>0</v>
      </c>
      <c r="CP107" s="46">
        <v>0</v>
      </c>
      <c r="CQ107" s="46">
        <v>0</v>
      </c>
      <c r="CR107" s="46">
        <v>0</v>
      </c>
      <c r="CS107" s="46">
        <f t="shared" si="728"/>
        <v>72</v>
      </c>
    </row>
    <row r="108" spans="1:97" x14ac:dyDescent="0.25">
      <c r="A108" s="162"/>
      <c r="B108" s="159"/>
      <c r="C108" s="52" t="s">
        <v>45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1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3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0</v>
      </c>
      <c r="BD108" s="46">
        <v>0</v>
      </c>
      <c r="BE108" s="46">
        <v>0</v>
      </c>
      <c r="BF108" s="46">
        <v>0</v>
      </c>
      <c r="BG108" s="46">
        <v>3</v>
      </c>
      <c r="BH108" s="46">
        <v>0</v>
      </c>
      <c r="BI108" s="46">
        <v>0</v>
      </c>
      <c r="BJ108" s="46">
        <v>0</v>
      </c>
      <c r="BK108" s="46">
        <v>0</v>
      </c>
      <c r="BL108" s="46">
        <v>0</v>
      </c>
      <c r="BM108" s="46">
        <v>0</v>
      </c>
      <c r="BN108" s="46">
        <v>0</v>
      </c>
      <c r="BO108" s="46">
        <v>0</v>
      </c>
      <c r="BP108" s="46">
        <v>0</v>
      </c>
      <c r="BQ108" s="46">
        <v>0</v>
      </c>
      <c r="BR108" s="46">
        <v>0</v>
      </c>
      <c r="BS108" s="46">
        <v>0</v>
      </c>
      <c r="BT108" s="46">
        <v>0</v>
      </c>
      <c r="BU108" s="46">
        <v>0</v>
      </c>
      <c r="BV108" s="46">
        <v>0</v>
      </c>
      <c r="BW108" s="46">
        <v>0</v>
      </c>
      <c r="BX108" s="46">
        <v>0</v>
      </c>
      <c r="BY108" s="46">
        <v>0</v>
      </c>
      <c r="BZ108" s="46">
        <v>0</v>
      </c>
      <c r="CA108" s="46">
        <v>0</v>
      </c>
      <c r="CB108" s="46">
        <v>0</v>
      </c>
      <c r="CC108" s="46">
        <v>0</v>
      </c>
      <c r="CD108" s="46">
        <v>0</v>
      </c>
      <c r="CE108" s="46">
        <v>0</v>
      </c>
      <c r="CF108" s="46">
        <v>0</v>
      </c>
      <c r="CG108" s="46">
        <v>0</v>
      </c>
      <c r="CH108" s="46">
        <v>0</v>
      </c>
      <c r="CI108" s="46">
        <v>0</v>
      </c>
      <c r="CJ108" s="46">
        <v>0</v>
      </c>
      <c r="CK108" s="46">
        <v>0</v>
      </c>
      <c r="CL108" s="46">
        <v>0</v>
      </c>
      <c r="CM108" s="46">
        <v>0</v>
      </c>
      <c r="CN108" s="46">
        <v>0</v>
      </c>
      <c r="CO108" s="46">
        <v>0</v>
      </c>
      <c r="CP108" s="46">
        <v>0</v>
      </c>
      <c r="CQ108" s="46">
        <v>0</v>
      </c>
      <c r="CR108" s="46">
        <v>0</v>
      </c>
      <c r="CS108" s="46">
        <f t="shared" si="728"/>
        <v>7</v>
      </c>
    </row>
    <row r="109" spans="1:97" x14ac:dyDescent="0.25">
      <c r="A109" s="162"/>
      <c r="B109" s="158" t="s">
        <v>135</v>
      </c>
      <c r="C109" s="46" t="s">
        <v>11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4</v>
      </c>
      <c r="K109" s="46">
        <v>3</v>
      </c>
      <c r="L109" s="46">
        <v>4</v>
      </c>
      <c r="M109" s="46">
        <v>3</v>
      </c>
      <c r="N109" s="46">
        <v>3</v>
      </c>
      <c r="O109" s="46">
        <v>3</v>
      </c>
      <c r="P109" s="46">
        <v>2</v>
      </c>
      <c r="Q109" s="46">
        <v>3</v>
      </c>
      <c r="R109" s="46">
        <v>3</v>
      </c>
      <c r="S109" s="46">
        <v>4</v>
      </c>
      <c r="T109" s="46">
        <v>3</v>
      </c>
      <c r="U109" s="46">
        <v>3</v>
      </c>
      <c r="V109" s="46">
        <v>2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3</v>
      </c>
      <c r="AG109" s="46">
        <v>3</v>
      </c>
      <c r="AH109" s="46">
        <v>3</v>
      </c>
      <c r="AI109" s="46">
        <v>2</v>
      </c>
      <c r="AJ109" s="46">
        <v>4</v>
      </c>
      <c r="AK109" s="46">
        <v>4</v>
      </c>
      <c r="AL109" s="46">
        <v>3</v>
      </c>
      <c r="AM109" s="46">
        <v>4</v>
      </c>
      <c r="AN109" s="46">
        <v>3</v>
      </c>
      <c r="AO109" s="46">
        <v>4</v>
      </c>
      <c r="AP109" s="46">
        <v>3</v>
      </c>
      <c r="AQ109" s="46">
        <v>2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5</v>
      </c>
      <c r="BB109" s="46">
        <v>6</v>
      </c>
      <c r="BC109" s="46">
        <v>4</v>
      </c>
      <c r="BD109" s="46">
        <v>2</v>
      </c>
      <c r="BE109" s="46">
        <v>3</v>
      </c>
      <c r="BF109" s="46">
        <v>3</v>
      </c>
      <c r="BG109" s="46">
        <v>4</v>
      </c>
      <c r="BH109" s="46">
        <v>4</v>
      </c>
      <c r="BI109" s="46">
        <v>3</v>
      </c>
      <c r="BJ109" s="46">
        <v>2</v>
      </c>
      <c r="BK109" s="46">
        <v>3</v>
      </c>
      <c r="BL109" s="46">
        <v>3</v>
      </c>
      <c r="BM109" s="46">
        <v>0</v>
      </c>
      <c r="BN109" s="46">
        <v>0</v>
      </c>
      <c r="BO109" s="46">
        <v>0</v>
      </c>
      <c r="BP109" s="46">
        <v>0</v>
      </c>
      <c r="BQ109" s="46">
        <v>0</v>
      </c>
      <c r="BR109" s="46">
        <v>0</v>
      </c>
      <c r="BS109" s="46">
        <v>0</v>
      </c>
      <c r="BT109" s="46">
        <v>0</v>
      </c>
      <c r="BU109" s="46">
        <v>2</v>
      </c>
      <c r="BV109" s="46">
        <v>4</v>
      </c>
      <c r="BW109" s="46">
        <v>4</v>
      </c>
      <c r="BX109" s="46">
        <v>0</v>
      </c>
      <c r="BY109" s="46">
        <v>3</v>
      </c>
      <c r="BZ109" s="46">
        <v>3</v>
      </c>
      <c r="CA109" s="46">
        <v>0</v>
      </c>
      <c r="CB109" s="46">
        <v>3</v>
      </c>
      <c r="CC109" s="46">
        <v>4</v>
      </c>
      <c r="CD109" s="46">
        <v>0</v>
      </c>
      <c r="CE109" s="46">
        <v>3</v>
      </c>
      <c r="CF109" s="46">
        <v>2</v>
      </c>
      <c r="CG109" s="46">
        <v>0</v>
      </c>
      <c r="CH109" s="46">
        <v>0</v>
      </c>
      <c r="CI109" s="46">
        <v>0</v>
      </c>
      <c r="CJ109" s="46">
        <v>0</v>
      </c>
      <c r="CK109" s="46">
        <v>0</v>
      </c>
      <c r="CL109" s="46">
        <v>0</v>
      </c>
      <c r="CM109" s="46">
        <v>0</v>
      </c>
      <c r="CN109" s="46">
        <v>0</v>
      </c>
      <c r="CO109" s="46">
        <v>0</v>
      </c>
      <c r="CP109" s="46">
        <v>3</v>
      </c>
      <c r="CQ109" s="46">
        <v>3</v>
      </c>
      <c r="CR109" s="46">
        <v>3</v>
      </c>
      <c r="CS109" s="46">
        <f t="shared" si="728"/>
        <v>157</v>
      </c>
    </row>
    <row r="110" spans="1:97" x14ac:dyDescent="0.25">
      <c r="A110" s="162"/>
      <c r="B110" s="159"/>
      <c r="C110" s="52" t="s">
        <v>45</v>
      </c>
      <c r="D110" s="46">
        <f>D109</f>
        <v>0</v>
      </c>
      <c r="E110" s="46">
        <f t="shared" ref="E110:AI110" si="735">E109</f>
        <v>0</v>
      </c>
      <c r="F110" s="46">
        <f t="shared" si="735"/>
        <v>0</v>
      </c>
      <c r="G110" s="46">
        <f t="shared" si="735"/>
        <v>0</v>
      </c>
      <c r="H110" s="46">
        <f t="shared" si="735"/>
        <v>0</v>
      </c>
      <c r="I110" s="46">
        <f t="shared" si="735"/>
        <v>0</v>
      </c>
      <c r="J110" s="46">
        <f t="shared" si="735"/>
        <v>4</v>
      </c>
      <c r="K110" s="46">
        <f t="shared" si="735"/>
        <v>3</v>
      </c>
      <c r="L110" s="46">
        <f t="shared" si="735"/>
        <v>4</v>
      </c>
      <c r="M110" s="46">
        <f t="shared" si="735"/>
        <v>3</v>
      </c>
      <c r="N110" s="46">
        <f t="shared" si="735"/>
        <v>3</v>
      </c>
      <c r="O110" s="46">
        <f t="shared" si="735"/>
        <v>3</v>
      </c>
      <c r="P110" s="46">
        <f t="shared" si="735"/>
        <v>2</v>
      </c>
      <c r="Q110" s="46">
        <f t="shared" si="735"/>
        <v>3</v>
      </c>
      <c r="R110" s="46">
        <f t="shared" si="735"/>
        <v>3</v>
      </c>
      <c r="S110" s="46">
        <f t="shared" si="735"/>
        <v>4</v>
      </c>
      <c r="T110" s="46">
        <f t="shared" si="735"/>
        <v>3</v>
      </c>
      <c r="U110" s="46">
        <f t="shared" si="735"/>
        <v>3</v>
      </c>
      <c r="V110" s="46">
        <f t="shared" si="735"/>
        <v>2</v>
      </c>
      <c r="W110" s="46">
        <f t="shared" si="735"/>
        <v>0</v>
      </c>
      <c r="X110" s="46">
        <f t="shared" si="735"/>
        <v>0</v>
      </c>
      <c r="Y110" s="46">
        <f t="shared" si="735"/>
        <v>0</v>
      </c>
      <c r="Z110" s="46">
        <f t="shared" si="735"/>
        <v>0</v>
      </c>
      <c r="AA110" s="46">
        <f t="shared" si="735"/>
        <v>0</v>
      </c>
      <c r="AB110" s="46">
        <f t="shared" si="735"/>
        <v>0</v>
      </c>
      <c r="AC110" s="46">
        <f t="shared" si="735"/>
        <v>0</v>
      </c>
      <c r="AD110" s="46">
        <f t="shared" si="735"/>
        <v>0</v>
      </c>
      <c r="AE110" s="46">
        <f t="shared" si="735"/>
        <v>0</v>
      </c>
      <c r="AF110" s="46">
        <f t="shared" si="735"/>
        <v>3</v>
      </c>
      <c r="AG110" s="46">
        <f t="shared" si="735"/>
        <v>3</v>
      </c>
      <c r="AH110" s="46">
        <f t="shared" si="735"/>
        <v>3</v>
      </c>
      <c r="AI110" s="46">
        <f t="shared" si="735"/>
        <v>2</v>
      </c>
      <c r="AJ110" s="46">
        <f t="shared" ref="AJ110" si="736">AJ109</f>
        <v>4</v>
      </c>
      <c r="AK110" s="46">
        <f t="shared" ref="AK110" si="737">AK109</f>
        <v>4</v>
      </c>
      <c r="AL110" s="46">
        <f t="shared" ref="AL110" si="738">AL109</f>
        <v>3</v>
      </c>
      <c r="AM110" s="46">
        <f t="shared" ref="AM110" si="739">AM109</f>
        <v>4</v>
      </c>
      <c r="AN110" s="46">
        <f t="shared" ref="AN110" si="740">AN109</f>
        <v>3</v>
      </c>
      <c r="AO110" s="46">
        <f t="shared" ref="AO110" si="741">AO109</f>
        <v>4</v>
      </c>
      <c r="AP110" s="46">
        <f t="shared" ref="AP110" si="742">AP109</f>
        <v>3</v>
      </c>
      <c r="AQ110" s="46">
        <f t="shared" ref="AQ110" si="743">AQ109</f>
        <v>2</v>
      </c>
      <c r="AR110" s="46">
        <f t="shared" ref="AR110" si="744">AR109</f>
        <v>0</v>
      </c>
      <c r="AS110" s="46">
        <f t="shared" ref="AS110" si="745">AS109</f>
        <v>0</v>
      </c>
      <c r="AT110" s="46">
        <f t="shared" ref="AT110" si="746">AT109</f>
        <v>0</v>
      </c>
      <c r="AU110" s="46">
        <f t="shared" ref="AU110" si="747">AU109</f>
        <v>0</v>
      </c>
      <c r="AV110" s="46">
        <f t="shared" ref="AV110" si="748">AV109</f>
        <v>0</v>
      </c>
      <c r="AW110" s="46">
        <f t="shared" ref="AW110" si="749">AW109</f>
        <v>0</v>
      </c>
      <c r="AX110" s="46">
        <f t="shared" ref="AX110" si="750">AX109</f>
        <v>0</v>
      </c>
      <c r="AY110" s="46">
        <f t="shared" ref="AY110" si="751">AY109</f>
        <v>0</v>
      </c>
      <c r="AZ110" s="46">
        <f t="shared" ref="AZ110" si="752">AZ109</f>
        <v>0</v>
      </c>
      <c r="BA110" s="46">
        <f t="shared" ref="BA110" si="753">BA109</f>
        <v>5</v>
      </c>
      <c r="BB110" s="46">
        <f t="shared" ref="BB110" si="754">BB109</f>
        <v>6</v>
      </c>
      <c r="BC110" s="46">
        <f t="shared" ref="BC110" si="755">BC109</f>
        <v>4</v>
      </c>
      <c r="BD110" s="46">
        <f t="shared" ref="BD110" si="756">BD109</f>
        <v>2</v>
      </c>
      <c r="BE110" s="46">
        <f t="shared" ref="BE110" si="757">BE109</f>
        <v>3</v>
      </c>
      <c r="BF110" s="46">
        <f t="shared" ref="BF110" si="758">BF109</f>
        <v>3</v>
      </c>
      <c r="BG110" s="46">
        <f t="shared" ref="BG110" si="759">BG109</f>
        <v>4</v>
      </c>
      <c r="BH110" s="46">
        <f t="shared" ref="BH110" si="760">BH109</f>
        <v>4</v>
      </c>
      <c r="BI110" s="46">
        <f t="shared" ref="BI110" si="761">BI109</f>
        <v>3</v>
      </c>
      <c r="BJ110" s="46">
        <f t="shared" ref="BJ110" si="762">BJ109</f>
        <v>2</v>
      </c>
      <c r="BK110" s="46">
        <f t="shared" ref="BK110" si="763">BK109</f>
        <v>3</v>
      </c>
      <c r="BL110" s="46">
        <f t="shared" ref="BL110" si="764">BL109</f>
        <v>3</v>
      </c>
      <c r="BM110" s="46">
        <f t="shared" ref="BM110" si="765">BM109</f>
        <v>0</v>
      </c>
      <c r="BN110" s="46">
        <f t="shared" ref="BN110" si="766">BN109</f>
        <v>0</v>
      </c>
      <c r="BO110" s="46">
        <f t="shared" ref="BO110" si="767">BO109</f>
        <v>0</v>
      </c>
      <c r="BP110" s="46">
        <f t="shared" ref="BP110" si="768">BP109</f>
        <v>0</v>
      </c>
      <c r="BQ110" s="46">
        <f t="shared" ref="BQ110" si="769">BQ109</f>
        <v>0</v>
      </c>
      <c r="BR110" s="46">
        <f t="shared" ref="BR110" si="770">BR109</f>
        <v>0</v>
      </c>
      <c r="BS110" s="46">
        <f t="shared" ref="BS110" si="771">BS109</f>
        <v>0</v>
      </c>
      <c r="BT110" s="46">
        <f t="shared" ref="BT110" si="772">BT109</f>
        <v>0</v>
      </c>
      <c r="BU110" s="46">
        <f t="shared" ref="BU110" si="773">BU109</f>
        <v>2</v>
      </c>
      <c r="BV110" s="46">
        <f t="shared" ref="BV110" si="774">BV109</f>
        <v>4</v>
      </c>
      <c r="BW110" s="46">
        <f t="shared" ref="BW110" si="775">BW109</f>
        <v>4</v>
      </c>
      <c r="BX110" s="46">
        <f t="shared" ref="BX110" si="776">BX109</f>
        <v>0</v>
      </c>
      <c r="BY110" s="46">
        <f t="shared" ref="BY110" si="777">BY109</f>
        <v>3</v>
      </c>
      <c r="BZ110" s="46">
        <f t="shared" ref="BZ110" si="778">BZ109</f>
        <v>3</v>
      </c>
      <c r="CA110" s="46">
        <f t="shared" ref="CA110" si="779">CA109</f>
        <v>0</v>
      </c>
      <c r="CB110" s="46">
        <f t="shared" ref="CB110" si="780">CB109</f>
        <v>3</v>
      </c>
      <c r="CC110" s="46">
        <f t="shared" ref="CC110" si="781">CC109</f>
        <v>4</v>
      </c>
      <c r="CD110" s="46">
        <f t="shared" ref="CD110" si="782">CD109</f>
        <v>0</v>
      </c>
      <c r="CE110" s="46">
        <f t="shared" ref="CE110" si="783">CE109</f>
        <v>3</v>
      </c>
      <c r="CF110" s="46">
        <f t="shared" ref="CF110" si="784">CF109</f>
        <v>2</v>
      </c>
      <c r="CG110" s="46">
        <f t="shared" ref="CG110" si="785">CG109</f>
        <v>0</v>
      </c>
      <c r="CH110" s="46">
        <f t="shared" ref="CH110" si="786">CH109</f>
        <v>0</v>
      </c>
      <c r="CI110" s="46">
        <f t="shared" ref="CI110" si="787">CI109</f>
        <v>0</v>
      </c>
      <c r="CJ110" s="46">
        <f t="shared" ref="CJ110" si="788">CJ109</f>
        <v>0</v>
      </c>
      <c r="CK110" s="46">
        <f t="shared" ref="CK110" si="789">CK109</f>
        <v>0</v>
      </c>
      <c r="CL110" s="46">
        <f t="shared" ref="CL110" si="790">CL109</f>
        <v>0</v>
      </c>
      <c r="CM110" s="46">
        <f t="shared" ref="CM110" si="791">CM109</f>
        <v>0</v>
      </c>
      <c r="CN110" s="46">
        <f t="shared" ref="CN110" si="792">CN109</f>
        <v>0</v>
      </c>
      <c r="CO110" s="46">
        <f t="shared" ref="CO110" si="793">CO109</f>
        <v>0</v>
      </c>
      <c r="CP110" s="46">
        <f t="shared" ref="CP110" si="794">CP109</f>
        <v>3</v>
      </c>
      <c r="CQ110" s="46">
        <f t="shared" ref="CQ110" si="795">CQ109</f>
        <v>3</v>
      </c>
      <c r="CR110" s="46">
        <f t="shared" ref="CR110" si="796">CR109</f>
        <v>3</v>
      </c>
      <c r="CS110" s="46">
        <f t="shared" si="728"/>
        <v>157</v>
      </c>
    </row>
    <row r="111" spans="1:97" x14ac:dyDescent="0.25">
      <c r="A111" s="162"/>
      <c r="B111" s="158" t="s">
        <v>136</v>
      </c>
      <c r="C111" s="46" t="s">
        <v>181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4</v>
      </c>
      <c r="K111" s="46">
        <v>3</v>
      </c>
      <c r="L111" s="46">
        <v>4</v>
      </c>
      <c r="M111" s="46">
        <v>3</v>
      </c>
      <c r="N111" s="46">
        <v>3</v>
      </c>
      <c r="O111" s="46">
        <v>3</v>
      </c>
      <c r="P111" s="46">
        <v>2</v>
      </c>
      <c r="Q111" s="46">
        <v>3</v>
      </c>
      <c r="R111" s="46">
        <v>2</v>
      </c>
      <c r="S111" s="46">
        <v>1</v>
      </c>
      <c r="T111" s="46">
        <v>3</v>
      </c>
      <c r="U111" s="46">
        <v>2</v>
      </c>
      <c r="V111" s="46">
        <v>2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3</v>
      </c>
      <c r="AG111" s="46">
        <v>3</v>
      </c>
      <c r="AH111" s="46">
        <v>3</v>
      </c>
      <c r="AI111" s="46">
        <v>2</v>
      </c>
      <c r="AJ111" s="46">
        <v>0</v>
      </c>
      <c r="AK111" s="46">
        <v>0</v>
      </c>
      <c r="AL111" s="46">
        <v>1</v>
      </c>
      <c r="AM111" s="46">
        <v>4</v>
      </c>
      <c r="AN111" s="46">
        <v>3</v>
      </c>
      <c r="AO111" s="46">
        <v>4</v>
      </c>
      <c r="AP111" s="46">
        <v>3</v>
      </c>
      <c r="AQ111" s="46">
        <v>2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1</v>
      </c>
      <c r="BD111" s="46">
        <v>2</v>
      </c>
      <c r="BE111" s="46">
        <v>3</v>
      </c>
      <c r="BF111" s="46">
        <v>3</v>
      </c>
      <c r="BG111" s="46">
        <v>0</v>
      </c>
      <c r="BH111" s="46">
        <v>0</v>
      </c>
      <c r="BI111" s="46">
        <v>1</v>
      </c>
      <c r="BJ111" s="46">
        <v>2</v>
      </c>
      <c r="BK111" s="46">
        <v>3</v>
      </c>
      <c r="BL111" s="46">
        <v>3</v>
      </c>
      <c r="BM111" s="46">
        <v>0</v>
      </c>
      <c r="BN111" s="46">
        <v>0</v>
      </c>
      <c r="BO111" s="46">
        <v>0</v>
      </c>
      <c r="BP111" s="46">
        <v>0</v>
      </c>
      <c r="BQ111" s="46">
        <v>0</v>
      </c>
      <c r="BR111" s="46">
        <v>0</v>
      </c>
      <c r="BS111" s="46">
        <v>0</v>
      </c>
      <c r="BT111" s="46">
        <v>0</v>
      </c>
      <c r="BU111" s="46">
        <v>2</v>
      </c>
      <c r="BV111" s="46">
        <v>4</v>
      </c>
      <c r="BW111" s="46">
        <v>4</v>
      </c>
      <c r="BX111" s="46">
        <v>0</v>
      </c>
      <c r="BY111" s="46">
        <v>3</v>
      </c>
      <c r="BZ111" s="46">
        <v>3</v>
      </c>
      <c r="CA111" s="46">
        <v>0</v>
      </c>
      <c r="CB111" s="46">
        <v>1</v>
      </c>
      <c r="CC111" s="46">
        <v>2</v>
      </c>
      <c r="CD111" s="46">
        <v>0</v>
      </c>
      <c r="CE111" s="46">
        <v>2</v>
      </c>
      <c r="CF111" s="46">
        <v>2</v>
      </c>
      <c r="CG111" s="46">
        <v>0</v>
      </c>
      <c r="CH111" s="46">
        <v>0</v>
      </c>
      <c r="CI111" s="46">
        <v>0</v>
      </c>
      <c r="CJ111" s="46">
        <v>0</v>
      </c>
      <c r="CK111" s="46">
        <v>0</v>
      </c>
      <c r="CL111" s="46">
        <v>0</v>
      </c>
      <c r="CM111" s="46">
        <v>0</v>
      </c>
      <c r="CN111" s="46">
        <v>0</v>
      </c>
      <c r="CO111" s="46">
        <v>0</v>
      </c>
      <c r="CP111" s="46">
        <v>3</v>
      </c>
      <c r="CQ111" s="46">
        <v>3</v>
      </c>
      <c r="CR111" s="46">
        <v>3</v>
      </c>
      <c r="CS111" s="46">
        <f t="shared" si="728"/>
        <v>113</v>
      </c>
    </row>
    <row r="112" spans="1:97" x14ac:dyDescent="0.25">
      <c r="A112" s="162"/>
      <c r="B112" s="159"/>
      <c r="C112" s="52" t="s">
        <v>45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1</v>
      </c>
      <c r="K112" s="46">
        <v>1</v>
      </c>
      <c r="L112" s="46">
        <v>1</v>
      </c>
      <c r="M112" s="46">
        <v>1</v>
      </c>
      <c r="N112" s="46">
        <v>1</v>
      </c>
      <c r="O112" s="46">
        <v>1</v>
      </c>
      <c r="P112" s="46">
        <v>1</v>
      </c>
      <c r="Q112" s="46">
        <v>1</v>
      </c>
      <c r="R112" s="46">
        <v>1</v>
      </c>
      <c r="S112" s="46">
        <v>0</v>
      </c>
      <c r="T112" s="46">
        <v>1</v>
      </c>
      <c r="U112" s="46">
        <v>1</v>
      </c>
      <c r="V112" s="46">
        <v>1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1</v>
      </c>
      <c r="AG112" s="46">
        <v>0</v>
      </c>
      <c r="AH112" s="46">
        <v>1</v>
      </c>
      <c r="AI112" s="46">
        <v>0</v>
      </c>
      <c r="AJ112" s="46">
        <v>0</v>
      </c>
      <c r="AK112" s="46">
        <v>0</v>
      </c>
      <c r="AL112" s="46">
        <v>1</v>
      </c>
      <c r="AM112" s="46">
        <v>0</v>
      </c>
      <c r="AN112" s="46">
        <v>1</v>
      </c>
      <c r="AO112" s="46">
        <v>0</v>
      </c>
      <c r="AP112" s="46">
        <v>1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1</v>
      </c>
      <c r="BD112" s="46">
        <v>0</v>
      </c>
      <c r="BE112" s="46">
        <v>0</v>
      </c>
      <c r="BF112" s="46">
        <v>1</v>
      </c>
      <c r="BG112" s="46">
        <v>0</v>
      </c>
      <c r="BH112" s="46">
        <v>0</v>
      </c>
      <c r="BI112" s="46">
        <v>1</v>
      </c>
      <c r="BJ112" s="46">
        <v>0</v>
      </c>
      <c r="BK112" s="46">
        <v>1</v>
      </c>
      <c r="BL112" s="46">
        <v>0</v>
      </c>
      <c r="BM112" s="46">
        <v>0</v>
      </c>
      <c r="BN112" s="46">
        <v>0</v>
      </c>
      <c r="BO112" s="46">
        <v>0</v>
      </c>
      <c r="BP112" s="46">
        <v>0</v>
      </c>
      <c r="BQ112" s="46">
        <v>0</v>
      </c>
      <c r="BR112" s="46">
        <v>0</v>
      </c>
      <c r="BS112" s="46">
        <v>0</v>
      </c>
      <c r="BT112" s="46">
        <v>0</v>
      </c>
      <c r="BU112" s="46">
        <v>1</v>
      </c>
      <c r="BV112" s="46">
        <v>0</v>
      </c>
      <c r="BW112" s="46">
        <v>1</v>
      </c>
      <c r="BX112" s="46">
        <v>0</v>
      </c>
      <c r="BY112" s="46">
        <v>1</v>
      </c>
      <c r="BZ112" s="46">
        <v>0</v>
      </c>
      <c r="CA112" s="46">
        <v>0</v>
      </c>
      <c r="CB112" s="46">
        <v>1</v>
      </c>
      <c r="CC112" s="46">
        <v>0</v>
      </c>
      <c r="CD112" s="46">
        <v>0</v>
      </c>
      <c r="CE112" s="46">
        <v>1</v>
      </c>
      <c r="CF112" s="46">
        <v>0</v>
      </c>
      <c r="CG112" s="46">
        <v>0</v>
      </c>
      <c r="CH112" s="46">
        <v>0</v>
      </c>
      <c r="CI112" s="46">
        <v>0</v>
      </c>
      <c r="CJ112" s="46">
        <v>0</v>
      </c>
      <c r="CK112" s="46">
        <v>0</v>
      </c>
      <c r="CL112" s="46">
        <v>0</v>
      </c>
      <c r="CM112" s="46">
        <v>0</v>
      </c>
      <c r="CN112" s="46">
        <v>0</v>
      </c>
      <c r="CO112" s="46">
        <v>0</v>
      </c>
      <c r="CP112" s="46">
        <v>1</v>
      </c>
      <c r="CQ112" s="46">
        <v>1</v>
      </c>
      <c r="CR112" s="46">
        <v>0</v>
      </c>
      <c r="CS112" s="46">
        <f t="shared" si="728"/>
        <v>28</v>
      </c>
    </row>
    <row r="113" spans="1:97" x14ac:dyDescent="0.25">
      <c r="A113" s="162"/>
      <c r="B113" s="158" t="s">
        <v>136</v>
      </c>
      <c r="C113" s="46" t="s">
        <v>182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1</v>
      </c>
      <c r="S113" s="46">
        <v>3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4</v>
      </c>
      <c r="AK113" s="46">
        <v>4</v>
      </c>
      <c r="AL113" s="46">
        <v>2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6">
        <v>0</v>
      </c>
      <c r="AZ113" s="46">
        <v>0</v>
      </c>
      <c r="BA113" s="46">
        <v>5</v>
      </c>
      <c r="BB113" s="46">
        <v>6</v>
      </c>
      <c r="BC113" s="46">
        <v>3</v>
      </c>
      <c r="BD113" s="46">
        <v>0</v>
      </c>
      <c r="BE113" s="46">
        <v>0</v>
      </c>
      <c r="BF113" s="46">
        <v>0</v>
      </c>
      <c r="BG113" s="46">
        <v>4</v>
      </c>
      <c r="BH113" s="46">
        <v>4</v>
      </c>
      <c r="BI113" s="46">
        <v>2</v>
      </c>
      <c r="BJ113" s="46">
        <v>0</v>
      </c>
      <c r="BK113" s="46">
        <v>0</v>
      </c>
      <c r="BL113" s="46">
        <v>0</v>
      </c>
      <c r="BM113" s="46">
        <v>0</v>
      </c>
      <c r="BN113" s="46">
        <v>0</v>
      </c>
      <c r="BO113" s="46">
        <v>0</v>
      </c>
      <c r="BP113" s="46">
        <v>0</v>
      </c>
      <c r="BQ113" s="46">
        <v>0</v>
      </c>
      <c r="BR113" s="46">
        <v>0</v>
      </c>
      <c r="BS113" s="46">
        <v>0</v>
      </c>
      <c r="BT113" s="46">
        <v>0</v>
      </c>
      <c r="BU113" s="46">
        <v>0</v>
      </c>
      <c r="BV113" s="46">
        <v>0</v>
      </c>
      <c r="BW113" s="46">
        <v>0</v>
      </c>
      <c r="BX113" s="46">
        <v>0</v>
      </c>
      <c r="BY113" s="46">
        <v>0</v>
      </c>
      <c r="BZ113" s="46">
        <v>0</v>
      </c>
      <c r="CA113" s="46">
        <v>0</v>
      </c>
      <c r="CB113" s="46">
        <v>2</v>
      </c>
      <c r="CC113" s="46">
        <v>2</v>
      </c>
      <c r="CD113" s="46">
        <v>0</v>
      </c>
      <c r="CE113" s="46">
        <v>1</v>
      </c>
      <c r="CF113" s="46">
        <v>0</v>
      </c>
      <c r="CG113" s="46">
        <v>0</v>
      </c>
      <c r="CH113" s="46">
        <v>0</v>
      </c>
      <c r="CI113" s="46">
        <v>0</v>
      </c>
      <c r="CJ113" s="46">
        <v>0</v>
      </c>
      <c r="CK113" s="46">
        <v>0</v>
      </c>
      <c r="CL113" s="46">
        <v>0</v>
      </c>
      <c r="CM113" s="46">
        <v>0</v>
      </c>
      <c r="CN113" s="46">
        <v>0</v>
      </c>
      <c r="CO113" s="46">
        <v>0</v>
      </c>
      <c r="CP113" s="46">
        <v>0</v>
      </c>
      <c r="CQ113" s="46">
        <v>0</v>
      </c>
      <c r="CR113" s="46">
        <v>0</v>
      </c>
      <c r="CS113" s="46">
        <f t="shared" si="728"/>
        <v>43</v>
      </c>
    </row>
    <row r="114" spans="1:97" x14ac:dyDescent="0.25">
      <c r="A114" s="162"/>
      <c r="B114" s="159"/>
      <c r="C114" s="52" t="s">
        <v>45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1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1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2</v>
      </c>
      <c r="BB114" s="46">
        <v>0</v>
      </c>
      <c r="BC114" s="46">
        <v>0</v>
      </c>
      <c r="BD114" s="46">
        <v>0</v>
      </c>
      <c r="BE114" s="46">
        <v>0</v>
      </c>
      <c r="BF114" s="46">
        <v>0</v>
      </c>
      <c r="BG114" s="46">
        <v>1</v>
      </c>
      <c r="BH114" s="46">
        <v>0</v>
      </c>
      <c r="BI114" s="46">
        <v>0</v>
      </c>
      <c r="BJ114" s="46">
        <v>0</v>
      </c>
      <c r="BK114" s="46">
        <v>0</v>
      </c>
      <c r="BL114" s="46">
        <v>0</v>
      </c>
      <c r="BM114" s="46">
        <v>0</v>
      </c>
      <c r="BN114" s="46">
        <v>0</v>
      </c>
      <c r="BO114" s="46">
        <v>0</v>
      </c>
      <c r="BP114" s="46">
        <v>0</v>
      </c>
      <c r="BQ114" s="46">
        <v>0</v>
      </c>
      <c r="BR114" s="46">
        <v>0</v>
      </c>
      <c r="BS114" s="46">
        <v>0</v>
      </c>
      <c r="BT114" s="46">
        <v>0</v>
      </c>
      <c r="BU114" s="46">
        <v>0</v>
      </c>
      <c r="BV114" s="46">
        <v>0</v>
      </c>
      <c r="BW114" s="46">
        <v>0</v>
      </c>
      <c r="BX114" s="46">
        <v>0</v>
      </c>
      <c r="BY114" s="46">
        <v>0</v>
      </c>
      <c r="BZ114" s="46">
        <v>0</v>
      </c>
      <c r="CA114" s="46">
        <v>0</v>
      </c>
      <c r="CB114" s="46">
        <v>1</v>
      </c>
      <c r="CC114" s="46">
        <v>0</v>
      </c>
      <c r="CD114" s="46">
        <v>0</v>
      </c>
      <c r="CE114" s="46">
        <v>1</v>
      </c>
      <c r="CF114" s="46">
        <v>0</v>
      </c>
      <c r="CG114" s="46">
        <v>0</v>
      </c>
      <c r="CH114" s="46">
        <v>0</v>
      </c>
      <c r="CI114" s="46">
        <v>0</v>
      </c>
      <c r="CJ114" s="46">
        <v>0</v>
      </c>
      <c r="CK114" s="46">
        <v>0</v>
      </c>
      <c r="CL114" s="46">
        <v>0</v>
      </c>
      <c r="CM114" s="46">
        <v>0</v>
      </c>
      <c r="CN114" s="46">
        <v>0</v>
      </c>
      <c r="CO114" s="46">
        <v>0</v>
      </c>
      <c r="CP114" s="46">
        <v>0</v>
      </c>
      <c r="CQ114" s="46">
        <v>0</v>
      </c>
      <c r="CR114" s="46">
        <v>0</v>
      </c>
      <c r="CS114" s="46">
        <f t="shared" si="728"/>
        <v>7</v>
      </c>
    </row>
    <row r="115" spans="1:97" x14ac:dyDescent="0.25">
      <c r="A115" s="61"/>
      <c r="CS115" s="62"/>
    </row>
    <row r="116" spans="1:97" x14ac:dyDescent="0.25">
      <c r="A116" s="163" t="s">
        <v>52</v>
      </c>
      <c r="B116" s="158" t="s">
        <v>136</v>
      </c>
      <c r="C116" s="46" t="s">
        <v>43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14</v>
      </c>
      <c r="L116" s="46">
        <v>6</v>
      </c>
      <c r="M116" s="46">
        <v>0</v>
      </c>
      <c r="N116" s="46">
        <v>9</v>
      </c>
      <c r="O116" s="46">
        <v>7</v>
      </c>
      <c r="P116" s="46">
        <v>0</v>
      </c>
      <c r="Q116" s="46">
        <v>10</v>
      </c>
      <c r="R116" s="46">
        <v>9</v>
      </c>
      <c r="S116" s="46">
        <v>0</v>
      </c>
      <c r="T116" s="46">
        <v>8</v>
      </c>
      <c r="U116" s="46">
        <v>9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9</v>
      </c>
      <c r="AG116" s="46">
        <v>0</v>
      </c>
      <c r="AH116" s="46">
        <v>8</v>
      </c>
      <c r="AI116" s="46">
        <v>8</v>
      </c>
      <c r="AJ116" s="46">
        <v>0</v>
      </c>
      <c r="AK116" s="46">
        <v>6</v>
      </c>
      <c r="AL116" s="46">
        <v>0</v>
      </c>
      <c r="AM116" s="46">
        <v>0</v>
      </c>
      <c r="AN116" s="46">
        <v>9</v>
      </c>
      <c r="AO116" s="46">
        <v>8</v>
      </c>
      <c r="AP116" s="46">
        <v>0</v>
      </c>
      <c r="AQ116" s="46">
        <v>9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8</v>
      </c>
      <c r="BB116" s="46">
        <v>10</v>
      </c>
      <c r="BC116" s="46">
        <v>0</v>
      </c>
      <c r="BD116" s="46">
        <v>4</v>
      </c>
      <c r="BE116" s="46">
        <v>7</v>
      </c>
      <c r="BF116" s="46">
        <v>0</v>
      </c>
      <c r="BG116" s="46">
        <v>3</v>
      </c>
      <c r="BH116" s="46">
        <v>6</v>
      </c>
      <c r="BI116" s="46">
        <v>0</v>
      </c>
      <c r="BJ116" s="46">
        <v>9</v>
      </c>
      <c r="BK116" s="46">
        <v>8</v>
      </c>
      <c r="BL116" s="46">
        <v>0</v>
      </c>
      <c r="BM116" s="46">
        <v>8</v>
      </c>
      <c r="BN116" s="46">
        <v>8</v>
      </c>
      <c r="BO116" s="46">
        <v>0</v>
      </c>
      <c r="BP116" s="46">
        <v>0</v>
      </c>
      <c r="BQ116" s="46">
        <v>0</v>
      </c>
      <c r="BR116" s="46">
        <v>0</v>
      </c>
      <c r="BS116" s="46">
        <v>0</v>
      </c>
      <c r="BT116" s="46">
        <v>0</v>
      </c>
      <c r="BU116" s="46">
        <v>0</v>
      </c>
      <c r="BV116" s="46">
        <v>7</v>
      </c>
      <c r="BW116" s="46">
        <v>14</v>
      </c>
      <c r="BX116" s="46">
        <v>0</v>
      </c>
      <c r="BY116" s="46">
        <v>6</v>
      </c>
      <c r="BZ116" s="46">
        <v>13</v>
      </c>
      <c r="CA116" s="46">
        <v>0</v>
      </c>
      <c r="CB116" s="46">
        <v>9</v>
      </c>
      <c r="CC116" s="46">
        <v>12</v>
      </c>
      <c r="CD116" s="46">
        <v>0</v>
      </c>
      <c r="CE116" s="46">
        <v>7</v>
      </c>
      <c r="CF116" s="46">
        <v>15</v>
      </c>
      <c r="CG116" s="46">
        <v>0</v>
      </c>
      <c r="CH116" s="46">
        <v>0</v>
      </c>
      <c r="CI116" s="46">
        <v>0</v>
      </c>
      <c r="CJ116" s="46">
        <v>0</v>
      </c>
      <c r="CK116" s="46">
        <v>0</v>
      </c>
      <c r="CL116" s="46">
        <v>0</v>
      </c>
      <c r="CM116" s="46">
        <v>0</v>
      </c>
      <c r="CN116" s="46">
        <v>0</v>
      </c>
      <c r="CO116" s="46">
        <v>0</v>
      </c>
      <c r="CP116" s="46">
        <v>0</v>
      </c>
      <c r="CQ116" s="46">
        <v>0</v>
      </c>
      <c r="CR116" s="46">
        <v>0</v>
      </c>
      <c r="CS116" s="46">
        <f t="shared" si="728"/>
        <v>283</v>
      </c>
    </row>
    <row r="117" spans="1:97" x14ac:dyDescent="0.25">
      <c r="A117" s="164"/>
      <c r="B117" s="159"/>
      <c r="C117" s="52" t="s">
        <v>45</v>
      </c>
      <c r="D117" s="46">
        <f>D116</f>
        <v>0</v>
      </c>
      <c r="E117" s="46">
        <f t="shared" ref="E117:BP117" si="797">E116</f>
        <v>0</v>
      </c>
      <c r="F117" s="46">
        <f t="shared" si="797"/>
        <v>0</v>
      </c>
      <c r="G117" s="46">
        <f t="shared" si="797"/>
        <v>0</v>
      </c>
      <c r="H117" s="46">
        <f t="shared" si="797"/>
        <v>0</v>
      </c>
      <c r="I117" s="46">
        <f t="shared" si="797"/>
        <v>0</v>
      </c>
      <c r="J117" s="46">
        <f t="shared" si="797"/>
        <v>0</v>
      </c>
      <c r="K117" s="46">
        <f t="shared" si="797"/>
        <v>14</v>
      </c>
      <c r="L117" s="46">
        <f t="shared" si="797"/>
        <v>6</v>
      </c>
      <c r="M117" s="46">
        <f t="shared" si="797"/>
        <v>0</v>
      </c>
      <c r="N117" s="46">
        <f t="shared" si="797"/>
        <v>9</v>
      </c>
      <c r="O117" s="46">
        <f t="shared" si="797"/>
        <v>7</v>
      </c>
      <c r="P117" s="46">
        <f t="shared" si="797"/>
        <v>0</v>
      </c>
      <c r="Q117" s="46">
        <f t="shared" si="797"/>
        <v>10</v>
      </c>
      <c r="R117" s="46">
        <f t="shared" si="797"/>
        <v>9</v>
      </c>
      <c r="S117" s="46">
        <f t="shared" si="797"/>
        <v>0</v>
      </c>
      <c r="T117" s="46">
        <f t="shared" si="797"/>
        <v>8</v>
      </c>
      <c r="U117" s="46">
        <f t="shared" si="797"/>
        <v>9</v>
      </c>
      <c r="V117" s="46">
        <f t="shared" si="797"/>
        <v>0</v>
      </c>
      <c r="W117" s="46">
        <f t="shared" si="797"/>
        <v>0</v>
      </c>
      <c r="X117" s="46">
        <f t="shared" si="797"/>
        <v>0</v>
      </c>
      <c r="Y117" s="46">
        <f t="shared" si="797"/>
        <v>0</v>
      </c>
      <c r="Z117" s="46">
        <f t="shared" si="797"/>
        <v>0</v>
      </c>
      <c r="AA117" s="46">
        <f t="shared" si="797"/>
        <v>0</v>
      </c>
      <c r="AB117" s="46">
        <f t="shared" si="797"/>
        <v>0</v>
      </c>
      <c r="AC117" s="46">
        <f t="shared" si="797"/>
        <v>0</v>
      </c>
      <c r="AD117" s="46">
        <f t="shared" si="797"/>
        <v>0</v>
      </c>
      <c r="AE117" s="46">
        <f t="shared" si="797"/>
        <v>0</v>
      </c>
      <c r="AF117" s="46">
        <f t="shared" si="797"/>
        <v>9</v>
      </c>
      <c r="AG117" s="46">
        <f t="shared" si="797"/>
        <v>0</v>
      </c>
      <c r="AH117" s="46">
        <f t="shared" si="797"/>
        <v>8</v>
      </c>
      <c r="AI117" s="46">
        <f t="shared" si="797"/>
        <v>8</v>
      </c>
      <c r="AJ117" s="46">
        <f t="shared" si="797"/>
        <v>0</v>
      </c>
      <c r="AK117" s="46">
        <f t="shared" si="797"/>
        <v>6</v>
      </c>
      <c r="AL117" s="46">
        <f t="shared" si="797"/>
        <v>0</v>
      </c>
      <c r="AM117" s="46">
        <f t="shared" si="797"/>
        <v>0</v>
      </c>
      <c r="AN117" s="46">
        <f t="shared" si="797"/>
        <v>9</v>
      </c>
      <c r="AO117" s="46">
        <f t="shared" si="797"/>
        <v>8</v>
      </c>
      <c r="AP117" s="46">
        <f t="shared" si="797"/>
        <v>0</v>
      </c>
      <c r="AQ117" s="46">
        <f t="shared" si="797"/>
        <v>9</v>
      </c>
      <c r="AR117" s="46">
        <f t="shared" si="797"/>
        <v>0</v>
      </c>
      <c r="AS117" s="46">
        <f t="shared" si="797"/>
        <v>0</v>
      </c>
      <c r="AT117" s="46">
        <f t="shared" si="797"/>
        <v>0</v>
      </c>
      <c r="AU117" s="46">
        <f t="shared" si="797"/>
        <v>0</v>
      </c>
      <c r="AV117" s="46">
        <f t="shared" si="797"/>
        <v>0</v>
      </c>
      <c r="AW117" s="46">
        <f t="shared" si="797"/>
        <v>0</v>
      </c>
      <c r="AX117" s="46">
        <f t="shared" si="797"/>
        <v>0</v>
      </c>
      <c r="AY117" s="46">
        <f t="shared" si="797"/>
        <v>0</v>
      </c>
      <c r="AZ117" s="46">
        <f t="shared" si="797"/>
        <v>0</v>
      </c>
      <c r="BA117" s="46">
        <f t="shared" si="797"/>
        <v>8</v>
      </c>
      <c r="BB117" s="46">
        <f t="shared" si="797"/>
        <v>10</v>
      </c>
      <c r="BC117" s="46">
        <f t="shared" si="797"/>
        <v>0</v>
      </c>
      <c r="BD117" s="46">
        <f t="shared" si="797"/>
        <v>4</v>
      </c>
      <c r="BE117" s="46">
        <f t="shared" si="797"/>
        <v>7</v>
      </c>
      <c r="BF117" s="46">
        <f t="shared" si="797"/>
        <v>0</v>
      </c>
      <c r="BG117" s="46">
        <f t="shared" si="797"/>
        <v>3</v>
      </c>
      <c r="BH117" s="46">
        <f t="shared" si="797"/>
        <v>6</v>
      </c>
      <c r="BI117" s="46">
        <f t="shared" si="797"/>
        <v>0</v>
      </c>
      <c r="BJ117" s="46">
        <f t="shared" si="797"/>
        <v>9</v>
      </c>
      <c r="BK117" s="46">
        <f t="shared" si="797"/>
        <v>8</v>
      </c>
      <c r="BL117" s="46">
        <f t="shared" si="797"/>
        <v>0</v>
      </c>
      <c r="BM117" s="46">
        <f t="shared" si="797"/>
        <v>8</v>
      </c>
      <c r="BN117" s="46">
        <f t="shared" si="797"/>
        <v>8</v>
      </c>
      <c r="BO117" s="46">
        <f t="shared" si="797"/>
        <v>0</v>
      </c>
      <c r="BP117" s="46">
        <f t="shared" si="797"/>
        <v>0</v>
      </c>
      <c r="BQ117" s="46">
        <f t="shared" ref="BQ117:CF117" si="798">BQ116</f>
        <v>0</v>
      </c>
      <c r="BR117" s="46">
        <f t="shared" si="798"/>
        <v>0</v>
      </c>
      <c r="BS117" s="46">
        <f t="shared" si="798"/>
        <v>0</v>
      </c>
      <c r="BT117" s="46">
        <f t="shared" si="798"/>
        <v>0</v>
      </c>
      <c r="BU117" s="46">
        <f t="shared" si="798"/>
        <v>0</v>
      </c>
      <c r="BV117" s="46">
        <f t="shared" si="798"/>
        <v>7</v>
      </c>
      <c r="BW117" s="46">
        <f t="shared" si="798"/>
        <v>14</v>
      </c>
      <c r="BX117" s="46">
        <f t="shared" si="798"/>
        <v>0</v>
      </c>
      <c r="BY117" s="46">
        <f t="shared" si="798"/>
        <v>6</v>
      </c>
      <c r="BZ117" s="46">
        <f t="shared" si="798"/>
        <v>13</v>
      </c>
      <c r="CA117" s="46">
        <f t="shared" si="798"/>
        <v>0</v>
      </c>
      <c r="CB117" s="46">
        <f t="shared" si="798"/>
        <v>9</v>
      </c>
      <c r="CC117" s="46">
        <f t="shared" si="798"/>
        <v>12</v>
      </c>
      <c r="CD117" s="46">
        <f t="shared" si="798"/>
        <v>0</v>
      </c>
      <c r="CE117" s="46">
        <f t="shared" si="798"/>
        <v>7</v>
      </c>
      <c r="CF117" s="46">
        <f t="shared" si="798"/>
        <v>15</v>
      </c>
      <c r="CG117" s="46">
        <v>0</v>
      </c>
      <c r="CH117" s="46">
        <v>0</v>
      </c>
      <c r="CI117" s="46">
        <v>0</v>
      </c>
      <c r="CJ117" s="46">
        <v>0</v>
      </c>
      <c r="CK117" s="46">
        <v>0</v>
      </c>
      <c r="CL117" s="46">
        <v>0</v>
      </c>
      <c r="CM117" s="46">
        <v>0</v>
      </c>
      <c r="CN117" s="46">
        <v>0</v>
      </c>
      <c r="CO117" s="46">
        <v>0</v>
      </c>
      <c r="CP117" s="46">
        <v>0</v>
      </c>
      <c r="CQ117" s="46">
        <v>0</v>
      </c>
      <c r="CR117" s="46">
        <v>0</v>
      </c>
      <c r="CS117" s="46">
        <f t="shared" si="728"/>
        <v>283</v>
      </c>
    </row>
    <row r="118" spans="1:97" x14ac:dyDescent="0.25">
      <c r="A118" s="164"/>
      <c r="B118" s="158" t="s">
        <v>136</v>
      </c>
      <c r="C118" s="46" t="s">
        <v>44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4</v>
      </c>
      <c r="AL118" s="46">
        <v>28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6">
        <v>0</v>
      </c>
      <c r="BG118" s="46">
        <v>0</v>
      </c>
      <c r="BH118" s="46">
        <v>0</v>
      </c>
      <c r="BI118" s="46">
        <v>0</v>
      </c>
      <c r="BJ118" s="46">
        <v>0</v>
      </c>
      <c r="BK118" s="46">
        <v>0</v>
      </c>
      <c r="BL118" s="46">
        <v>0</v>
      </c>
      <c r="BM118" s="46">
        <v>0</v>
      </c>
      <c r="BN118" s="46">
        <v>0</v>
      </c>
      <c r="BO118" s="46">
        <v>0</v>
      </c>
      <c r="BP118" s="46">
        <v>0</v>
      </c>
      <c r="BQ118" s="46">
        <v>0</v>
      </c>
      <c r="BR118" s="46">
        <v>0</v>
      </c>
      <c r="BS118" s="46">
        <v>0</v>
      </c>
      <c r="BT118" s="46">
        <v>0</v>
      </c>
      <c r="BU118" s="46">
        <v>0</v>
      </c>
      <c r="BV118" s="46">
        <v>0</v>
      </c>
      <c r="BW118" s="46">
        <v>0</v>
      </c>
      <c r="BX118" s="46">
        <v>0</v>
      </c>
      <c r="BY118" s="46">
        <v>0</v>
      </c>
      <c r="BZ118" s="46">
        <v>0</v>
      </c>
      <c r="CA118" s="46">
        <v>0</v>
      </c>
      <c r="CB118" s="46">
        <v>0</v>
      </c>
      <c r="CC118" s="46">
        <v>0</v>
      </c>
      <c r="CD118" s="46">
        <v>0</v>
      </c>
      <c r="CE118" s="46">
        <v>0</v>
      </c>
      <c r="CF118" s="46">
        <v>0</v>
      </c>
      <c r="CG118" s="46">
        <v>0</v>
      </c>
      <c r="CH118" s="46">
        <v>0</v>
      </c>
      <c r="CI118" s="46">
        <v>0</v>
      </c>
      <c r="CJ118" s="46">
        <v>0</v>
      </c>
      <c r="CK118" s="46">
        <v>0</v>
      </c>
      <c r="CL118" s="46">
        <v>0</v>
      </c>
      <c r="CM118" s="46">
        <v>0</v>
      </c>
      <c r="CN118" s="46">
        <v>0</v>
      </c>
      <c r="CO118" s="46">
        <v>0</v>
      </c>
      <c r="CP118" s="46">
        <v>0</v>
      </c>
      <c r="CQ118" s="46">
        <v>0</v>
      </c>
      <c r="CR118" s="46">
        <v>0</v>
      </c>
      <c r="CS118" s="46">
        <f t="shared" si="728"/>
        <v>32</v>
      </c>
    </row>
    <row r="119" spans="1:97" x14ac:dyDescent="0.25">
      <c r="A119" s="164"/>
      <c r="B119" s="159"/>
      <c r="C119" s="52" t="s">
        <v>45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1</v>
      </c>
      <c r="AL119" s="46">
        <v>4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6">
        <v>0</v>
      </c>
      <c r="BG119" s="46">
        <v>0</v>
      </c>
      <c r="BH119" s="46">
        <v>0</v>
      </c>
      <c r="BI119" s="46">
        <v>0</v>
      </c>
      <c r="BJ119" s="46">
        <v>0</v>
      </c>
      <c r="BK119" s="46">
        <v>0</v>
      </c>
      <c r="BL119" s="46">
        <v>0</v>
      </c>
      <c r="BM119" s="46">
        <v>0</v>
      </c>
      <c r="BN119" s="46">
        <v>0</v>
      </c>
      <c r="BO119" s="46">
        <v>0</v>
      </c>
      <c r="BP119" s="46">
        <v>0</v>
      </c>
      <c r="BQ119" s="46">
        <v>0</v>
      </c>
      <c r="BR119" s="46">
        <v>0</v>
      </c>
      <c r="BS119" s="46">
        <v>0</v>
      </c>
      <c r="BT119" s="46">
        <v>0</v>
      </c>
      <c r="BU119" s="46">
        <v>0</v>
      </c>
      <c r="BV119" s="46">
        <v>0</v>
      </c>
      <c r="BW119" s="46">
        <v>0</v>
      </c>
      <c r="BX119" s="46">
        <v>0</v>
      </c>
      <c r="BY119" s="46">
        <v>0</v>
      </c>
      <c r="BZ119" s="46">
        <v>0</v>
      </c>
      <c r="CA119" s="46">
        <v>0</v>
      </c>
      <c r="CB119" s="46">
        <v>0</v>
      </c>
      <c r="CC119" s="46">
        <v>0</v>
      </c>
      <c r="CD119" s="46">
        <v>0</v>
      </c>
      <c r="CE119" s="46">
        <v>0</v>
      </c>
      <c r="CF119" s="46">
        <v>0</v>
      </c>
      <c r="CG119" s="46">
        <v>0</v>
      </c>
      <c r="CH119" s="46">
        <v>0</v>
      </c>
      <c r="CI119" s="46">
        <v>0</v>
      </c>
      <c r="CJ119" s="46">
        <v>0</v>
      </c>
      <c r="CK119" s="46">
        <v>0</v>
      </c>
      <c r="CL119" s="46">
        <v>0</v>
      </c>
      <c r="CM119" s="46">
        <v>0</v>
      </c>
      <c r="CN119" s="46">
        <v>0</v>
      </c>
      <c r="CO119" s="46">
        <v>0</v>
      </c>
      <c r="CP119" s="46">
        <v>0</v>
      </c>
      <c r="CQ119" s="46">
        <v>0</v>
      </c>
      <c r="CR119" s="46">
        <v>0</v>
      </c>
      <c r="CS119" s="46">
        <f t="shared" si="728"/>
        <v>5</v>
      </c>
    </row>
    <row r="120" spans="1:97" x14ac:dyDescent="0.25">
      <c r="A120" s="164"/>
      <c r="B120" s="158" t="s">
        <v>135</v>
      </c>
      <c r="C120" s="46" t="s">
        <v>180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1</v>
      </c>
      <c r="AL120" s="46">
        <v>7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46">
        <v>0</v>
      </c>
      <c r="BC120" s="46">
        <v>0</v>
      </c>
      <c r="BD120" s="46">
        <v>0</v>
      </c>
      <c r="BE120" s="46">
        <v>0</v>
      </c>
      <c r="BF120" s="46">
        <v>0</v>
      </c>
      <c r="BG120" s="46">
        <v>0</v>
      </c>
      <c r="BH120" s="46">
        <v>0</v>
      </c>
      <c r="BI120" s="46">
        <v>0</v>
      </c>
      <c r="BJ120" s="46">
        <v>0</v>
      </c>
      <c r="BK120" s="46">
        <v>0</v>
      </c>
      <c r="BL120" s="46">
        <v>0</v>
      </c>
      <c r="BM120" s="46">
        <v>0</v>
      </c>
      <c r="BN120" s="46">
        <v>0</v>
      </c>
      <c r="BO120" s="46">
        <v>0</v>
      </c>
      <c r="BP120" s="46">
        <v>0</v>
      </c>
      <c r="BQ120" s="46">
        <v>0</v>
      </c>
      <c r="BR120" s="46">
        <v>0</v>
      </c>
      <c r="BS120" s="46">
        <v>0</v>
      </c>
      <c r="BT120" s="46">
        <v>0</v>
      </c>
      <c r="BU120" s="46">
        <v>0</v>
      </c>
      <c r="BV120" s="46">
        <v>0</v>
      </c>
      <c r="BW120" s="46">
        <v>0</v>
      </c>
      <c r="BX120" s="46">
        <v>0</v>
      </c>
      <c r="BY120" s="46">
        <v>0</v>
      </c>
      <c r="BZ120" s="46">
        <v>0</v>
      </c>
      <c r="CA120" s="46">
        <v>0</v>
      </c>
      <c r="CB120" s="46">
        <v>0</v>
      </c>
      <c r="CC120" s="46">
        <v>0</v>
      </c>
      <c r="CD120" s="46">
        <v>0</v>
      </c>
      <c r="CE120" s="46">
        <v>0</v>
      </c>
      <c r="CF120" s="46">
        <v>0</v>
      </c>
      <c r="CG120" s="46">
        <v>0</v>
      </c>
      <c r="CH120" s="46">
        <v>0</v>
      </c>
      <c r="CI120" s="46">
        <v>0</v>
      </c>
      <c r="CJ120" s="46">
        <v>0</v>
      </c>
      <c r="CK120" s="46">
        <v>0</v>
      </c>
      <c r="CL120" s="46">
        <v>0</v>
      </c>
      <c r="CM120" s="46">
        <v>0</v>
      </c>
      <c r="CN120" s="46">
        <v>0</v>
      </c>
      <c r="CO120" s="46">
        <v>0</v>
      </c>
      <c r="CP120" s="46">
        <v>0</v>
      </c>
      <c r="CQ120" s="46">
        <v>0</v>
      </c>
      <c r="CR120" s="46">
        <v>0</v>
      </c>
      <c r="CS120" s="46">
        <f t="shared" ref="CS120:CS145" si="799">SUM(D120:CR120)</f>
        <v>8</v>
      </c>
    </row>
    <row r="121" spans="1:97" x14ac:dyDescent="0.25">
      <c r="A121" s="164"/>
      <c r="B121" s="159"/>
      <c r="C121" s="52" t="s">
        <v>45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6">
        <v>0</v>
      </c>
      <c r="BG121" s="46">
        <v>0</v>
      </c>
      <c r="BH121" s="46">
        <v>0</v>
      </c>
      <c r="BI121" s="46">
        <v>0</v>
      </c>
      <c r="BJ121" s="46">
        <v>0</v>
      </c>
      <c r="BK121" s="46">
        <v>0</v>
      </c>
      <c r="BL121" s="46">
        <v>0</v>
      </c>
      <c r="BM121" s="46">
        <v>0</v>
      </c>
      <c r="BN121" s="46">
        <v>0</v>
      </c>
      <c r="BO121" s="46">
        <v>0</v>
      </c>
      <c r="BP121" s="46">
        <v>0</v>
      </c>
      <c r="BQ121" s="46">
        <v>0</v>
      </c>
      <c r="BR121" s="46">
        <v>0</v>
      </c>
      <c r="BS121" s="46">
        <v>0</v>
      </c>
      <c r="BT121" s="46">
        <v>0</v>
      </c>
      <c r="BU121" s="46">
        <v>0</v>
      </c>
      <c r="BV121" s="46">
        <v>0</v>
      </c>
      <c r="BW121" s="46">
        <v>0</v>
      </c>
      <c r="BX121" s="46">
        <v>0</v>
      </c>
      <c r="BY121" s="46">
        <v>0</v>
      </c>
      <c r="BZ121" s="46">
        <v>0</v>
      </c>
      <c r="CA121" s="46">
        <v>0</v>
      </c>
      <c r="CB121" s="46">
        <v>0</v>
      </c>
      <c r="CC121" s="46">
        <v>0</v>
      </c>
      <c r="CD121" s="46">
        <v>0</v>
      </c>
      <c r="CE121" s="46">
        <v>0</v>
      </c>
      <c r="CF121" s="46">
        <v>0</v>
      </c>
      <c r="CG121" s="46">
        <v>0</v>
      </c>
      <c r="CH121" s="46">
        <v>0</v>
      </c>
      <c r="CI121" s="46">
        <v>0</v>
      </c>
      <c r="CJ121" s="46">
        <v>0</v>
      </c>
      <c r="CK121" s="46">
        <v>0</v>
      </c>
      <c r="CL121" s="46">
        <v>0</v>
      </c>
      <c r="CM121" s="46">
        <v>0</v>
      </c>
      <c r="CN121" s="46">
        <v>0</v>
      </c>
      <c r="CO121" s="46">
        <v>0</v>
      </c>
      <c r="CP121" s="46">
        <v>0</v>
      </c>
      <c r="CQ121" s="46">
        <v>0</v>
      </c>
      <c r="CR121" s="46">
        <v>0</v>
      </c>
      <c r="CS121" s="46">
        <f t="shared" si="799"/>
        <v>0</v>
      </c>
    </row>
    <row r="122" spans="1:97" x14ac:dyDescent="0.25">
      <c r="A122" s="164"/>
      <c r="B122" s="158" t="s">
        <v>135</v>
      </c>
      <c r="C122" s="46" t="s">
        <v>11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10</v>
      </c>
      <c r="L122" s="46">
        <v>9</v>
      </c>
      <c r="M122" s="46">
        <v>0</v>
      </c>
      <c r="N122" s="46">
        <v>17</v>
      </c>
      <c r="O122" s="46">
        <v>8</v>
      </c>
      <c r="P122" s="46">
        <v>0</v>
      </c>
      <c r="Q122" s="46">
        <v>8</v>
      </c>
      <c r="R122" s="46">
        <v>4</v>
      </c>
      <c r="S122" s="46">
        <v>0</v>
      </c>
      <c r="T122" s="46">
        <v>3</v>
      </c>
      <c r="U122" s="46">
        <v>3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4</v>
      </c>
      <c r="AG122" s="46">
        <v>0</v>
      </c>
      <c r="AH122" s="46">
        <v>3</v>
      </c>
      <c r="AI122" s="46">
        <v>3</v>
      </c>
      <c r="AJ122" s="46">
        <v>0</v>
      </c>
      <c r="AK122" s="46">
        <v>5</v>
      </c>
      <c r="AL122" s="46">
        <v>0</v>
      </c>
      <c r="AM122" s="46">
        <v>0</v>
      </c>
      <c r="AN122" s="46">
        <v>3</v>
      </c>
      <c r="AO122" s="46">
        <v>3</v>
      </c>
      <c r="AP122" s="46">
        <v>0</v>
      </c>
      <c r="AQ122" s="46">
        <v>3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0</v>
      </c>
      <c r="BA122" s="46">
        <v>11</v>
      </c>
      <c r="BB122" s="46">
        <v>7</v>
      </c>
      <c r="BC122" s="46">
        <v>0</v>
      </c>
      <c r="BD122" s="46">
        <v>7</v>
      </c>
      <c r="BE122" s="46">
        <v>10</v>
      </c>
      <c r="BF122" s="46">
        <v>0</v>
      </c>
      <c r="BG122" s="46">
        <v>6</v>
      </c>
      <c r="BH122" s="46">
        <v>6</v>
      </c>
      <c r="BI122" s="46">
        <v>0</v>
      </c>
      <c r="BJ122" s="46">
        <v>7</v>
      </c>
      <c r="BK122" s="46">
        <v>7</v>
      </c>
      <c r="BL122" s="46">
        <v>0</v>
      </c>
      <c r="BM122" s="46">
        <v>3</v>
      </c>
      <c r="BN122" s="46">
        <v>3</v>
      </c>
      <c r="BO122" s="46">
        <v>0</v>
      </c>
      <c r="BP122" s="46">
        <v>0</v>
      </c>
      <c r="BQ122" s="46">
        <v>0</v>
      </c>
      <c r="BR122" s="46">
        <v>0</v>
      </c>
      <c r="BS122" s="46">
        <v>0</v>
      </c>
      <c r="BT122" s="46">
        <v>0</v>
      </c>
      <c r="BU122" s="46">
        <v>0</v>
      </c>
      <c r="BV122" s="46">
        <v>3</v>
      </c>
      <c r="BW122" s="46">
        <v>9</v>
      </c>
      <c r="BX122" s="46">
        <v>0</v>
      </c>
      <c r="BY122" s="46">
        <v>4</v>
      </c>
      <c r="BZ122" s="46">
        <v>5</v>
      </c>
      <c r="CA122" s="46">
        <v>0</v>
      </c>
      <c r="CB122" s="46">
        <v>3</v>
      </c>
      <c r="CC122" s="46">
        <v>5</v>
      </c>
      <c r="CD122" s="46">
        <v>0</v>
      </c>
      <c r="CE122" s="46">
        <v>3</v>
      </c>
      <c r="CF122" s="46">
        <v>5</v>
      </c>
      <c r="CG122" s="46">
        <v>0</v>
      </c>
      <c r="CH122" s="46">
        <v>0</v>
      </c>
      <c r="CI122" s="46">
        <v>0</v>
      </c>
      <c r="CJ122" s="46">
        <v>0</v>
      </c>
      <c r="CK122" s="46">
        <v>0</v>
      </c>
      <c r="CL122" s="46">
        <v>0</v>
      </c>
      <c r="CM122" s="46">
        <v>0</v>
      </c>
      <c r="CN122" s="46">
        <v>0</v>
      </c>
      <c r="CO122" s="46">
        <v>0</v>
      </c>
      <c r="CP122" s="46">
        <v>0</v>
      </c>
      <c r="CQ122" s="46">
        <v>0</v>
      </c>
      <c r="CR122" s="46">
        <v>0</v>
      </c>
      <c r="CS122" s="46">
        <f t="shared" si="799"/>
        <v>190</v>
      </c>
    </row>
    <row r="123" spans="1:97" x14ac:dyDescent="0.25">
      <c r="A123" s="164"/>
      <c r="B123" s="159"/>
      <c r="C123" s="52" t="s">
        <v>45</v>
      </c>
      <c r="D123" s="46">
        <f>D122</f>
        <v>0</v>
      </c>
      <c r="E123" s="46">
        <f t="shared" ref="E123:BP125" si="800">E122</f>
        <v>0</v>
      </c>
      <c r="F123" s="46">
        <f t="shared" si="800"/>
        <v>0</v>
      </c>
      <c r="G123" s="46">
        <f t="shared" si="800"/>
        <v>0</v>
      </c>
      <c r="H123" s="46">
        <f t="shared" si="800"/>
        <v>0</v>
      </c>
      <c r="I123" s="46">
        <f t="shared" si="800"/>
        <v>0</v>
      </c>
      <c r="J123" s="46">
        <f t="shared" si="800"/>
        <v>0</v>
      </c>
      <c r="K123" s="46">
        <f t="shared" si="800"/>
        <v>10</v>
      </c>
      <c r="L123" s="46">
        <f t="shared" si="800"/>
        <v>9</v>
      </c>
      <c r="M123" s="46">
        <f t="shared" si="800"/>
        <v>0</v>
      </c>
      <c r="N123" s="46">
        <f t="shared" si="800"/>
        <v>17</v>
      </c>
      <c r="O123" s="46">
        <f t="shared" si="800"/>
        <v>8</v>
      </c>
      <c r="P123" s="46">
        <f t="shared" si="800"/>
        <v>0</v>
      </c>
      <c r="Q123" s="46">
        <f t="shared" si="800"/>
        <v>8</v>
      </c>
      <c r="R123" s="46">
        <f t="shared" si="800"/>
        <v>4</v>
      </c>
      <c r="S123" s="46">
        <f t="shared" si="800"/>
        <v>0</v>
      </c>
      <c r="T123" s="46">
        <f t="shared" si="800"/>
        <v>3</v>
      </c>
      <c r="U123" s="46">
        <f t="shared" si="800"/>
        <v>3</v>
      </c>
      <c r="V123" s="46">
        <f t="shared" si="800"/>
        <v>0</v>
      </c>
      <c r="W123" s="46">
        <f t="shared" si="800"/>
        <v>0</v>
      </c>
      <c r="X123" s="46">
        <f t="shared" si="800"/>
        <v>0</v>
      </c>
      <c r="Y123" s="46">
        <f t="shared" si="800"/>
        <v>0</v>
      </c>
      <c r="Z123" s="46">
        <f t="shared" si="800"/>
        <v>0</v>
      </c>
      <c r="AA123" s="46">
        <f t="shared" si="800"/>
        <v>0</v>
      </c>
      <c r="AB123" s="46">
        <f t="shared" si="800"/>
        <v>0</v>
      </c>
      <c r="AC123" s="46">
        <f t="shared" si="800"/>
        <v>0</v>
      </c>
      <c r="AD123" s="46">
        <f t="shared" si="800"/>
        <v>0</v>
      </c>
      <c r="AE123" s="46">
        <f t="shared" si="800"/>
        <v>0</v>
      </c>
      <c r="AF123" s="46">
        <f t="shared" si="800"/>
        <v>4</v>
      </c>
      <c r="AG123" s="46">
        <f t="shared" si="800"/>
        <v>0</v>
      </c>
      <c r="AH123" s="46">
        <f t="shared" si="800"/>
        <v>3</v>
      </c>
      <c r="AI123" s="46">
        <f t="shared" si="800"/>
        <v>3</v>
      </c>
      <c r="AJ123" s="46">
        <f t="shared" si="800"/>
        <v>0</v>
      </c>
      <c r="AK123" s="46">
        <f t="shared" si="800"/>
        <v>5</v>
      </c>
      <c r="AL123" s="46">
        <f t="shared" si="800"/>
        <v>0</v>
      </c>
      <c r="AM123" s="46">
        <f t="shared" si="800"/>
        <v>0</v>
      </c>
      <c r="AN123" s="46">
        <f t="shared" si="800"/>
        <v>3</v>
      </c>
      <c r="AO123" s="46">
        <f t="shared" si="800"/>
        <v>3</v>
      </c>
      <c r="AP123" s="46">
        <f t="shared" si="800"/>
        <v>0</v>
      </c>
      <c r="AQ123" s="46">
        <f t="shared" si="800"/>
        <v>3</v>
      </c>
      <c r="AR123" s="46">
        <f t="shared" si="800"/>
        <v>0</v>
      </c>
      <c r="AS123" s="46">
        <f t="shared" si="800"/>
        <v>0</v>
      </c>
      <c r="AT123" s="46">
        <f t="shared" si="800"/>
        <v>0</v>
      </c>
      <c r="AU123" s="46">
        <f t="shared" si="800"/>
        <v>0</v>
      </c>
      <c r="AV123" s="46">
        <f t="shared" si="800"/>
        <v>0</v>
      </c>
      <c r="AW123" s="46">
        <f t="shared" si="800"/>
        <v>0</v>
      </c>
      <c r="AX123" s="46">
        <f t="shared" si="800"/>
        <v>0</v>
      </c>
      <c r="AY123" s="46">
        <f t="shared" si="800"/>
        <v>0</v>
      </c>
      <c r="AZ123" s="46">
        <f t="shared" si="800"/>
        <v>0</v>
      </c>
      <c r="BA123" s="46">
        <f t="shared" si="800"/>
        <v>11</v>
      </c>
      <c r="BB123" s="46">
        <f t="shared" si="800"/>
        <v>7</v>
      </c>
      <c r="BC123" s="46">
        <f t="shared" si="800"/>
        <v>0</v>
      </c>
      <c r="BD123" s="46">
        <f t="shared" si="800"/>
        <v>7</v>
      </c>
      <c r="BE123" s="46">
        <f t="shared" si="800"/>
        <v>10</v>
      </c>
      <c r="BF123" s="46">
        <f t="shared" si="800"/>
        <v>0</v>
      </c>
      <c r="BG123" s="46">
        <f t="shared" si="800"/>
        <v>6</v>
      </c>
      <c r="BH123" s="46">
        <f t="shared" si="800"/>
        <v>6</v>
      </c>
      <c r="BI123" s="46">
        <f t="shared" si="800"/>
        <v>0</v>
      </c>
      <c r="BJ123" s="46">
        <f t="shared" si="800"/>
        <v>7</v>
      </c>
      <c r="BK123" s="46">
        <f t="shared" si="800"/>
        <v>7</v>
      </c>
      <c r="BL123" s="46">
        <f t="shared" si="800"/>
        <v>0</v>
      </c>
      <c r="BM123" s="46">
        <f t="shared" si="800"/>
        <v>3</v>
      </c>
      <c r="BN123" s="46">
        <f t="shared" si="800"/>
        <v>3</v>
      </c>
      <c r="BO123" s="46">
        <f t="shared" si="800"/>
        <v>0</v>
      </c>
      <c r="BP123" s="46">
        <f t="shared" si="800"/>
        <v>0</v>
      </c>
      <c r="BQ123" s="46">
        <f t="shared" ref="BQ123:CR123" si="801">BQ122</f>
        <v>0</v>
      </c>
      <c r="BR123" s="46">
        <f t="shared" si="801"/>
        <v>0</v>
      </c>
      <c r="BS123" s="46">
        <f t="shared" si="801"/>
        <v>0</v>
      </c>
      <c r="BT123" s="46">
        <f t="shared" si="801"/>
        <v>0</v>
      </c>
      <c r="BU123" s="46">
        <f t="shared" si="801"/>
        <v>0</v>
      </c>
      <c r="BV123" s="46">
        <f t="shared" si="801"/>
        <v>3</v>
      </c>
      <c r="BW123" s="46">
        <f t="shared" si="801"/>
        <v>9</v>
      </c>
      <c r="BX123" s="46">
        <f t="shared" si="801"/>
        <v>0</v>
      </c>
      <c r="BY123" s="46">
        <f t="shared" si="801"/>
        <v>4</v>
      </c>
      <c r="BZ123" s="46">
        <f t="shared" si="801"/>
        <v>5</v>
      </c>
      <c r="CA123" s="46">
        <f t="shared" si="801"/>
        <v>0</v>
      </c>
      <c r="CB123" s="46">
        <f t="shared" si="801"/>
        <v>3</v>
      </c>
      <c r="CC123" s="46">
        <f t="shared" si="801"/>
        <v>5</v>
      </c>
      <c r="CD123" s="46">
        <f t="shared" si="801"/>
        <v>0</v>
      </c>
      <c r="CE123" s="46">
        <f t="shared" si="801"/>
        <v>3</v>
      </c>
      <c r="CF123" s="46">
        <f t="shared" si="801"/>
        <v>5</v>
      </c>
      <c r="CG123" s="46">
        <f t="shared" si="801"/>
        <v>0</v>
      </c>
      <c r="CH123" s="46">
        <f t="shared" si="801"/>
        <v>0</v>
      </c>
      <c r="CI123" s="46">
        <f t="shared" si="801"/>
        <v>0</v>
      </c>
      <c r="CJ123" s="46">
        <f t="shared" si="801"/>
        <v>0</v>
      </c>
      <c r="CK123" s="46">
        <f t="shared" si="801"/>
        <v>0</v>
      </c>
      <c r="CL123" s="46">
        <f t="shared" si="801"/>
        <v>0</v>
      </c>
      <c r="CM123" s="46">
        <f t="shared" si="801"/>
        <v>0</v>
      </c>
      <c r="CN123" s="46">
        <f t="shared" si="801"/>
        <v>0</v>
      </c>
      <c r="CO123" s="46">
        <f t="shared" si="801"/>
        <v>0</v>
      </c>
      <c r="CP123" s="46">
        <f t="shared" si="801"/>
        <v>0</v>
      </c>
      <c r="CQ123" s="46">
        <f t="shared" si="801"/>
        <v>0</v>
      </c>
      <c r="CR123" s="46">
        <f t="shared" si="801"/>
        <v>0</v>
      </c>
      <c r="CS123" s="46">
        <f t="shared" si="799"/>
        <v>190</v>
      </c>
    </row>
    <row r="124" spans="1:97" x14ac:dyDescent="0.25">
      <c r="A124" s="164"/>
      <c r="B124" s="158" t="s">
        <v>136</v>
      </c>
      <c r="C124" s="46" t="s">
        <v>181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4</v>
      </c>
      <c r="L124" s="46">
        <v>0</v>
      </c>
      <c r="M124" s="46">
        <f t="shared" si="800"/>
        <v>0</v>
      </c>
      <c r="N124" s="46">
        <v>3</v>
      </c>
      <c r="O124" s="46">
        <v>8</v>
      </c>
      <c r="P124" s="46">
        <v>0</v>
      </c>
      <c r="Q124" s="46">
        <v>8</v>
      </c>
      <c r="R124" s="46">
        <v>4</v>
      </c>
      <c r="S124" s="46">
        <v>0</v>
      </c>
      <c r="T124" s="46">
        <v>3</v>
      </c>
      <c r="U124" s="46">
        <v>3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4</v>
      </c>
      <c r="AG124" s="46">
        <v>0</v>
      </c>
      <c r="AH124" s="46">
        <v>3</v>
      </c>
      <c r="AI124" s="46">
        <v>3</v>
      </c>
      <c r="AJ124" s="46">
        <v>0</v>
      </c>
      <c r="AK124" s="46">
        <v>5</v>
      </c>
      <c r="AL124" s="46">
        <v>0</v>
      </c>
      <c r="AM124" s="46">
        <v>0</v>
      </c>
      <c r="AN124" s="46">
        <v>3</v>
      </c>
      <c r="AO124" s="46">
        <v>3</v>
      </c>
      <c r="AP124" s="46">
        <v>0</v>
      </c>
      <c r="AQ124" s="46">
        <v>3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1</v>
      </c>
      <c r="BB124" s="46">
        <v>0</v>
      </c>
      <c r="BC124" s="46">
        <v>0</v>
      </c>
      <c r="BD124" s="46">
        <v>0</v>
      </c>
      <c r="BE124" s="46">
        <v>0</v>
      </c>
      <c r="BF124" s="46">
        <v>0</v>
      </c>
      <c r="BG124" s="46">
        <v>3</v>
      </c>
      <c r="BH124" s="46">
        <v>6</v>
      </c>
      <c r="BI124" s="46">
        <v>0</v>
      </c>
      <c r="BJ124" s="46">
        <v>7</v>
      </c>
      <c r="BK124" s="46">
        <v>7</v>
      </c>
      <c r="BL124" s="46">
        <v>0</v>
      </c>
      <c r="BM124" s="46">
        <v>3</v>
      </c>
      <c r="BN124" s="46">
        <v>3</v>
      </c>
      <c r="BO124" s="46">
        <v>0</v>
      </c>
      <c r="BP124" s="46">
        <v>0</v>
      </c>
      <c r="BQ124" s="46">
        <v>0</v>
      </c>
      <c r="BR124" s="46">
        <v>0</v>
      </c>
      <c r="BS124" s="46">
        <v>0</v>
      </c>
      <c r="BT124" s="46">
        <v>0</v>
      </c>
      <c r="BU124" s="46">
        <v>0</v>
      </c>
      <c r="BV124" s="46">
        <v>3</v>
      </c>
      <c r="BW124" s="46">
        <v>3</v>
      </c>
      <c r="BX124" s="46">
        <v>0</v>
      </c>
      <c r="BY124" s="46">
        <v>4</v>
      </c>
      <c r="BZ124" s="46">
        <v>5</v>
      </c>
      <c r="CA124" s="46">
        <v>0</v>
      </c>
      <c r="CB124" s="46">
        <v>3</v>
      </c>
      <c r="CC124" s="46">
        <v>5</v>
      </c>
      <c r="CD124" s="46">
        <v>0</v>
      </c>
      <c r="CE124" s="46">
        <v>3</v>
      </c>
      <c r="CF124" s="46">
        <v>5</v>
      </c>
      <c r="CG124" s="46">
        <v>0</v>
      </c>
      <c r="CH124" s="46">
        <v>0</v>
      </c>
      <c r="CI124" s="46">
        <v>0</v>
      </c>
      <c r="CJ124" s="46">
        <v>0</v>
      </c>
      <c r="CK124" s="46">
        <v>0</v>
      </c>
      <c r="CL124" s="46">
        <v>0</v>
      </c>
      <c r="CM124" s="46">
        <v>0</v>
      </c>
      <c r="CN124" s="46">
        <v>0</v>
      </c>
      <c r="CO124" s="46">
        <v>0</v>
      </c>
      <c r="CP124" s="46">
        <v>0</v>
      </c>
      <c r="CQ124" s="46">
        <v>0</v>
      </c>
      <c r="CR124" s="46">
        <v>0</v>
      </c>
      <c r="CS124" s="46">
        <f t="shared" si="799"/>
        <v>118</v>
      </c>
    </row>
    <row r="125" spans="1:97" x14ac:dyDescent="0.25">
      <c r="A125" s="164"/>
      <c r="B125" s="159"/>
      <c r="C125" s="52" t="s">
        <v>45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1</v>
      </c>
      <c r="L125" s="46">
        <v>0</v>
      </c>
      <c r="M125" s="46">
        <f t="shared" si="800"/>
        <v>0</v>
      </c>
      <c r="N125" s="46">
        <v>1</v>
      </c>
      <c r="O125" s="46">
        <v>1</v>
      </c>
      <c r="P125" s="46">
        <v>0</v>
      </c>
      <c r="Q125" s="46">
        <v>1</v>
      </c>
      <c r="R125" s="46">
        <v>1</v>
      </c>
      <c r="S125" s="46">
        <v>0</v>
      </c>
      <c r="T125" s="46">
        <v>1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1</v>
      </c>
      <c r="AG125" s="46">
        <v>0</v>
      </c>
      <c r="AH125" s="46">
        <v>1</v>
      </c>
      <c r="AI125" s="46">
        <v>0</v>
      </c>
      <c r="AJ125" s="46">
        <v>0</v>
      </c>
      <c r="AK125" s="46">
        <v>1</v>
      </c>
      <c r="AL125" s="46">
        <v>0</v>
      </c>
      <c r="AM125" s="46">
        <v>0</v>
      </c>
      <c r="AN125" s="46">
        <v>1</v>
      </c>
      <c r="AO125" s="46">
        <v>0</v>
      </c>
      <c r="AP125" s="46">
        <v>0</v>
      </c>
      <c r="AQ125" s="46">
        <v>1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6">
        <v>0</v>
      </c>
      <c r="BG125" s="46">
        <v>0</v>
      </c>
      <c r="BH125" s="46">
        <v>0</v>
      </c>
      <c r="BI125" s="46">
        <v>0</v>
      </c>
      <c r="BJ125" s="46">
        <v>0</v>
      </c>
      <c r="BK125" s="46">
        <v>0</v>
      </c>
      <c r="BL125" s="46">
        <v>0</v>
      </c>
      <c r="BM125" s="46">
        <v>0</v>
      </c>
      <c r="BN125" s="46">
        <v>0</v>
      </c>
      <c r="BO125" s="46">
        <v>0</v>
      </c>
      <c r="BP125" s="46">
        <v>0</v>
      </c>
      <c r="BQ125" s="46">
        <v>0</v>
      </c>
      <c r="BR125" s="46">
        <v>0</v>
      </c>
      <c r="BS125" s="46">
        <v>0</v>
      </c>
      <c r="BT125" s="46">
        <v>0</v>
      </c>
      <c r="BU125" s="46">
        <v>0</v>
      </c>
      <c r="BV125" s="46">
        <v>1</v>
      </c>
      <c r="BW125" s="46">
        <v>0</v>
      </c>
      <c r="BX125" s="46">
        <v>0</v>
      </c>
      <c r="BY125" s="46">
        <v>1</v>
      </c>
      <c r="BZ125" s="46">
        <v>1</v>
      </c>
      <c r="CA125" s="46">
        <v>0</v>
      </c>
      <c r="CB125" s="46">
        <v>1</v>
      </c>
      <c r="CC125" s="46">
        <v>1</v>
      </c>
      <c r="CD125" s="46">
        <v>0</v>
      </c>
      <c r="CE125" s="46">
        <v>1</v>
      </c>
      <c r="CF125" s="46">
        <v>1</v>
      </c>
      <c r="CG125" s="46">
        <v>0</v>
      </c>
      <c r="CH125" s="46">
        <v>0</v>
      </c>
      <c r="CI125" s="46">
        <v>0</v>
      </c>
      <c r="CJ125" s="46">
        <v>0</v>
      </c>
      <c r="CK125" s="46">
        <v>0</v>
      </c>
      <c r="CL125" s="46">
        <v>0</v>
      </c>
      <c r="CM125" s="46">
        <v>0</v>
      </c>
      <c r="CN125" s="46">
        <v>0</v>
      </c>
      <c r="CO125" s="46">
        <v>0</v>
      </c>
      <c r="CP125" s="46">
        <v>0</v>
      </c>
      <c r="CQ125" s="46">
        <v>0</v>
      </c>
      <c r="CR125" s="46">
        <v>0</v>
      </c>
      <c r="CS125" s="46">
        <f t="shared" si="799"/>
        <v>18</v>
      </c>
    </row>
    <row r="126" spans="1:97" x14ac:dyDescent="0.25">
      <c r="A126" s="164"/>
      <c r="B126" s="158" t="s">
        <v>136</v>
      </c>
      <c r="C126" s="46" t="s">
        <v>182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6</v>
      </c>
      <c r="L126" s="46">
        <v>9</v>
      </c>
      <c r="M126" s="46">
        <v>0</v>
      </c>
      <c r="N126" s="46">
        <v>14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1</v>
      </c>
      <c r="AL126" s="46">
        <v>7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10</v>
      </c>
      <c r="BB126" s="46">
        <v>7</v>
      </c>
      <c r="BC126" s="46">
        <v>0</v>
      </c>
      <c r="BD126" s="46">
        <v>7</v>
      </c>
      <c r="BE126" s="46">
        <v>10</v>
      </c>
      <c r="BF126" s="46">
        <v>0</v>
      </c>
      <c r="BG126" s="46">
        <v>3</v>
      </c>
      <c r="BH126" s="46">
        <v>0</v>
      </c>
      <c r="BI126" s="46">
        <v>0</v>
      </c>
      <c r="BJ126" s="46">
        <v>0</v>
      </c>
      <c r="BK126" s="46">
        <v>0</v>
      </c>
      <c r="BL126" s="46">
        <v>0</v>
      </c>
      <c r="BM126" s="46">
        <v>0</v>
      </c>
      <c r="BN126" s="46">
        <v>0</v>
      </c>
      <c r="BO126" s="46">
        <v>0</v>
      </c>
      <c r="BP126" s="46">
        <v>0</v>
      </c>
      <c r="BQ126" s="46">
        <v>0</v>
      </c>
      <c r="BR126" s="46">
        <v>0</v>
      </c>
      <c r="BS126" s="46">
        <v>0</v>
      </c>
      <c r="BT126" s="46">
        <v>0</v>
      </c>
      <c r="BU126" s="46">
        <v>0</v>
      </c>
      <c r="BV126" s="46">
        <v>0</v>
      </c>
      <c r="BW126" s="46">
        <v>6</v>
      </c>
      <c r="BX126" s="46">
        <v>0</v>
      </c>
      <c r="BY126" s="46">
        <v>0</v>
      </c>
      <c r="BZ126" s="46">
        <v>0</v>
      </c>
      <c r="CA126" s="46">
        <v>0</v>
      </c>
      <c r="CB126" s="46">
        <v>0</v>
      </c>
      <c r="CC126" s="46">
        <v>0</v>
      </c>
      <c r="CD126" s="46">
        <v>0</v>
      </c>
      <c r="CE126" s="46">
        <v>0</v>
      </c>
      <c r="CF126" s="46">
        <v>0</v>
      </c>
      <c r="CG126" s="46">
        <v>0</v>
      </c>
      <c r="CH126" s="46">
        <v>0</v>
      </c>
      <c r="CI126" s="46">
        <v>0</v>
      </c>
      <c r="CJ126" s="46">
        <v>0</v>
      </c>
      <c r="CK126" s="46">
        <v>0</v>
      </c>
      <c r="CL126" s="46">
        <v>0</v>
      </c>
      <c r="CM126" s="46">
        <v>0</v>
      </c>
      <c r="CN126" s="46">
        <v>0</v>
      </c>
      <c r="CO126" s="46">
        <v>0</v>
      </c>
      <c r="CP126" s="46">
        <v>0</v>
      </c>
      <c r="CQ126" s="46">
        <v>0</v>
      </c>
      <c r="CR126" s="46">
        <v>0</v>
      </c>
      <c r="CS126" s="46">
        <f t="shared" si="799"/>
        <v>80</v>
      </c>
    </row>
    <row r="127" spans="1:97" x14ac:dyDescent="0.25">
      <c r="A127" s="165"/>
      <c r="B127" s="159"/>
      <c r="C127" s="52" t="s">
        <v>45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1</v>
      </c>
      <c r="L127" s="46">
        <v>1</v>
      </c>
      <c r="M127" s="46">
        <v>0</v>
      </c>
      <c r="N127" s="46">
        <v>1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1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1</v>
      </c>
      <c r="BB127" s="46">
        <v>1</v>
      </c>
      <c r="BC127" s="46">
        <v>0</v>
      </c>
      <c r="BD127" s="46">
        <v>1</v>
      </c>
      <c r="BE127" s="46">
        <v>1</v>
      </c>
      <c r="BF127" s="46">
        <v>0</v>
      </c>
      <c r="BG127" s="46">
        <v>1</v>
      </c>
      <c r="BH127" s="46">
        <v>0</v>
      </c>
      <c r="BI127" s="46">
        <v>0</v>
      </c>
      <c r="BJ127" s="46">
        <v>0</v>
      </c>
      <c r="BK127" s="46">
        <v>0</v>
      </c>
      <c r="BL127" s="46">
        <v>0</v>
      </c>
      <c r="BM127" s="46">
        <v>0</v>
      </c>
      <c r="BN127" s="46">
        <v>0</v>
      </c>
      <c r="BO127" s="46">
        <v>0</v>
      </c>
      <c r="BP127" s="46">
        <v>0</v>
      </c>
      <c r="BQ127" s="46">
        <v>0</v>
      </c>
      <c r="BR127" s="46">
        <v>0</v>
      </c>
      <c r="BS127" s="46">
        <v>0</v>
      </c>
      <c r="BT127" s="46">
        <v>0</v>
      </c>
      <c r="BU127" s="46">
        <v>0</v>
      </c>
      <c r="BV127" s="46">
        <v>0</v>
      </c>
      <c r="BW127" s="46">
        <v>1</v>
      </c>
      <c r="BX127" s="46">
        <v>0</v>
      </c>
      <c r="BY127" s="46">
        <v>0</v>
      </c>
      <c r="BZ127" s="46">
        <v>0</v>
      </c>
      <c r="CA127" s="46">
        <v>0</v>
      </c>
      <c r="CB127" s="46">
        <v>0</v>
      </c>
      <c r="CC127" s="46">
        <v>0</v>
      </c>
      <c r="CD127" s="46">
        <v>0</v>
      </c>
      <c r="CE127" s="46">
        <v>0</v>
      </c>
      <c r="CF127" s="46">
        <v>0</v>
      </c>
      <c r="CG127" s="46">
        <v>0</v>
      </c>
      <c r="CH127" s="46">
        <v>0</v>
      </c>
      <c r="CI127" s="46">
        <v>0</v>
      </c>
      <c r="CJ127" s="46">
        <v>0</v>
      </c>
      <c r="CK127" s="46">
        <v>0</v>
      </c>
      <c r="CL127" s="46">
        <v>0</v>
      </c>
      <c r="CM127" s="46">
        <v>0</v>
      </c>
      <c r="CN127" s="46">
        <v>0</v>
      </c>
      <c r="CO127" s="46">
        <v>0</v>
      </c>
      <c r="CP127" s="46">
        <v>0</v>
      </c>
      <c r="CQ127" s="46">
        <v>0</v>
      </c>
      <c r="CR127" s="46">
        <v>0</v>
      </c>
      <c r="CS127" s="46">
        <f t="shared" si="799"/>
        <v>10</v>
      </c>
    </row>
    <row r="128" spans="1:97" x14ac:dyDescent="0.25">
      <c r="A128" s="61"/>
      <c r="CS128" s="62"/>
    </row>
    <row r="129" spans="1:97" x14ac:dyDescent="0.25">
      <c r="A129" s="162" t="s">
        <v>176</v>
      </c>
      <c r="B129" s="158" t="s">
        <v>136</v>
      </c>
      <c r="C129" s="46" t="s">
        <v>43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7</v>
      </c>
      <c r="N129" s="46">
        <v>5</v>
      </c>
      <c r="O129" s="46">
        <v>1</v>
      </c>
      <c r="P129" s="46">
        <v>3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5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4</v>
      </c>
      <c r="AG129" s="46">
        <v>5</v>
      </c>
      <c r="AH129" s="46">
        <v>7</v>
      </c>
      <c r="AI129" s="46">
        <v>7</v>
      </c>
      <c r="AJ129" s="46">
        <v>7</v>
      </c>
      <c r="AK129" s="46">
        <v>3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  <c r="AS129" s="46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1</v>
      </c>
      <c r="BB129" s="46">
        <v>5</v>
      </c>
      <c r="BC129" s="46">
        <v>0</v>
      </c>
      <c r="BD129" s="46">
        <v>8</v>
      </c>
      <c r="BE129" s="46">
        <v>5</v>
      </c>
      <c r="BF129" s="46">
        <v>0</v>
      </c>
      <c r="BG129" s="46">
        <v>0</v>
      </c>
      <c r="BH129" s="46">
        <v>0</v>
      </c>
      <c r="BI129" s="46">
        <v>0</v>
      </c>
      <c r="BJ129" s="46">
        <v>0</v>
      </c>
      <c r="BK129" s="46">
        <v>0</v>
      </c>
      <c r="BL129" s="46">
        <v>0</v>
      </c>
      <c r="BM129" s="46">
        <v>0</v>
      </c>
      <c r="BN129" s="46">
        <v>0</v>
      </c>
      <c r="BO129" s="46">
        <v>0</v>
      </c>
      <c r="BP129" s="46">
        <v>0</v>
      </c>
      <c r="BQ129" s="46">
        <v>0</v>
      </c>
      <c r="BR129" s="46">
        <v>0</v>
      </c>
      <c r="BS129" s="46">
        <v>0</v>
      </c>
      <c r="BT129" s="46">
        <v>0</v>
      </c>
      <c r="BU129" s="46">
        <v>0</v>
      </c>
      <c r="BV129" s="46">
        <v>0</v>
      </c>
      <c r="BW129" s="46">
        <v>0</v>
      </c>
      <c r="BX129" s="46">
        <v>5</v>
      </c>
      <c r="BY129" s="46">
        <v>1</v>
      </c>
      <c r="BZ129" s="46">
        <v>5</v>
      </c>
      <c r="CA129" s="46">
        <v>0</v>
      </c>
      <c r="CB129" s="46">
        <v>4</v>
      </c>
      <c r="CC129" s="46">
        <v>3</v>
      </c>
      <c r="CD129" s="46">
        <v>0</v>
      </c>
      <c r="CE129" s="46">
        <v>2</v>
      </c>
      <c r="CF129" s="46">
        <v>4</v>
      </c>
      <c r="CG129" s="46">
        <v>0</v>
      </c>
      <c r="CH129" s="46">
        <v>0</v>
      </c>
      <c r="CI129" s="46">
        <v>0</v>
      </c>
      <c r="CJ129" s="46">
        <v>0</v>
      </c>
      <c r="CK129" s="46">
        <v>0</v>
      </c>
      <c r="CL129" s="46">
        <v>0</v>
      </c>
      <c r="CM129" s="46">
        <v>0</v>
      </c>
      <c r="CN129" s="46">
        <v>0</v>
      </c>
      <c r="CO129" s="46">
        <v>0</v>
      </c>
      <c r="CP129" s="46">
        <v>5</v>
      </c>
      <c r="CQ129" s="46">
        <v>6</v>
      </c>
      <c r="CR129" s="46">
        <v>6</v>
      </c>
      <c r="CS129" s="46">
        <f t="shared" si="799"/>
        <v>114</v>
      </c>
    </row>
    <row r="130" spans="1:97" x14ac:dyDescent="0.25">
      <c r="A130" s="162"/>
      <c r="B130" s="159"/>
      <c r="C130" s="52" t="s">
        <v>45</v>
      </c>
      <c r="D130" s="46">
        <f>D129</f>
        <v>0</v>
      </c>
      <c r="E130" s="46">
        <f t="shared" ref="E130:BP130" si="802">E129</f>
        <v>0</v>
      </c>
      <c r="F130" s="46">
        <f t="shared" si="802"/>
        <v>0</v>
      </c>
      <c r="G130" s="46">
        <f t="shared" si="802"/>
        <v>0</v>
      </c>
      <c r="H130" s="46">
        <f t="shared" si="802"/>
        <v>0</v>
      </c>
      <c r="I130" s="46">
        <f t="shared" si="802"/>
        <v>0</v>
      </c>
      <c r="J130" s="46">
        <f t="shared" si="802"/>
        <v>0</v>
      </c>
      <c r="K130" s="46">
        <f t="shared" si="802"/>
        <v>0</v>
      </c>
      <c r="L130" s="46">
        <f t="shared" si="802"/>
        <v>0</v>
      </c>
      <c r="M130" s="46">
        <f t="shared" si="802"/>
        <v>7</v>
      </c>
      <c r="N130" s="46">
        <f t="shared" si="802"/>
        <v>5</v>
      </c>
      <c r="O130" s="46">
        <f t="shared" si="802"/>
        <v>1</v>
      </c>
      <c r="P130" s="46">
        <f t="shared" si="802"/>
        <v>3</v>
      </c>
      <c r="Q130" s="46">
        <f t="shared" si="802"/>
        <v>0</v>
      </c>
      <c r="R130" s="46">
        <f t="shared" si="802"/>
        <v>0</v>
      </c>
      <c r="S130" s="46">
        <f t="shared" si="802"/>
        <v>0</v>
      </c>
      <c r="T130" s="46">
        <f t="shared" si="802"/>
        <v>0</v>
      </c>
      <c r="U130" s="46">
        <f t="shared" si="802"/>
        <v>0</v>
      </c>
      <c r="V130" s="46">
        <f t="shared" si="802"/>
        <v>0</v>
      </c>
      <c r="W130" s="46">
        <f t="shared" si="802"/>
        <v>5</v>
      </c>
      <c r="X130" s="46">
        <f t="shared" si="802"/>
        <v>0</v>
      </c>
      <c r="Y130" s="46">
        <f t="shared" si="802"/>
        <v>0</v>
      </c>
      <c r="Z130" s="46">
        <f t="shared" si="802"/>
        <v>0</v>
      </c>
      <c r="AA130" s="46">
        <f t="shared" si="802"/>
        <v>0</v>
      </c>
      <c r="AB130" s="46">
        <f t="shared" si="802"/>
        <v>0</v>
      </c>
      <c r="AC130" s="46">
        <f t="shared" si="802"/>
        <v>0</v>
      </c>
      <c r="AD130" s="46">
        <f t="shared" si="802"/>
        <v>0</v>
      </c>
      <c r="AE130" s="46">
        <f t="shared" si="802"/>
        <v>0</v>
      </c>
      <c r="AF130" s="46">
        <f t="shared" si="802"/>
        <v>4</v>
      </c>
      <c r="AG130" s="46">
        <f t="shared" si="802"/>
        <v>5</v>
      </c>
      <c r="AH130" s="46">
        <f t="shared" si="802"/>
        <v>7</v>
      </c>
      <c r="AI130" s="46">
        <f t="shared" si="802"/>
        <v>7</v>
      </c>
      <c r="AJ130" s="46">
        <f t="shared" si="802"/>
        <v>7</v>
      </c>
      <c r="AK130" s="46">
        <f t="shared" si="802"/>
        <v>3</v>
      </c>
      <c r="AL130" s="46">
        <f t="shared" si="802"/>
        <v>0</v>
      </c>
      <c r="AM130" s="46">
        <f t="shared" si="802"/>
        <v>0</v>
      </c>
      <c r="AN130" s="46">
        <f t="shared" si="802"/>
        <v>0</v>
      </c>
      <c r="AO130" s="46">
        <f t="shared" si="802"/>
        <v>0</v>
      </c>
      <c r="AP130" s="46">
        <f t="shared" si="802"/>
        <v>0</v>
      </c>
      <c r="AQ130" s="46">
        <f t="shared" si="802"/>
        <v>0</v>
      </c>
      <c r="AR130" s="46">
        <f t="shared" si="802"/>
        <v>0</v>
      </c>
      <c r="AS130" s="46">
        <f t="shared" si="802"/>
        <v>0</v>
      </c>
      <c r="AT130" s="46">
        <f t="shared" si="802"/>
        <v>0</v>
      </c>
      <c r="AU130" s="46">
        <f t="shared" si="802"/>
        <v>0</v>
      </c>
      <c r="AV130" s="46">
        <f t="shared" si="802"/>
        <v>0</v>
      </c>
      <c r="AW130" s="46">
        <f t="shared" si="802"/>
        <v>0</v>
      </c>
      <c r="AX130" s="46">
        <f t="shared" si="802"/>
        <v>0</v>
      </c>
      <c r="AY130" s="46">
        <f t="shared" si="802"/>
        <v>0</v>
      </c>
      <c r="AZ130" s="46">
        <f t="shared" si="802"/>
        <v>0</v>
      </c>
      <c r="BA130" s="46">
        <f t="shared" si="802"/>
        <v>1</v>
      </c>
      <c r="BB130" s="46">
        <f t="shared" si="802"/>
        <v>5</v>
      </c>
      <c r="BC130" s="46">
        <f t="shared" si="802"/>
        <v>0</v>
      </c>
      <c r="BD130" s="46">
        <f t="shared" si="802"/>
        <v>8</v>
      </c>
      <c r="BE130" s="46">
        <f t="shared" si="802"/>
        <v>5</v>
      </c>
      <c r="BF130" s="46">
        <f t="shared" si="802"/>
        <v>0</v>
      </c>
      <c r="BG130" s="46">
        <f t="shared" si="802"/>
        <v>0</v>
      </c>
      <c r="BH130" s="46">
        <f t="shared" si="802"/>
        <v>0</v>
      </c>
      <c r="BI130" s="46">
        <f t="shared" si="802"/>
        <v>0</v>
      </c>
      <c r="BJ130" s="46">
        <f t="shared" si="802"/>
        <v>0</v>
      </c>
      <c r="BK130" s="46">
        <f t="shared" si="802"/>
        <v>0</v>
      </c>
      <c r="BL130" s="46">
        <f t="shared" si="802"/>
        <v>0</v>
      </c>
      <c r="BM130" s="46">
        <f t="shared" si="802"/>
        <v>0</v>
      </c>
      <c r="BN130" s="46">
        <f t="shared" si="802"/>
        <v>0</v>
      </c>
      <c r="BO130" s="46">
        <f t="shared" si="802"/>
        <v>0</v>
      </c>
      <c r="BP130" s="46">
        <f t="shared" si="802"/>
        <v>0</v>
      </c>
      <c r="BQ130" s="46">
        <f t="shared" ref="BQ130:CR130" si="803">BQ129</f>
        <v>0</v>
      </c>
      <c r="BR130" s="46">
        <f t="shared" si="803"/>
        <v>0</v>
      </c>
      <c r="BS130" s="46">
        <f t="shared" si="803"/>
        <v>0</v>
      </c>
      <c r="BT130" s="46">
        <f t="shared" si="803"/>
        <v>0</v>
      </c>
      <c r="BU130" s="46">
        <f t="shared" si="803"/>
        <v>0</v>
      </c>
      <c r="BV130" s="46">
        <f t="shared" si="803"/>
        <v>0</v>
      </c>
      <c r="BW130" s="46">
        <f t="shared" si="803"/>
        <v>0</v>
      </c>
      <c r="BX130" s="46">
        <f t="shared" si="803"/>
        <v>5</v>
      </c>
      <c r="BY130" s="46">
        <f t="shared" si="803"/>
        <v>1</v>
      </c>
      <c r="BZ130" s="46">
        <f t="shared" si="803"/>
        <v>5</v>
      </c>
      <c r="CA130" s="46">
        <f t="shared" si="803"/>
        <v>0</v>
      </c>
      <c r="CB130" s="46">
        <f t="shared" si="803"/>
        <v>4</v>
      </c>
      <c r="CC130" s="46">
        <f t="shared" si="803"/>
        <v>3</v>
      </c>
      <c r="CD130" s="46">
        <f t="shared" si="803"/>
        <v>0</v>
      </c>
      <c r="CE130" s="46">
        <f t="shared" si="803"/>
        <v>2</v>
      </c>
      <c r="CF130" s="46">
        <f t="shared" si="803"/>
        <v>4</v>
      </c>
      <c r="CG130" s="46">
        <f t="shared" si="803"/>
        <v>0</v>
      </c>
      <c r="CH130" s="46">
        <f t="shared" si="803"/>
        <v>0</v>
      </c>
      <c r="CI130" s="46">
        <f t="shared" si="803"/>
        <v>0</v>
      </c>
      <c r="CJ130" s="46">
        <f t="shared" si="803"/>
        <v>0</v>
      </c>
      <c r="CK130" s="46">
        <f t="shared" si="803"/>
        <v>0</v>
      </c>
      <c r="CL130" s="46">
        <f t="shared" si="803"/>
        <v>0</v>
      </c>
      <c r="CM130" s="46">
        <f t="shared" si="803"/>
        <v>0</v>
      </c>
      <c r="CN130" s="46">
        <f t="shared" si="803"/>
        <v>0</v>
      </c>
      <c r="CO130" s="46">
        <f t="shared" si="803"/>
        <v>0</v>
      </c>
      <c r="CP130" s="46">
        <f t="shared" si="803"/>
        <v>5</v>
      </c>
      <c r="CQ130" s="46">
        <f t="shared" si="803"/>
        <v>6</v>
      </c>
      <c r="CR130" s="46">
        <f t="shared" si="803"/>
        <v>6</v>
      </c>
      <c r="CS130" s="46">
        <f t="shared" si="799"/>
        <v>114</v>
      </c>
    </row>
    <row r="131" spans="1:97" x14ac:dyDescent="0.25">
      <c r="A131" s="162"/>
      <c r="B131" s="158" t="s">
        <v>136</v>
      </c>
      <c r="C131" s="46" t="s">
        <v>44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  <c r="AS131" s="46">
        <v>0</v>
      </c>
      <c r="AT131" s="46">
        <v>0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46">
        <v>0</v>
      </c>
      <c r="BC131" s="46">
        <v>0</v>
      </c>
      <c r="BD131" s="46">
        <v>0</v>
      </c>
      <c r="BE131" s="46">
        <v>0</v>
      </c>
      <c r="BF131" s="46">
        <v>0</v>
      </c>
      <c r="BG131" s="46">
        <v>0</v>
      </c>
      <c r="BH131" s="46">
        <v>0</v>
      </c>
      <c r="BI131" s="46">
        <v>0</v>
      </c>
      <c r="BJ131" s="46">
        <v>7</v>
      </c>
      <c r="BK131" s="46">
        <v>5</v>
      </c>
      <c r="BL131" s="46">
        <v>7</v>
      </c>
      <c r="BM131" s="46">
        <v>4</v>
      </c>
      <c r="BN131" s="46">
        <v>0</v>
      </c>
      <c r="BO131" s="46">
        <v>0</v>
      </c>
      <c r="BP131" s="46">
        <v>0</v>
      </c>
      <c r="BQ131" s="46">
        <v>0</v>
      </c>
      <c r="BR131" s="46">
        <v>0</v>
      </c>
      <c r="BS131" s="46">
        <v>0</v>
      </c>
      <c r="BT131" s="46">
        <v>0</v>
      </c>
      <c r="BU131" s="46">
        <v>0</v>
      </c>
      <c r="BV131" s="46">
        <v>0</v>
      </c>
      <c r="BW131" s="46">
        <v>0</v>
      </c>
      <c r="BX131" s="46">
        <v>0</v>
      </c>
      <c r="BY131" s="46">
        <v>0</v>
      </c>
      <c r="BZ131" s="46">
        <v>0</v>
      </c>
      <c r="CA131" s="46">
        <v>0</v>
      </c>
      <c r="CB131" s="46">
        <v>0</v>
      </c>
      <c r="CC131" s="46">
        <v>0</v>
      </c>
      <c r="CD131" s="46">
        <v>0</v>
      </c>
      <c r="CE131" s="46">
        <v>0</v>
      </c>
      <c r="CF131" s="46">
        <v>0</v>
      </c>
      <c r="CG131" s="46">
        <v>0</v>
      </c>
      <c r="CH131" s="46">
        <v>0</v>
      </c>
      <c r="CI131" s="46">
        <v>0</v>
      </c>
      <c r="CJ131" s="46">
        <v>0</v>
      </c>
      <c r="CK131" s="46">
        <v>0</v>
      </c>
      <c r="CL131" s="46">
        <v>0</v>
      </c>
      <c r="CM131" s="46">
        <v>0</v>
      </c>
      <c r="CN131" s="46">
        <v>0</v>
      </c>
      <c r="CO131" s="46">
        <v>0</v>
      </c>
      <c r="CP131" s="46">
        <v>0</v>
      </c>
      <c r="CQ131" s="46">
        <v>0</v>
      </c>
      <c r="CR131" s="46">
        <v>0</v>
      </c>
      <c r="CS131" s="46">
        <f t="shared" si="799"/>
        <v>23</v>
      </c>
    </row>
    <row r="132" spans="1:97" x14ac:dyDescent="0.25">
      <c r="A132" s="162"/>
      <c r="B132" s="159"/>
      <c r="C132" s="52" t="s">
        <v>45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0</v>
      </c>
      <c r="BB132" s="46">
        <v>0</v>
      </c>
      <c r="BC132" s="46">
        <v>0</v>
      </c>
      <c r="BD132" s="46">
        <v>0</v>
      </c>
      <c r="BE132" s="46">
        <v>0</v>
      </c>
      <c r="BF132" s="46">
        <v>0</v>
      </c>
      <c r="BG132" s="46">
        <v>0</v>
      </c>
      <c r="BH132" s="46">
        <v>0</v>
      </c>
      <c r="BI132" s="46">
        <v>0</v>
      </c>
      <c r="BJ132" s="46">
        <v>6</v>
      </c>
      <c r="BK132" s="46">
        <v>0</v>
      </c>
      <c r="BL132" s="46">
        <v>6</v>
      </c>
      <c r="BM132" s="46">
        <v>0</v>
      </c>
      <c r="BN132" s="46">
        <v>0</v>
      </c>
      <c r="BO132" s="46">
        <v>0</v>
      </c>
      <c r="BP132" s="46">
        <v>0</v>
      </c>
      <c r="BQ132" s="46">
        <v>0</v>
      </c>
      <c r="BR132" s="46">
        <v>0</v>
      </c>
      <c r="BS132" s="46">
        <v>0</v>
      </c>
      <c r="BT132" s="46">
        <v>0</v>
      </c>
      <c r="BU132" s="46">
        <v>0</v>
      </c>
      <c r="BV132" s="46">
        <v>0</v>
      </c>
      <c r="BW132" s="46">
        <v>0</v>
      </c>
      <c r="BX132" s="46">
        <v>0</v>
      </c>
      <c r="BY132" s="46">
        <v>0</v>
      </c>
      <c r="BZ132" s="46">
        <v>0</v>
      </c>
      <c r="CA132" s="46">
        <v>0</v>
      </c>
      <c r="CB132" s="46">
        <v>0</v>
      </c>
      <c r="CC132" s="46">
        <v>0</v>
      </c>
      <c r="CD132" s="46">
        <v>0</v>
      </c>
      <c r="CE132" s="46">
        <v>0</v>
      </c>
      <c r="CF132" s="46">
        <v>0</v>
      </c>
      <c r="CG132" s="46">
        <v>0</v>
      </c>
      <c r="CH132" s="46">
        <v>0</v>
      </c>
      <c r="CI132" s="46">
        <v>0</v>
      </c>
      <c r="CJ132" s="46">
        <v>0</v>
      </c>
      <c r="CK132" s="46">
        <v>0</v>
      </c>
      <c r="CL132" s="46">
        <v>0</v>
      </c>
      <c r="CM132" s="46">
        <v>0</v>
      </c>
      <c r="CN132" s="46">
        <v>0</v>
      </c>
      <c r="CO132" s="46">
        <v>0</v>
      </c>
      <c r="CP132" s="46">
        <v>0</v>
      </c>
      <c r="CQ132" s="46">
        <v>0</v>
      </c>
      <c r="CR132" s="46">
        <v>0</v>
      </c>
      <c r="CS132" s="46">
        <f t="shared" si="799"/>
        <v>12</v>
      </c>
    </row>
    <row r="133" spans="1:97" x14ac:dyDescent="0.25">
      <c r="A133" s="162"/>
      <c r="B133" s="158" t="s">
        <v>135</v>
      </c>
      <c r="C133" s="46" t="s">
        <v>179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12</v>
      </c>
      <c r="N133" s="46">
        <v>10</v>
      </c>
      <c r="O133" s="46">
        <v>2</v>
      </c>
      <c r="P133" s="46">
        <v>6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10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6</v>
      </c>
      <c r="AG133" s="46">
        <v>10</v>
      </c>
      <c r="AH133" s="46">
        <v>8</v>
      </c>
      <c r="AI133" s="46">
        <v>8</v>
      </c>
      <c r="AJ133" s="46">
        <v>12</v>
      </c>
      <c r="AK133" s="46">
        <v>8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10</v>
      </c>
      <c r="BB133" s="46">
        <v>10</v>
      </c>
      <c r="BC133" s="46">
        <v>2</v>
      </c>
      <c r="BD133" s="46">
        <v>16</v>
      </c>
      <c r="BE133" s="46">
        <v>5</v>
      </c>
      <c r="BF133" s="46">
        <v>0</v>
      </c>
      <c r="BG133" s="46">
        <v>0</v>
      </c>
      <c r="BH133" s="46">
        <v>0</v>
      </c>
      <c r="BI133" s="46">
        <v>0</v>
      </c>
      <c r="BJ133" s="46">
        <v>6</v>
      </c>
      <c r="BK133" s="46">
        <v>5</v>
      </c>
      <c r="BL133" s="46">
        <v>7</v>
      </c>
      <c r="BM133" s="46">
        <v>5</v>
      </c>
      <c r="BN133" s="46">
        <v>0</v>
      </c>
      <c r="BO133" s="46">
        <v>0</v>
      </c>
      <c r="BP133" s="46">
        <v>0</v>
      </c>
      <c r="BQ133" s="46">
        <v>0</v>
      </c>
      <c r="BR133" s="46">
        <v>0</v>
      </c>
      <c r="BS133" s="46">
        <v>0</v>
      </c>
      <c r="BT133" s="46">
        <v>0</v>
      </c>
      <c r="BU133" s="46">
        <v>0</v>
      </c>
      <c r="BV133" s="46">
        <v>0</v>
      </c>
      <c r="BW133" s="46">
        <v>0</v>
      </c>
      <c r="BX133" s="46">
        <v>10</v>
      </c>
      <c r="BY133" s="46">
        <v>0</v>
      </c>
      <c r="BZ133" s="46">
        <v>10</v>
      </c>
      <c r="CA133" s="46">
        <v>0</v>
      </c>
      <c r="CB133" s="46">
        <v>8</v>
      </c>
      <c r="CC133" s="46">
        <v>6</v>
      </c>
      <c r="CD133" s="46">
        <v>0</v>
      </c>
      <c r="CE133" s="46">
        <v>2</v>
      </c>
      <c r="CF133" s="46">
        <v>8</v>
      </c>
      <c r="CG133" s="46">
        <v>0</v>
      </c>
      <c r="CH133" s="46">
        <v>0</v>
      </c>
      <c r="CI133" s="46">
        <v>0</v>
      </c>
      <c r="CJ133" s="46">
        <v>0</v>
      </c>
      <c r="CK133" s="46">
        <v>0</v>
      </c>
      <c r="CL133" s="46">
        <v>0</v>
      </c>
      <c r="CM133" s="46">
        <v>0</v>
      </c>
      <c r="CN133" s="46">
        <v>0</v>
      </c>
      <c r="CO133" s="46">
        <v>0</v>
      </c>
      <c r="CP133" s="46">
        <v>8</v>
      </c>
      <c r="CQ133" s="46">
        <v>12</v>
      </c>
      <c r="CR133" s="46">
        <v>12</v>
      </c>
      <c r="CS133" s="46">
        <f t="shared" si="799"/>
        <v>234</v>
      </c>
    </row>
    <row r="134" spans="1:97" x14ac:dyDescent="0.25">
      <c r="A134" s="162"/>
      <c r="B134" s="159"/>
      <c r="C134" s="52" t="s">
        <v>45</v>
      </c>
      <c r="D134" s="46">
        <f>D133</f>
        <v>0</v>
      </c>
      <c r="E134" s="46">
        <f t="shared" ref="E134:BP134" si="804">E133</f>
        <v>0</v>
      </c>
      <c r="F134" s="46">
        <f t="shared" si="804"/>
        <v>0</v>
      </c>
      <c r="G134" s="46">
        <f t="shared" si="804"/>
        <v>0</v>
      </c>
      <c r="H134" s="46">
        <f t="shared" si="804"/>
        <v>0</v>
      </c>
      <c r="I134" s="46">
        <f t="shared" si="804"/>
        <v>0</v>
      </c>
      <c r="J134" s="46">
        <f t="shared" si="804"/>
        <v>0</v>
      </c>
      <c r="K134" s="46">
        <f t="shared" si="804"/>
        <v>0</v>
      </c>
      <c r="L134" s="46">
        <f t="shared" si="804"/>
        <v>0</v>
      </c>
      <c r="M134" s="46">
        <f t="shared" si="804"/>
        <v>12</v>
      </c>
      <c r="N134" s="46">
        <f t="shared" si="804"/>
        <v>10</v>
      </c>
      <c r="O134" s="46">
        <f t="shared" si="804"/>
        <v>2</v>
      </c>
      <c r="P134" s="46">
        <f t="shared" si="804"/>
        <v>6</v>
      </c>
      <c r="Q134" s="46">
        <f t="shared" si="804"/>
        <v>0</v>
      </c>
      <c r="R134" s="46">
        <f t="shared" si="804"/>
        <v>0</v>
      </c>
      <c r="S134" s="46">
        <f t="shared" si="804"/>
        <v>0</v>
      </c>
      <c r="T134" s="46">
        <f t="shared" si="804"/>
        <v>0</v>
      </c>
      <c r="U134" s="46">
        <f t="shared" si="804"/>
        <v>0</v>
      </c>
      <c r="V134" s="46">
        <f t="shared" si="804"/>
        <v>0</v>
      </c>
      <c r="W134" s="46">
        <f t="shared" si="804"/>
        <v>10</v>
      </c>
      <c r="X134" s="46">
        <f t="shared" si="804"/>
        <v>0</v>
      </c>
      <c r="Y134" s="46">
        <f t="shared" si="804"/>
        <v>0</v>
      </c>
      <c r="Z134" s="46">
        <f t="shared" si="804"/>
        <v>0</v>
      </c>
      <c r="AA134" s="46">
        <f t="shared" si="804"/>
        <v>0</v>
      </c>
      <c r="AB134" s="46">
        <f t="shared" si="804"/>
        <v>0</v>
      </c>
      <c r="AC134" s="46">
        <f t="shared" si="804"/>
        <v>0</v>
      </c>
      <c r="AD134" s="46">
        <f t="shared" si="804"/>
        <v>0</v>
      </c>
      <c r="AE134" s="46">
        <f t="shared" si="804"/>
        <v>0</v>
      </c>
      <c r="AF134" s="46">
        <f t="shared" si="804"/>
        <v>6</v>
      </c>
      <c r="AG134" s="46">
        <f t="shared" si="804"/>
        <v>10</v>
      </c>
      <c r="AH134" s="46">
        <f t="shared" si="804"/>
        <v>8</v>
      </c>
      <c r="AI134" s="46">
        <f t="shared" si="804"/>
        <v>8</v>
      </c>
      <c r="AJ134" s="46">
        <f t="shared" si="804"/>
        <v>12</v>
      </c>
      <c r="AK134" s="46">
        <f t="shared" si="804"/>
        <v>8</v>
      </c>
      <c r="AL134" s="46">
        <f t="shared" si="804"/>
        <v>0</v>
      </c>
      <c r="AM134" s="46">
        <f t="shared" si="804"/>
        <v>0</v>
      </c>
      <c r="AN134" s="46">
        <f t="shared" si="804"/>
        <v>0</v>
      </c>
      <c r="AO134" s="46">
        <f t="shared" si="804"/>
        <v>0</v>
      </c>
      <c r="AP134" s="46">
        <f t="shared" si="804"/>
        <v>0</v>
      </c>
      <c r="AQ134" s="46">
        <f t="shared" si="804"/>
        <v>0</v>
      </c>
      <c r="AR134" s="46">
        <f t="shared" si="804"/>
        <v>0</v>
      </c>
      <c r="AS134" s="46">
        <f t="shared" si="804"/>
        <v>0</v>
      </c>
      <c r="AT134" s="46">
        <f t="shared" si="804"/>
        <v>0</v>
      </c>
      <c r="AU134" s="46">
        <f t="shared" si="804"/>
        <v>0</v>
      </c>
      <c r="AV134" s="46">
        <f t="shared" si="804"/>
        <v>0</v>
      </c>
      <c r="AW134" s="46">
        <f t="shared" si="804"/>
        <v>0</v>
      </c>
      <c r="AX134" s="46">
        <f t="shared" si="804"/>
        <v>0</v>
      </c>
      <c r="AY134" s="46">
        <f t="shared" si="804"/>
        <v>0</v>
      </c>
      <c r="AZ134" s="46">
        <f t="shared" si="804"/>
        <v>0</v>
      </c>
      <c r="BA134" s="46">
        <f t="shared" si="804"/>
        <v>10</v>
      </c>
      <c r="BB134" s="46">
        <f t="shared" si="804"/>
        <v>10</v>
      </c>
      <c r="BC134" s="46">
        <f t="shared" si="804"/>
        <v>2</v>
      </c>
      <c r="BD134" s="46">
        <f t="shared" si="804"/>
        <v>16</v>
      </c>
      <c r="BE134" s="46">
        <f t="shared" si="804"/>
        <v>5</v>
      </c>
      <c r="BF134" s="46">
        <f t="shared" si="804"/>
        <v>0</v>
      </c>
      <c r="BG134" s="46">
        <f t="shared" si="804"/>
        <v>0</v>
      </c>
      <c r="BH134" s="46">
        <f t="shared" si="804"/>
        <v>0</v>
      </c>
      <c r="BI134" s="46">
        <f t="shared" si="804"/>
        <v>0</v>
      </c>
      <c r="BJ134" s="46">
        <f t="shared" si="804"/>
        <v>6</v>
      </c>
      <c r="BK134" s="46">
        <f t="shared" si="804"/>
        <v>5</v>
      </c>
      <c r="BL134" s="46">
        <f t="shared" si="804"/>
        <v>7</v>
      </c>
      <c r="BM134" s="46">
        <f t="shared" si="804"/>
        <v>5</v>
      </c>
      <c r="BN134" s="46">
        <f t="shared" si="804"/>
        <v>0</v>
      </c>
      <c r="BO134" s="46">
        <f t="shared" si="804"/>
        <v>0</v>
      </c>
      <c r="BP134" s="46">
        <f t="shared" si="804"/>
        <v>0</v>
      </c>
      <c r="BQ134" s="46">
        <f t="shared" ref="BQ134:CR134" si="805">BQ133</f>
        <v>0</v>
      </c>
      <c r="BR134" s="46">
        <f t="shared" si="805"/>
        <v>0</v>
      </c>
      <c r="BS134" s="46">
        <f t="shared" si="805"/>
        <v>0</v>
      </c>
      <c r="BT134" s="46">
        <f t="shared" si="805"/>
        <v>0</v>
      </c>
      <c r="BU134" s="46">
        <f t="shared" si="805"/>
        <v>0</v>
      </c>
      <c r="BV134" s="46">
        <f t="shared" si="805"/>
        <v>0</v>
      </c>
      <c r="BW134" s="46">
        <f t="shared" si="805"/>
        <v>0</v>
      </c>
      <c r="BX134" s="46">
        <f t="shared" si="805"/>
        <v>10</v>
      </c>
      <c r="BY134" s="46">
        <f t="shared" si="805"/>
        <v>0</v>
      </c>
      <c r="BZ134" s="46">
        <f t="shared" si="805"/>
        <v>10</v>
      </c>
      <c r="CA134" s="46">
        <f t="shared" si="805"/>
        <v>0</v>
      </c>
      <c r="CB134" s="46">
        <v>6</v>
      </c>
      <c r="CC134" s="46">
        <f t="shared" si="805"/>
        <v>6</v>
      </c>
      <c r="CD134" s="46">
        <f t="shared" si="805"/>
        <v>0</v>
      </c>
      <c r="CE134" s="46">
        <f t="shared" si="805"/>
        <v>2</v>
      </c>
      <c r="CF134" s="46">
        <f t="shared" si="805"/>
        <v>8</v>
      </c>
      <c r="CG134" s="46">
        <f t="shared" si="805"/>
        <v>0</v>
      </c>
      <c r="CH134" s="46">
        <f t="shared" si="805"/>
        <v>0</v>
      </c>
      <c r="CI134" s="46">
        <f t="shared" si="805"/>
        <v>0</v>
      </c>
      <c r="CJ134" s="46">
        <f t="shared" si="805"/>
        <v>0</v>
      </c>
      <c r="CK134" s="46">
        <f t="shared" si="805"/>
        <v>0</v>
      </c>
      <c r="CL134" s="46">
        <f t="shared" si="805"/>
        <v>0</v>
      </c>
      <c r="CM134" s="46">
        <f t="shared" si="805"/>
        <v>0</v>
      </c>
      <c r="CN134" s="46">
        <f t="shared" si="805"/>
        <v>0</v>
      </c>
      <c r="CO134" s="46">
        <f t="shared" si="805"/>
        <v>0</v>
      </c>
      <c r="CP134" s="46">
        <f t="shared" si="805"/>
        <v>8</v>
      </c>
      <c r="CQ134" s="46">
        <f t="shared" si="805"/>
        <v>12</v>
      </c>
      <c r="CR134" s="46">
        <f t="shared" si="805"/>
        <v>12</v>
      </c>
      <c r="CS134" s="46">
        <f t="shared" si="799"/>
        <v>232</v>
      </c>
    </row>
    <row r="135" spans="1:97" x14ac:dyDescent="0.25">
      <c r="A135" s="61"/>
      <c r="CS135" s="62"/>
    </row>
    <row r="136" spans="1:97" x14ac:dyDescent="0.25">
      <c r="A136" s="162" t="s">
        <v>177</v>
      </c>
      <c r="B136" s="158" t="s">
        <v>136</v>
      </c>
      <c r="C136" s="46" t="s">
        <v>44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7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6</v>
      </c>
      <c r="R136" s="46">
        <v>6</v>
      </c>
      <c r="S136" s="46">
        <v>7</v>
      </c>
      <c r="T136" s="46">
        <v>6</v>
      </c>
      <c r="U136" s="46">
        <v>3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2</v>
      </c>
      <c r="AL136" s="46">
        <v>6</v>
      </c>
      <c r="AM136" s="46">
        <v>7</v>
      </c>
      <c r="AN136" s="46">
        <v>6</v>
      </c>
      <c r="AO136" s="46">
        <v>2</v>
      </c>
      <c r="AP136" s="46">
        <v>6</v>
      </c>
      <c r="AQ136" s="46">
        <v>5</v>
      </c>
      <c r="AR136" s="46">
        <v>0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1</v>
      </c>
      <c r="BA136" s="46">
        <v>4</v>
      </c>
      <c r="BB136" s="46">
        <v>0</v>
      </c>
      <c r="BC136" s="46">
        <v>3</v>
      </c>
      <c r="BD136" s="46">
        <v>0</v>
      </c>
      <c r="BE136" s="46">
        <v>1</v>
      </c>
      <c r="BF136" s="46">
        <v>6</v>
      </c>
      <c r="BG136" s="46">
        <v>7</v>
      </c>
      <c r="BH136" s="46">
        <v>5</v>
      </c>
      <c r="BI136" s="46">
        <v>3</v>
      </c>
      <c r="BJ136" s="46">
        <v>0</v>
      </c>
      <c r="BK136" s="46">
        <v>0</v>
      </c>
      <c r="BL136" s="46">
        <v>0</v>
      </c>
      <c r="BM136" s="46">
        <v>0</v>
      </c>
      <c r="BN136" s="46">
        <v>0</v>
      </c>
      <c r="BO136" s="46">
        <v>0</v>
      </c>
      <c r="BP136" s="46">
        <v>0</v>
      </c>
      <c r="BQ136" s="46">
        <v>0</v>
      </c>
      <c r="BR136" s="46">
        <v>0</v>
      </c>
      <c r="BS136" s="46">
        <v>0</v>
      </c>
      <c r="BT136" s="46">
        <v>1</v>
      </c>
      <c r="BU136" s="46">
        <v>5</v>
      </c>
      <c r="BV136" s="46">
        <v>7</v>
      </c>
      <c r="BW136" s="46">
        <v>5</v>
      </c>
      <c r="BX136" s="46">
        <v>0</v>
      </c>
      <c r="BY136" s="46">
        <v>0</v>
      </c>
      <c r="BZ136" s="46">
        <v>5</v>
      </c>
      <c r="CA136" s="46">
        <v>0</v>
      </c>
      <c r="CB136" s="46">
        <v>0</v>
      </c>
      <c r="CC136" s="46">
        <v>2</v>
      </c>
      <c r="CD136" s="46">
        <v>0</v>
      </c>
      <c r="CE136" s="46">
        <v>0</v>
      </c>
      <c r="CF136" s="46">
        <v>0</v>
      </c>
      <c r="CG136" s="46">
        <v>0</v>
      </c>
      <c r="CH136" s="46">
        <v>0</v>
      </c>
      <c r="CI136" s="46">
        <v>0</v>
      </c>
      <c r="CJ136" s="46">
        <v>0</v>
      </c>
      <c r="CK136" s="46">
        <v>0</v>
      </c>
      <c r="CL136" s="46">
        <v>0</v>
      </c>
      <c r="CM136" s="46">
        <v>0</v>
      </c>
      <c r="CN136" s="46">
        <v>0</v>
      </c>
      <c r="CO136" s="46">
        <v>0</v>
      </c>
      <c r="CP136" s="46">
        <v>0</v>
      </c>
      <c r="CQ136" s="46">
        <v>0</v>
      </c>
      <c r="CR136" s="46">
        <v>0</v>
      </c>
      <c r="CS136" s="46">
        <f t="shared" si="799"/>
        <v>124</v>
      </c>
    </row>
    <row r="137" spans="1:97" x14ac:dyDescent="0.25">
      <c r="A137" s="162"/>
      <c r="B137" s="159"/>
      <c r="C137" s="52" t="s">
        <v>45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3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4</v>
      </c>
      <c r="R137" s="46">
        <v>0</v>
      </c>
      <c r="S137" s="46">
        <v>4</v>
      </c>
      <c r="T137" s="46">
        <v>2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3</v>
      </c>
      <c r="AL137" s="46">
        <v>0</v>
      </c>
      <c r="AM137" s="46">
        <v>4</v>
      </c>
      <c r="AN137" s="46">
        <v>3</v>
      </c>
      <c r="AO137" s="46">
        <v>0</v>
      </c>
      <c r="AP137" s="46">
        <v>0</v>
      </c>
      <c r="AQ137" s="46">
        <v>1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2</v>
      </c>
      <c r="BA137" s="46">
        <v>0</v>
      </c>
      <c r="BB137" s="46">
        <v>0</v>
      </c>
      <c r="BC137" s="46">
        <v>1</v>
      </c>
      <c r="BD137" s="46">
        <v>0</v>
      </c>
      <c r="BE137" s="46">
        <v>0</v>
      </c>
      <c r="BF137" s="46">
        <v>4</v>
      </c>
      <c r="BG137" s="46">
        <v>3</v>
      </c>
      <c r="BH137" s="46">
        <v>0</v>
      </c>
      <c r="BI137" s="46">
        <v>0</v>
      </c>
      <c r="BJ137" s="46">
        <v>0</v>
      </c>
      <c r="BK137" s="46">
        <v>0</v>
      </c>
      <c r="BL137" s="46">
        <v>0</v>
      </c>
      <c r="BM137" s="46">
        <v>0</v>
      </c>
      <c r="BN137" s="46">
        <v>0</v>
      </c>
      <c r="BO137" s="46">
        <v>0</v>
      </c>
      <c r="BP137" s="46">
        <v>0</v>
      </c>
      <c r="BQ137" s="46">
        <v>0</v>
      </c>
      <c r="BR137" s="46">
        <v>0</v>
      </c>
      <c r="BS137" s="46">
        <v>0</v>
      </c>
      <c r="BT137" s="46">
        <v>3</v>
      </c>
      <c r="BU137" s="46">
        <v>0</v>
      </c>
      <c r="BV137" s="46">
        <v>3</v>
      </c>
      <c r="BW137" s="46">
        <v>0</v>
      </c>
      <c r="BX137" s="46">
        <v>0</v>
      </c>
      <c r="BY137" s="46">
        <v>0</v>
      </c>
      <c r="BZ137" s="46">
        <v>2</v>
      </c>
      <c r="CA137" s="46">
        <v>0</v>
      </c>
      <c r="CB137" s="46">
        <v>0</v>
      </c>
      <c r="CC137" s="46">
        <v>1</v>
      </c>
      <c r="CD137" s="46">
        <v>0</v>
      </c>
      <c r="CE137" s="46">
        <v>0</v>
      </c>
      <c r="CF137" s="46">
        <v>0</v>
      </c>
      <c r="CG137" s="46">
        <v>0</v>
      </c>
      <c r="CH137" s="46">
        <v>0</v>
      </c>
      <c r="CI137" s="46">
        <v>0</v>
      </c>
      <c r="CJ137" s="46">
        <v>0</v>
      </c>
      <c r="CK137" s="46">
        <v>0</v>
      </c>
      <c r="CL137" s="46">
        <v>0</v>
      </c>
      <c r="CM137" s="46">
        <v>0</v>
      </c>
      <c r="CN137" s="46">
        <v>0</v>
      </c>
      <c r="CO137" s="46">
        <v>0</v>
      </c>
      <c r="CP137" s="46">
        <v>0</v>
      </c>
      <c r="CQ137" s="46">
        <v>0</v>
      </c>
      <c r="CR137" s="46">
        <v>0</v>
      </c>
      <c r="CS137" s="46">
        <f t="shared" si="799"/>
        <v>43</v>
      </c>
    </row>
    <row r="138" spans="1:97" x14ac:dyDescent="0.25">
      <c r="A138" s="162"/>
      <c r="B138" s="158" t="s">
        <v>135</v>
      </c>
      <c r="C138" s="46" t="s">
        <v>49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3</v>
      </c>
      <c r="R138" s="46">
        <v>1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6">
        <v>0</v>
      </c>
      <c r="BE138" s="46">
        <v>0</v>
      </c>
      <c r="BF138" s="46">
        <v>0</v>
      </c>
      <c r="BG138" s="46">
        <v>1</v>
      </c>
      <c r="BH138" s="46">
        <v>0</v>
      </c>
      <c r="BI138" s="46">
        <v>0</v>
      </c>
      <c r="BJ138" s="46">
        <v>0</v>
      </c>
      <c r="BK138" s="46">
        <v>0</v>
      </c>
      <c r="BL138" s="46">
        <v>0</v>
      </c>
      <c r="BM138" s="46">
        <v>0</v>
      </c>
      <c r="BN138" s="46">
        <v>0</v>
      </c>
      <c r="BO138" s="46">
        <v>0</v>
      </c>
      <c r="BP138" s="46">
        <v>0</v>
      </c>
      <c r="BQ138" s="46">
        <v>0</v>
      </c>
      <c r="BR138" s="46">
        <v>0</v>
      </c>
      <c r="BS138" s="46">
        <v>0</v>
      </c>
      <c r="BT138" s="46">
        <v>0</v>
      </c>
      <c r="BU138" s="46">
        <v>0</v>
      </c>
      <c r="BV138" s="46">
        <v>0</v>
      </c>
      <c r="BW138" s="46">
        <v>0</v>
      </c>
      <c r="BX138" s="46">
        <v>0</v>
      </c>
      <c r="BY138" s="46">
        <v>0</v>
      </c>
      <c r="BZ138" s="46">
        <v>0</v>
      </c>
      <c r="CA138" s="46">
        <v>0</v>
      </c>
      <c r="CB138" s="46">
        <v>0</v>
      </c>
      <c r="CC138" s="46">
        <v>0</v>
      </c>
      <c r="CD138" s="46">
        <v>0</v>
      </c>
      <c r="CE138" s="46">
        <v>0</v>
      </c>
      <c r="CF138" s="46">
        <v>0</v>
      </c>
      <c r="CG138" s="46">
        <v>0</v>
      </c>
      <c r="CH138" s="46">
        <v>0</v>
      </c>
      <c r="CI138" s="46">
        <v>0</v>
      </c>
      <c r="CJ138" s="46">
        <v>0</v>
      </c>
      <c r="CK138" s="46">
        <v>0</v>
      </c>
      <c r="CL138" s="46">
        <v>0</v>
      </c>
      <c r="CM138" s="46">
        <v>0</v>
      </c>
      <c r="CN138" s="46">
        <v>0</v>
      </c>
      <c r="CO138" s="46">
        <v>0</v>
      </c>
      <c r="CP138" s="46">
        <v>0</v>
      </c>
      <c r="CQ138" s="46">
        <v>0</v>
      </c>
      <c r="CR138" s="46">
        <v>0</v>
      </c>
      <c r="CS138" s="46">
        <f t="shared" si="799"/>
        <v>5</v>
      </c>
    </row>
    <row r="139" spans="1:97" x14ac:dyDescent="0.25">
      <c r="A139" s="162"/>
      <c r="B139" s="159"/>
      <c r="C139" s="52" t="s">
        <v>45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46">
        <v>0</v>
      </c>
      <c r="BD139" s="46">
        <v>0</v>
      </c>
      <c r="BE139" s="46">
        <v>0</v>
      </c>
      <c r="BF139" s="46">
        <v>0</v>
      </c>
      <c r="BG139" s="46">
        <v>0</v>
      </c>
      <c r="BH139" s="46">
        <v>0</v>
      </c>
      <c r="BI139" s="46">
        <v>0</v>
      </c>
      <c r="BJ139" s="46">
        <v>0</v>
      </c>
      <c r="BK139" s="46">
        <v>0</v>
      </c>
      <c r="BL139" s="46">
        <v>0</v>
      </c>
      <c r="BM139" s="46">
        <v>0</v>
      </c>
      <c r="BN139" s="46">
        <v>0</v>
      </c>
      <c r="BO139" s="46">
        <v>0</v>
      </c>
      <c r="BP139" s="46">
        <v>0</v>
      </c>
      <c r="BQ139" s="46">
        <v>0</v>
      </c>
      <c r="BR139" s="46">
        <v>0</v>
      </c>
      <c r="BS139" s="46">
        <v>0</v>
      </c>
      <c r="BT139" s="46">
        <v>0</v>
      </c>
      <c r="BU139" s="46">
        <v>0</v>
      </c>
      <c r="BV139" s="46">
        <v>0</v>
      </c>
      <c r="BW139" s="46">
        <v>0</v>
      </c>
      <c r="BX139" s="46">
        <v>0</v>
      </c>
      <c r="BY139" s="46">
        <v>0</v>
      </c>
      <c r="BZ139" s="46">
        <v>0</v>
      </c>
      <c r="CA139" s="46">
        <v>0</v>
      </c>
      <c r="CB139" s="46">
        <v>0</v>
      </c>
      <c r="CC139" s="46">
        <v>0</v>
      </c>
      <c r="CD139" s="46">
        <v>0</v>
      </c>
      <c r="CE139" s="46">
        <v>0</v>
      </c>
      <c r="CF139" s="46">
        <v>0</v>
      </c>
      <c r="CG139" s="46">
        <v>0</v>
      </c>
      <c r="CH139" s="46">
        <v>0</v>
      </c>
      <c r="CI139" s="46">
        <v>0</v>
      </c>
      <c r="CJ139" s="46">
        <v>0</v>
      </c>
      <c r="CK139" s="46">
        <v>0</v>
      </c>
      <c r="CL139" s="46">
        <v>0</v>
      </c>
      <c r="CM139" s="46">
        <v>0</v>
      </c>
      <c r="CN139" s="46">
        <v>0</v>
      </c>
      <c r="CO139" s="46">
        <v>0</v>
      </c>
      <c r="CP139" s="46">
        <v>0</v>
      </c>
      <c r="CQ139" s="46">
        <v>0</v>
      </c>
      <c r="CR139" s="46">
        <v>0</v>
      </c>
      <c r="CS139" s="46">
        <f t="shared" si="799"/>
        <v>0</v>
      </c>
    </row>
    <row r="140" spans="1:97" x14ac:dyDescent="0.25">
      <c r="A140" s="162"/>
      <c r="B140" s="158" t="s">
        <v>135</v>
      </c>
      <c r="C140" s="46" t="s">
        <v>46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6</v>
      </c>
      <c r="K140" s="46">
        <v>1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3</v>
      </c>
      <c r="R140" s="46">
        <v>5</v>
      </c>
      <c r="S140" s="46">
        <v>7</v>
      </c>
      <c r="T140" s="46">
        <v>6</v>
      </c>
      <c r="U140" s="46">
        <v>3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1</v>
      </c>
      <c r="AL140" s="46">
        <v>6</v>
      </c>
      <c r="AM140" s="46">
        <v>7</v>
      </c>
      <c r="AN140" s="46">
        <v>6</v>
      </c>
      <c r="AO140" s="46">
        <v>2</v>
      </c>
      <c r="AP140" s="46">
        <v>6</v>
      </c>
      <c r="AQ140" s="46">
        <v>6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6">
        <v>0</v>
      </c>
      <c r="AY140" s="46">
        <v>0</v>
      </c>
      <c r="AZ140" s="46">
        <v>0</v>
      </c>
      <c r="BA140" s="46">
        <v>5</v>
      </c>
      <c r="BB140" s="46">
        <v>0</v>
      </c>
      <c r="BC140" s="46">
        <v>3</v>
      </c>
      <c r="BD140" s="46">
        <v>0</v>
      </c>
      <c r="BE140" s="46">
        <v>0</v>
      </c>
      <c r="BF140" s="46">
        <v>6</v>
      </c>
      <c r="BG140" s="46">
        <v>6</v>
      </c>
      <c r="BH140" s="46">
        <v>5</v>
      </c>
      <c r="BI140" s="46">
        <v>4</v>
      </c>
      <c r="BJ140" s="46">
        <v>0</v>
      </c>
      <c r="BK140" s="46">
        <v>0</v>
      </c>
      <c r="BL140" s="46">
        <v>0</v>
      </c>
      <c r="BM140" s="46">
        <v>0</v>
      </c>
      <c r="BN140" s="46">
        <v>0</v>
      </c>
      <c r="BO140" s="46">
        <v>0</v>
      </c>
      <c r="BP140" s="46">
        <v>0</v>
      </c>
      <c r="BQ140" s="46">
        <v>0</v>
      </c>
      <c r="BR140" s="46">
        <v>0</v>
      </c>
      <c r="BS140" s="46">
        <v>0</v>
      </c>
      <c r="BT140" s="46">
        <v>0</v>
      </c>
      <c r="BU140" s="46">
        <v>6</v>
      </c>
      <c r="BV140" s="46">
        <v>6</v>
      </c>
      <c r="BW140" s="46">
        <v>6</v>
      </c>
      <c r="BX140" s="46">
        <v>0</v>
      </c>
      <c r="BY140" s="46">
        <v>0</v>
      </c>
      <c r="BZ140" s="46">
        <v>5</v>
      </c>
      <c r="CA140" s="46">
        <v>0</v>
      </c>
      <c r="CB140" s="46">
        <v>0</v>
      </c>
      <c r="CC140" s="46">
        <v>2</v>
      </c>
      <c r="CD140" s="46">
        <v>0</v>
      </c>
      <c r="CE140" s="46">
        <v>0</v>
      </c>
      <c r="CF140" s="46">
        <v>0</v>
      </c>
      <c r="CG140" s="46">
        <v>0</v>
      </c>
      <c r="CH140" s="46">
        <v>0</v>
      </c>
      <c r="CI140" s="46">
        <v>0</v>
      </c>
      <c r="CJ140" s="46">
        <v>0</v>
      </c>
      <c r="CK140" s="46">
        <v>0</v>
      </c>
      <c r="CL140" s="46">
        <v>0</v>
      </c>
      <c r="CM140" s="46">
        <v>0</v>
      </c>
      <c r="CN140" s="46">
        <v>0</v>
      </c>
      <c r="CO140" s="46">
        <v>0</v>
      </c>
      <c r="CP140" s="46">
        <v>0</v>
      </c>
      <c r="CQ140" s="46">
        <v>0</v>
      </c>
      <c r="CR140" s="46">
        <v>0</v>
      </c>
      <c r="CS140" s="46">
        <f t="shared" si="799"/>
        <v>119</v>
      </c>
    </row>
    <row r="141" spans="1:97" x14ac:dyDescent="0.25">
      <c r="A141" s="162"/>
      <c r="B141" s="159"/>
      <c r="C141" s="52" t="s">
        <v>45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6">
        <v>0</v>
      </c>
      <c r="BE141" s="46">
        <v>0</v>
      </c>
      <c r="BF141" s="46">
        <v>0</v>
      </c>
      <c r="BG141" s="46">
        <v>0</v>
      </c>
      <c r="BH141" s="46">
        <v>0</v>
      </c>
      <c r="BI141" s="46">
        <v>0</v>
      </c>
      <c r="BJ141" s="46">
        <v>0</v>
      </c>
      <c r="BK141" s="46">
        <v>0</v>
      </c>
      <c r="BL141" s="46">
        <v>0</v>
      </c>
      <c r="BM141" s="46">
        <v>0</v>
      </c>
      <c r="BN141" s="46">
        <v>0</v>
      </c>
      <c r="BO141" s="46">
        <v>0</v>
      </c>
      <c r="BP141" s="46">
        <v>0</v>
      </c>
      <c r="BQ141" s="46">
        <v>0</v>
      </c>
      <c r="BR141" s="46">
        <v>0</v>
      </c>
      <c r="BS141" s="46">
        <v>0</v>
      </c>
      <c r="BT141" s="46">
        <v>0</v>
      </c>
      <c r="BU141" s="46">
        <v>0</v>
      </c>
      <c r="BV141" s="46">
        <v>0</v>
      </c>
      <c r="BW141" s="46">
        <v>0</v>
      </c>
      <c r="BX141" s="46">
        <v>0</v>
      </c>
      <c r="BY141" s="46">
        <v>0</v>
      </c>
      <c r="BZ141" s="46">
        <v>0</v>
      </c>
      <c r="CA141" s="46">
        <v>0</v>
      </c>
      <c r="CB141" s="46">
        <v>0</v>
      </c>
      <c r="CC141" s="46">
        <v>0</v>
      </c>
      <c r="CD141" s="46">
        <v>0</v>
      </c>
      <c r="CE141" s="46">
        <v>0</v>
      </c>
      <c r="CF141" s="46">
        <v>0</v>
      </c>
      <c r="CG141" s="46">
        <v>0</v>
      </c>
      <c r="CH141" s="46">
        <v>0</v>
      </c>
      <c r="CI141" s="46">
        <v>0</v>
      </c>
      <c r="CJ141" s="46">
        <v>0</v>
      </c>
      <c r="CK141" s="46">
        <v>0</v>
      </c>
      <c r="CL141" s="46">
        <v>0</v>
      </c>
      <c r="CM141" s="46">
        <v>0</v>
      </c>
      <c r="CN141" s="46">
        <v>0</v>
      </c>
      <c r="CO141" s="46">
        <v>0</v>
      </c>
      <c r="CP141" s="46">
        <v>0</v>
      </c>
      <c r="CQ141" s="46">
        <v>0</v>
      </c>
      <c r="CR141" s="46">
        <v>0</v>
      </c>
      <c r="CS141" s="46">
        <f t="shared" si="799"/>
        <v>0</v>
      </c>
    </row>
    <row r="142" spans="1:97" x14ac:dyDescent="0.25">
      <c r="A142" s="162"/>
      <c r="B142" s="158" t="s">
        <v>135</v>
      </c>
      <c r="C142" s="46" t="s">
        <v>11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2</v>
      </c>
      <c r="R142" s="46">
        <v>2</v>
      </c>
      <c r="S142" s="46">
        <v>4</v>
      </c>
      <c r="T142" s="46">
        <v>3</v>
      </c>
      <c r="U142" s="46">
        <v>1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1</v>
      </c>
      <c r="AL142" s="46">
        <v>3</v>
      </c>
      <c r="AM142" s="46">
        <v>3</v>
      </c>
      <c r="AN142" s="46">
        <v>3</v>
      </c>
      <c r="AO142" s="46">
        <v>1</v>
      </c>
      <c r="AP142" s="46">
        <v>3</v>
      </c>
      <c r="AQ142" s="46">
        <v>3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3</v>
      </c>
      <c r="BB142" s="46">
        <v>0</v>
      </c>
      <c r="BC142" s="46">
        <v>1</v>
      </c>
      <c r="BD142" s="46">
        <v>0</v>
      </c>
      <c r="BE142" s="46">
        <v>0</v>
      </c>
      <c r="BF142" s="46">
        <v>3</v>
      </c>
      <c r="BG142" s="46">
        <v>3</v>
      </c>
      <c r="BH142" s="46">
        <v>3</v>
      </c>
      <c r="BI142" s="46">
        <v>1</v>
      </c>
      <c r="BJ142" s="46">
        <v>0</v>
      </c>
      <c r="BK142" s="46">
        <v>0</v>
      </c>
      <c r="BL142" s="46">
        <v>0</v>
      </c>
      <c r="BM142" s="46">
        <v>0</v>
      </c>
      <c r="BN142" s="46">
        <v>0</v>
      </c>
      <c r="BO142" s="46">
        <v>0</v>
      </c>
      <c r="BP142" s="46">
        <v>0</v>
      </c>
      <c r="BQ142" s="46">
        <v>0</v>
      </c>
      <c r="BR142" s="46">
        <v>0</v>
      </c>
      <c r="BS142" s="46">
        <v>0</v>
      </c>
      <c r="BT142" s="46">
        <v>0</v>
      </c>
      <c r="BU142" s="46">
        <v>0</v>
      </c>
      <c r="BV142" s="46">
        <v>0</v>
      </c>
      <c r="BW142" s="46">
        <v>0</v>
      </c>
      <c r="BX142" s="46">
        <v>0</v>
      </c>
      <c r="BY142" s="46">
        <v>0</v>
      </c>
      <c r="BZ142" s="46">
        <v>2</v>
      </c>
      <c r="CA142" s="46">
        <v>0</v>
      </c>
      <c r="CB142" s="46">
        <v>0</v>
      </c>
      <c r="CC142" s="46">
        <v>1</v>
      </c>
      <c r="CD142" s="46">
        <v>0</v>
      </c>
      <c r="CE142" s="46">
        <v>0</v>
      </c>
      <c r="CF142" s="46">
        <v>0</v>
      </c>
      <c r="CG142" s="46">
        <v>0</v>
      </c>
      <c r="CH142" s="46">
        <v>0</v>
      </c>
      <c r="CI142" s="46">
        <v>0</v>
      </c>
      <c r="CJ142" s="46">
        <v>0</v>
      </c>
      <c r="CK142" s="46">
        <v>0</v>
      </c>
      <c r="CL142" s="46">
        <v>0</v>
      </c>
      <c r="CM142" s="46">
        <v>0</v>
      </c>
      <c r="CN142" s="46">
        <v>0</v>
      </c>
      <c r="CO142" s="46">
        <v>0</v>
      </c>
      <c r="CP142" s="46">
        <v>0</v>
      </c>
      <c r="CQ142" s="46">
        <v>0</v>
      </c>
      <c r="CR142" s="46">
        <v>0</v>
      </c>
      <c r="CS142" s="46">
        <f t="shared" si="799"/>
        <v>46</v>
      </c>
    </row>
    <row r="143" spans="1:97" x14ac:dyDescent="0.25">
      <c r="A143" s="162"/>
      <c r="B143" s="159"/>
      <c r="C143" s="52" t="s">
        <v>45</v>
      </c>
      <c r="D143" s="46">
        <f>D142</f>
        <v>0</v>
      </c>
      <c r="E143" s="46">
        <f t="shared" ref="E143:BP143" si="806">E142</f>
        <v>0</v>
      </c>
      <c r="F143" s="46">
        <f t="shared" si="806"/>
        <v>0</v>
      </c>
      <c r="G143" s="46">
        <f t="shared" si="806"/>
        <v>0</v>
      </c>
      <c r="H143" s="46">
        <f t="shared" si="806"/>
        <v>0</v>
      </c>
      <c r="I143" s="46">
        <f t="shared" si="806"/>
        <v>0</v>
      </c>
      <c r="J143" s="46">
        <f t="shared" si="806"/>
        <v>0</v>
      </c>
      <c r="K143" s="46">
        <f t="shared" si="806"/>
        <v>0</v>
      </c>
      <c r="L143" s="46">
        <f t="shared" si="806"/>
        <v>0</v>
      </c>
      <c r="M143" s="46">
        <f t="shared" si="806"/>
        <v>0</v>
      </c>
      <c r="N143" s="46">
        <f t="shared" si="806"/>
        <v>0</v>
      </c>
      <c r="O143" s="46">
        <f t="shared" si="806"/>
        <v>0</v>
      </c>
      <c r="P143" s="46">
        <f t="shared" si="806"/>
        <v>0</v>
      </c>
      <c r="Q143" s="46">
        <f t="shared" si="806"/>
        <v>2</v>
      </c>
      <c r="R143" s="46">
        <f t="shared" si="806"/>
        <v>2</v>
      </c>
      <c r="S143" s="46">
        <f t="shared" si="806"/>
        <v>4</v>
      </c>
      <c r="T143" s="46">
        <f t="shared" si="806"/>
        <v>3</v>
      </c>
      <c r="U143" s="46">
        <f t="shared" si="806"/>
        <v>1</v>
      </c>
      <c r="V143" s="46">
        <f t="shared" si="806"/>
        <v>0</v>
      </c>
      <c r="W143" s="46">
        <f t="shared" si="806"/>
        <v>0</v>
      </c>
      <c r="X143" s="46">
        <f t="shared" si="806"/>
        <v>0</v>
      </c>
      <c r="Y143" s="46">
        <f t="shared" si="806"/>
        <v>0</v>
      </c>
      <c r="Z143" s="46">
        <f t="shared" si="806"/>
        <v>0</v>
      </c>
      <c r="AA143" s="46">
        <f t="shared" si="806"/>
        <v>0</v>
      </c>
      <c r="AB143" s="46">
        <f t="shared" si="806"/>
        <v>0</v>
      </c>
      <c r="AC143" s="46">
        <f t="shared" si="806"/>
        <v>0</v>
      </c>
      <c r="AD143" s="46">
        <f t="shared" si="806"/>
        <v>0</v>
      </c>
      <c r="AE143" s="46">
        <f t="shared" si="806"/>
        <v>0</v>
      </c>
      <c r="AF143" s="46">
        <f t="shared" si="806"/>
        <v>0</v>
      </c>
      <c r="AG143" s="46">
        <f t="shared" si="806"/>
        <v>0</v>
      </c>
      <c r="AH143" s="46">
        <f t="shared" si="806"/>
        <v>0</v>
      </c>
      <c r="AI143" s="46">
        <f t="shared" si="806"/>
        <v>0</v>
      </c>
      <c r="AJ143" s="46">
        <f t="shared" si="806"/>
        <v>0</v>
      </c>
      <c r="AK143" s="46">
        <f t="shared" si="806"/>
        <v>1</v>
      </c>
      <c r="AL143" s="46">
        <f t="shared" si="806"/>
        <v>3</v>
      </c>
      <c r="AM143" s="46">
        <f t="shared" si="806"/>
        <v>3</v>
      </c>
      <c r="AN143" s="46">
        <f t="shared" si="806"/>
        <v>3</v>
      </c>
      <c r="AO143" s="46">
        <f t="shared" si="806"/>
        <v>1</v>
      </c>
      <c r="AP143" s="46">
        <f t="shared" si="806"/>
        <v>3</v>
      </c>
      <c r="AQ143" s="46">
        <f t="shared" si="806"/>
        <v>3</v>
      </c>
      <c r="AR143" s="46">
        <f t="shared" si="806"/>
        <v>0</v>
      </c>
      <c r="AS143" s="46">
        <f t="shared" si="806"/>
        <v>0</v>
      </c>
      <c r="AT143" s="46">
        <f t="shared" si="806"/>
        <v>0</v>
      </c>
      <c r="AU143" s="46">
        <f t="shared" si="806"/>
        <v>0</v>
      </c>
      <c r="AV143" s="46">
        <f t="shared" si="806"/>
        <v>0</v>
      </c>
      <c r="AW143" s="46">
        <f t="shared" si="806"/>
        <v>0</v>
      </c>
      <c r="AX143" s="46">
        <f t="shared" si="806"/>
        <v>0</v>
      </c>
      <c r="AY143" s="46">
        <f t="shared" si="806"/>
        <v>0</v>
      </c>
      <c r="AZ143" s="46">
        <f t="shared" si="806"/>
        <v>0</v>
      </c>
      <c r="BA143" s="46">
        <f t="shared" si="806"/>
        <v>3</v>
      </c>
      <c r="BB143" s="46">
        <f t="shared" si="806"/>
        <v>0</v>
      </c>
      <c r="BC143" s="46">
        <f t="shared" si="806"/>
        <v>1</v>
      </c>
      <c r="BD143" s="46">
        <f t="shared" si="806"/>
        <v>0</v>
      </c>
      <c r="BE143" s="46">
        <f t="shared" si="806"/>
        <v>0</v>
      </c>
      <c r="BF143" s="46">
        <f t="shared" si="806"/>
        <v>3</v>
      </c>
      <c r="BG143" s="46">
        <f t="shared" si="806"/>
        <v>3</v>
      </c>
      <c r="BH143" s="46">
        <f t="shared" si="806"/>
        <v>3</v>
      </c>
      <c r="BI143" s="46">
        <f t="shared" si="806"/>
        <v>1</v>
      </c>
      <c r="BJ143" s="46">
        <f t="shared" si="806"/>
        <v>0</v>
      </c>
      <c r="BK143" s="46">
        <f t="shared" si="806"/>
        <v>0</v>
      </c>
      <c r="BL143" s="46">
        <f t="shared" si="806"/>
        <v>0</v>
      </c>
      <c r="BM143" s="46">
        <f t="shared" si="806"/>
        <v>0</v>
      </c>
      <c r="BN143" s="46">
        <f t="shared" si="806"/>
        <v>0</v>
      </c>
      <c r="BO143" s="46">
        <f t="shared" si="806"/>
        <v>0</v>
      </c>
      <c r="BP143" s="46">
        <f t="shared" si="806"/>
        <v>0</v>
      </c>
      <c r="BQ143" s="46">
        <f t="shared" ref="BQ143:CR143" si="807">BQ142</f>
        <v>0</v>
      </c>
      <c r="BR143" s="46">
        <f t="shared" si="807"/>
        <v>0</v>
      </c>
      <c r="BS143" s="46">
        <f t="shared" si="807"/>
        <v>0</v>
      </c>
      <c r="BT143" s="46">
        <f t="shared" si="807"/>
        <v>0</v>
      </c>
      <c r="BU143" s="46">
        <f t="shared" si="807"/>
        <v>0</v>
      </c>
      <c r="BV143" s="46">
        <f t="shared" si="807"/>
        <v>0</v>
      </c>
      <c r="BW143" s="46">
        <f t="shared" si="807"/>
        <v>0</v>
      </c>
      <c r="BX143" s="46">
        <f t="shared" si="807"/>
        <v>0</v>
      </c>
      <c r="BY143" s="46">
        <f t="shared" si="807"/>
        <v>0</v>
      </c>
      <c r="BZ143" s="46">
        <f t="shared" si="807"/>
        <v>2</v>
      </c>
      <c r="CA143" s="46">
        <f t="shared" si="807"/>
        <v>0</v>
      </c>
      <c r="CB143" s="46">
        <f t="shared" si="807"/>
        <v>0</v>
      </c>
      <c r="CC143" s="46">
        <f t="shared" si="807"/>
        <v>1</v>
      </c>
      <c r="CD143" s="46">
        <f t="shared" si="807"/>
        <v>0</v>
      </c>
      <c r="CE143" s="46">
        <f t="shared" si="807"/>
        <v>0</v>
      </c>
      <c r="CF143" s="46">
        <f t="shared" si="807"/>
        <v>0</v>
      </c>
      <c r="CG143" s="46">
        <f t="shared" si="807"/>
        <v>0</v>
      </c>
      <c r="CH143" s="46">
        <f t="shared" si="807"/>
        <v>0</v>
      </c>
      <c r="CI143" s="46">
        <f t="shared" si="807"/>
        <v>0</v>
      </c>
      <c r="CJ143" s="46">
        <f t="shared" si="807"/>
        <v>0</v>
      </c>
      <c r="CK143" s="46">
        <f t="shared" si="807"/>
        <v>0</v>
      </c>
      <c r="CL143" s="46">
        <f t="shared" si="807"/>
        <v>0</v>
      </c>
      <c r="CM143" s="46">
        <f t="shared" si="807"/>
        <v>0</v>
      </c>
      <c r="CN143" s="46">
        <f t="shared" si="807"/>
        <v>0</v>
      </c>
      <c r="CO143" s="46">
        <f t="shared" si="807"/>
        <v>0</v>
      </c>
      <c r="CP143" s="46">
        <f t="shared" si="807"/>
        <v>0</v>
      </c>
      <c r="CQ143" s="46">
        <f t="shared" si="807"/>
        <v>0</v>
      </c>
      <c r="CR143" s="46">
        <f t="shared" si="807"/>
        <v>0</v>
      </c>
      <c r="CS143" s="46">
        <f t="shared" si="799"/>
        <v>46</v>
      </c>
    </row>
    <row r="144" spans="1:97" x14ac:dyDescent="0.25">
      <c r="A144" s="162"/>
      <c r="B144" s="158" t="s">
        <v>136</v>
      </c>
      <c r="C144" s="46" t="s">
        <v>181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f>J142</f>
        <v>0</v>
      </c>
      <c r="K144" s="46">
        <f t="shared" ref="K144:BV144" si="808">K142</f>
        <v>0</v>
      </c>
      <c r="L144" s="46">
        <f t="shared" si="808"/>
        <v>0</v>
      </c>
      <c r="M144" s="46">
        <f t="shared" si="808"/>
        <v>0</v>
      </c>
      <c r="N144" s="46">
        <f t="shared" si="808"/>
        <v>0</v>
      </c>
      <c r="O144" s="46">
        <f t="shared" si="808"/>
        <v>0</v>
      </c>
      <c r="P144" s="46">
        <f t="shared" si="808"/>
        <v>0</v>
      </c>
      <c r="Q144" s="46">
        <f t="shared" si="808"/>
        <v>2</v>
      </c>
      <c r="R144" s="46">
        <f t="shared" si="808"/>
        <v>2</v>
      </c>
      <c r="S144" s="46">
        <f t="shared" si="808"/>
        <v>4</v>
      </c>
      <c r="T144" s="46">
        <f t="shared" si="808"/>
        <v>3</v>
      </c>
      <c r="U144" s="46">
        <f t="shared" si="808"/>
        <v>1</v>
      </c>
      <c r="V144" s="46">
        <f t="shared" si="808"/>
        <v>0</v>
      </c>
      <c r="W144" s="46">
        <f t="shared" si="808"/>
        <v>0</v>
      </c>
      <c r="X144" s="46">
        <f t="shared" si="808"/>
        <v>0</v>
      </c>
      <c r="Y144" s="46">
        <f t="shared" si="808"/>
        <v>0</v>
      </c>
      <c r="Z144" s="46">
        <f t="shared" si="808"/>
        <v>0</v>
      </c>
      <c r="AA144" s="46">
        <f t="shared" si="808"/>
        <v>0</v>
      </c>
      <c r="AB144" s="46">
        <f t="shared" si="808"/>
        <v>0</v>
      </c>
      <c r="AC144" s="46">
        <f t="shared" si="808"/>
        <v>0</v>
      </c>
      <c r="AD144" s="46">
        <f t="shared" si="808"/>
        <v>0</v>
      </c>
      <c r="AE144" s="46">
        <f t="shared" si="808"/>
        <v>0</v>
      </c>
      <c r="AF144" s="46">
        <f t="shared" si="808"/>
        <v>0</v>
      </c>
      <c r="AG144" s="46">
        <f t="shared" si="808"/>
        <v>0</v>
      </c>
      <c r="AH144" s="46">
        <f t="shared" si="808"/>
        <v>0</v>
      </c>
      <c r="AI144" s="46">
        <f t="shared" si="808"/>
        <v>0</v>
      </c>
      <c r="AJ144" s="46">
        <f t="shared" si="808"/>
        <v>0</v>
      </c>
      <c r="AK144" s="46">
        <f t="shared" si="808"/>
        <v>1</v>
      </c>
      <c r="AL144" s="46">
        <f t="shared" si="808"/>
        <v>3</v>
      </c>
      <c r="AM144" s="46">
        <f t="shared" si="808"/>
        <v>3</v>
      </c>
      <c r="AN144" s="46">
        <f t="shared" si="808"/>
        <v>3</v>
      </c>
      <c r="AO144" s="46">
        <f t="shared" si="808"/>
        <v>1</v>
      </c>
      <c r="AP144" s="46">
        <f t="shared" si="808"/>
        <v>3</v>
      </c>
      <c r="AQ144" s="46">
        <f t="shared" si="808"/>
        <v>3</v>
      </c>
      <c r="AR144" s="46">
        <f t="shared" si="808"/>
        <v>0</v>
      </c>
      <c r="AS144" s="46">
        <f t="shared" si="808"/>
        <v>0</v>
      </c>
      <c r="AT144" s="46">
        <f t="shared" si="808"/>
        <v>0</v>
      </c>
      <c r="AU144" s="46">
        <f t="shared" si="808"/>
        <v>0</v>
      </c>
      <c r="AV144" s="46">
        <f t="shared" si="808"/>
        <v>0</v>
      </c>
      <c r="AW144" s="46">
        <f t="shared" si="808"/>
        <v>0</v>
      </c>
      <c r="AX144" s="46">
        <f t="shared" si="808"/>
        <v>0</v>
      </c>
      <c r="AY144" s="46">
        <f t="shared" si="808"/>
        <v>0</v>
      </c>
      <c r="AZ144" s="46">
        <f t="shared" si="808"/>
        <v>0</v>
      </c>
      <c r="BA144" s="46">
        <f t="shared" si="808"/>
        <v>3</v>
      </c>
      <c r="BB144" s="46">
        <f t="shared" si="808"/>
        <v>0</v>
      </c>
      <c r="BC144" s="46">
        <f t="shared" si="808"/>
        <v>1</v>
      </c>
      <c r="BD144" s="46">
        <f t="shared" si="808"/>
        <v>0</v>
      </c>
      <c r="BE144" s="46">
        <f t="shared" si="808"/>
        <v>0</v>
      </c>
      <c r="BF144" s="46">
        <f t="shared" si="808"/>
        <v>3</v>
      </c>
      <c r="BG144" s="46">
        <f t="shared" si="808"/>
        <v>3</v>
      </c>
      <c r="BH144" s="46">
        <f t="shared" si="808"/>
        <v>3</v>
      </c>
      <c r="BI144" s="46">
        <f t="shared" si="808"/>
        <v>1</v>
      </c>
      <c r="BJ144" s="46">
        <f t="shared" si="808"/>
        <v>0</v>
      </c>
      <c r="BK144" s="46">
        <f t="shared" si="808"/>
        <v>0</v>
      </c>
      <c r="BL144" s="46">
        <f t="shared" si="808"/>
        <v>0</v>
      </c>
      <c r="BM144" s="46">
        <f t="shared" si="808"/>
        <v>0</v>
      </c>
      <c r="BN144" s="46">
        <f t="shared" si="808"/>
        <v>0</v>
      </c>
      <c r="BO144" s="46">
        <f t="shared" si="808"/>
        <v>0</v>
      </c>
      <c r="BP144" s="46">
        <f t="shared" si="808"/>
        <v>0</v>
      </c>
      <c r="BQ144" s="46">
        <f t="shared" si="808"/>
        <v>0</v>
      </c>
      <c r="BR144" s="46">
        <f t="shared" si="808"/>
        <v>0</v>
      </c>
      <c r="BS144" s="46">
        <f t="shared" si="808"/>
        <v>0</v>
      </c>
      <c r="BT144" s="46">
        <f t="shared" si="808"/>
        <v>0</v>
      </c>
      <c r="BU144" s="46">
        <f t="shared" si="808"/>
        <v>0</v>
      </c>
      <c r="BV144" s="46">
        <f t="shared" si="808"/>
        <v>0</v>
      </c>
      <c r="BW144" s="46">
        <f t="shared" ref="BW144:CR144" si="809">BW142</f>
        <v>0</v>
      </c>
      <c r="BX144" s="46">
        <f t="shared" si="809"/>
        <v>0</v>
      </c>
      <c r="BY144" s="46">
        <f t="shared" si="809"/>
        <v>0</v>
      </c>
      <c r="BZ144" s="46">
        <f t="shared" si="809"/>
        <v>2</v>
      </c>
      <c r="CA144" s="46">
        <f t="shared" si="809"/>
        <v>0</v>
      </c>
      <c r="CB144" s="46">
        <f t="shared" si="809"/>
        <v>0</v>
      </c>
      <c r="CC144" s="46">
        <f t="shared" si="809"/>
        <v>1</v>
      </c>
      <c r="CD144" s="46">
        <f t="shared" si="809"/>
        <v>0</v>
      </c>
      <c r="CE144" s="46">
        <f t="shared" si="809"/>
        <v>0</v>
      </c>
      <c r="CF144" s="46">
        <f t="shared" si="809"/>
        <v>0</v>
      </c>
      <c r="CG144" s="46">
        <f t="shared" si="809"/>
        <v>0</v>
      </c>
      <c r="CH144" s="46">
        <f t="shared" si="809"/>
        <v>0</v>
      </c>
      <c r="CI144" s="46">
        <f t="shared" si="809"/>
        <v>0</v>
      </c>
      <c r="CJ144" s="46">
        <f t="shared" si="809"/>
        <v>0</v>
      </c>
      <c r="CK144" s="46">
        <f t="shared" si="809"/>
        <v>0</v>
      </c>
      <c r="CL144" s="46">
        <f t="shared" si="809"/>
        <v>0</v>
      </c>
      <c r="CM144" s="46">
        <f t="shared" si="809"/>
        <v>0</v>
      </c>
      <c r="CN144" s="46">
        <f t="shared" si="809"/>
        <v>0</v>
      </c>
      <c r="CO144" s="46">
        <f t="shared" si="809"/>
        <v>0</v>
      </c>
      <c r="CP144" s="46">
        <f t="shared" si="809"/>
        <v>0</v>
      </c>
      <c r="CQ144" s="46">
        <f t="shared" si="809"/>
        <v>0</v>
      </c>
      <c r="CR144" s="46">
        <f t="shared" si="809"/>
        <v>0</v>
      </c>
      <c r="CS144" s="46">
        <f t="shared" si="799"/>
        <v>46</v>
      </c>
    </row>
    <row r="145" spans="1:97" x14ac:dyDescent="0.25">
      <c r="A145" s="162"/>
      <c r="B145" s="159"/>
      <c r="C145" s="52" t="s">
        <v>45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1</v>
      </c>
      <c r="R145" s="46">
        <v>0</v>
      </c>
      <c r="S145" s="46">
        <v>0</v>
      </c>
      <c r="T145" s="46">
        <v>1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1</v>
      </c>
      <c r="AL145" s="46">
        <v>0</v>
      </c>
      <c r="AM145" s="46">
        <v>0</v>
      </c>
      <c r="AN145" s="46">
        <v>0</v>
      </c>
      <c r="AO145" s="46">
        <v>1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6">
        <v>0</v>
      </c>
      <c r="AY145" s="46">
        <v>0</v>
      </c>
      <c r="AZ145" s="46">
        <v>0</v>
      </c>
      <c r="BA145" s="46">
        <v>1</v>
      </c>
      <c r="BB145" s="46">
        <v>0</v>
      </c>
      <c r="BC145" s="46">
        <v>0</v>
      </c>
      <c r="BD145" s="46">
        <v>0</v>
      </c>
      <c r="BE145" s="46">
        <v>0</v>
      </c>
      <c r="BF145" s="46">
        <v>1</v>
      </c>
      <c r="BG145" s="46">
        <v>0</v>
      </c>
      <c r="BH145" s="46">
        <v>1</v>
      </c>
      <c r="BI145" s="46">
        <v>0</v>
      </c>
      <c r="BJ145" s="46">
        <v>0</v>
      </c>
      <c r="BK145" s="46">
        <v>0</v>
      </c>
      <c r="BL145" s="46">
        <v>0</v>
      </c>
      <c r="BM145" s="46">
        <v>0</v>
      </c>
      <c r="BN145" s="46">
        <v>0</v>
      </c>
      <c r="BO145" s="46">
        <v>0</v>
      </c>
      <c r="BP145" s="46">
        <v>0</v>
      </c>
      <c r="BQ145" s="46">
        <v>0</v>
      </c>
      <c r="BR145" s="46">
        <v>0</v>
      </c>
      <c r="BS145" s="46">
        <v>0</v>
      </c>
      <c r="BT145" s="46">
        <v>0</v>
      </c>
      <c r="BU145" s="46">
        <v>0</v>
      </c>
      <c r="BV145" s="46">
        <v>0</v>
      </c>
      <c r="BW145" s="46">
        <v>0</v>
      </c>
      <c r="BX145" s="46">
        <v>0</v>
      </c>
      <c r="BY145" s="46">
        <v>0</v>
      </c>
      <c r="BZ145" s="46">
        <v>1</v>
      </c>
      <c r="CA145" s="46">
        <v>0</v>
      </c>
      <c r="CB145" s="46">
        <v>0</v>
      </c>
      <c r="CC145" s="46">
        <v>0</v>
      </c>
      <c r="CD145" s="46">
        <v>0</v>
      </c>
      <c r="CE145" s="46">
        <v>0</v>
      </c>
      <c r="CF145" s="46">
        <v>0</v>
      </c>
      <c r="CG145" s="46">
        <v>0</v>
      </c>
      <c r="CH145" s="46">
        <v>0</v>
      </c>
      <c r="CI145" s="46">
        <v>0</v>
      </c>
      <c r="CJ145" s="46">
        <v>0</v>
      </c>
      <c r="CK145" s="46">
        <v>0</v>
      </c>
      <c r="CL145" s="46">
        <v>0</v>
      </c>
      <c r="CM145" s="46">
        <v>0</v>
      </c>
      <c r="CN145" s="46">
        <v>0</v>
      </c>
      <c r="CO145" s="46">
        <v>0</v>
      </c>
      <c r="CP145" s="46">
        <v>0</v>
      </c>
      <c r="CQ145" s="46">
        <v>0</v>
      </c>
      <c r="CR145" s="46">
        <v>0</v>
      </c>
      <c r="CS145" s="46">
        <f t="shared" si="799"/>
        <v>8</v>
      </c>
    </row>
  </sheetData>
  <mergeCells count="79">
    <mergeCell ref="B2:B3"/>
    <mergeCell ref="A2:A3"/>
    <mergeCell ref="A136:A145"/>
    <mergeCell ref="A129:A134"/>
    <mergeCell ref="A116:A127"/>
    <mergeCell ref="A105:A114"/>
    <mergeCell ref="A86:A103"/>
    <mergeCell ref="A67:A84"/>
    <mergeCell ref="A50:A65"/>
    <mergeCell ref="A39:A48"/>
    <mergeCell ref="A30:A37"/>
    <mergeCell ref="A17:A28"/>
    <mergeCell ref="A4:A15"/>
    <mergeCell ref="B23:B24"/>
    <mergeCell ref="B21:B22"/>
    <mergeCell ref="B41:B42"/>
    <mergeCell ref="B39:B40"/>
    <mergeCell ref="B8:B9"/>
    <mergeCell ref="B6:B7"/>
    <mergeCell ref="B4:B5"/>
    <mergeCell ref="B36:B37"/>
    <mergeCell ref="B34:B35"/>
    <mergeCell ref="B32:B33"/>
    <mergeCell ref="B30:B31"/>
    <mergeCell ref="B27:B28"/>
    <mergeCell ref="B25:B26"/>
    <mergeCell ref="B19:B20"/>
    <mergeCell ref="B17:B18"/>
    <mergeCell ref="B14:B15"/>
    <mergeCell ref="B12:B13"/>
    <mergeCell ref="B10:B11"/>
    <mergeCell ref="B58:B59"/>
    <mergeCell ref="B56:B57"/>
    <mergeCell ref="B47:B48"/>
    <mergeCell ref="B45:B46"/>
    <mergeCell ref="B43:B44"/>
    <mergeCell ref="B54:B55"/>
    <mergeCell ref="B52:B53"/>
    <mergeCell ref="B50:B51"/>
    <mergeCell ref="B81:B82"/>
    <mergeCell ref="B79:B80"/>
    <mergeCell ref="B77:B78"/>
    <mergeCell ref="B75:B76"/>
    <mergeCell ref="B73:B74"/>
    <mergeCell ref="B71:B72"/>
    <mergeCell ref="B69:B70"/>
    <mergeCell ref="B67:B68"/>
    <mergeCell ref="B64:B65"/>
    <mergeCell ref="B62:B63"/>
    <mergeCell ref="B60:B61"/>
    <mergeCell ref="B86:B87"/>
    <mergeCell ref="B83:B84"/>
    <mergeCell ref="B113:B114"/>
    <mergeCell ref="B111:B112"/>
    <mergeCell ref="B109:B110"/>
    <mergeCell ref="B107:B108"/>
    <mergeCell ref="B105:B106"/>
    <mergeCell ref="B102:B103"/>
    <mergeCell ref="B100:B101"/>
    <mergeCell ref="B98:B99"/>
    <mergeCell ref="B96:B97"/>
    <mergeCell ref="B94:B95"/>
    <mergeCell ref="B92:B93"/>
    <mergeCell ref="B90:B91"/>
    <mergeCell ref="B88:B89"/>
    <mergeCell ref="B120:B121"/>
    <mergeCell ref="B118:B119"/>
    <mergeCell ref="B116:B117"/>
    <mergeCell ref="B144:B145"/>
    <mergeCell ref="B142:B143"/>
    <mergeCell ref="B140:B141"/>
    <mergeCell ref="B138:B139"/>
    <mergeCell ref="B136:B137"/>
    <mergeCell ref="B133:B134"/>
    <mergeCell ref="B131:B132"/>
    <mergeCell ref="B129:B130"/>
    <mergeCell ref="B126:B127"/>
    <mergeCell ref="B124:B125"/>
    <mergeCell ref="B122:B123"/>
  </mergeCells>
  <pageMargins left="1.3779527559055118" right="0.98425196850393704" top="0.98425196850393704" bottom="0.98425196850393704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topLeftCell="A61" workbookViewId="0">
      <selection activeCell="A53" sqref="A53"/>
    </sheetView>
  </sheetViews>
  <sheetFormatPr defaultRowHeight="15.75" x14ac:dyDescent="0.25"/>
  <cols>
    <col min="1" max="1" width="13.5703125" style="17" customWidth="1"/>
    <col min="2" max="2" width="11.28515625" style="11" customWidth="1"/>
    <col min="3" max="3" width="9.42578125" style="11" customWidth="1"/>
    <col min="4" max="4" width="11.28515625" style="11" customWidth="1"/>
    <col min="5" max="6" width="10.85546875" style="11" customWidth="1"/>
    <col min="7" max="7" width="10.7109375" style="3" customWidth="1"/>
    <col min="8" max="8" width="11.140625" style="3" customWidth="1"/>
    <col min="9" max="9" width="10.28515625" style="3" bestFit="1" customWidth="1"/>
    <col min="10" max="10" width="9.7109375" style="3" customWidth="1"/>
    <col min="11" max="11" width="11.7109375" style="3" customWidth="1"/>
    <col min="12" max="16384" width="9.140625" style="3"/>
  </cols>
  <sheetData>
    <row r="1" spans="1:9" x14ac:dyDescent="0.25">
      <c r="A1" s="17" t="s">
        <v>211</v>
      </c>
    </row>
    <row r="2" spans="1:9" ht="32.25" customHeight="1" x14ac:dyDescent="0.25">
      <c r="A2" s="18"/>
      <c r="B2" s="160" t="s">
        <v>61</v>
      </c>
      <c r="C2" s="160" t="s">
        <v>62</v>
      </c>
      <c r="D2" s="160" t="s">
        <v>90</v>
      </c>
      <c r="E2" s="160" t="s">
        <v>0</v>
      </c>
      <c r="F2" s="160" t="s">
        <v>88</v>
      </c>
      <c r="G2" s="39" t="s">
        <v>105</v>
      </c>
      <c r="H2" s="39" t="s">
        <v>106</v>
      </c>
      <c r="I2" s="39" t="s">
        <v>107</v>
      </c>
    </row>
    <row r="3" spans="1:9" x14ac:dyDescent="0.25">
      <c r="A3" s="18"/>
      <c r="B3" s="160"/>
      <c r="C3" s="160"/>
      <c r="D3" s="160"/>
      <c r="E3" s="160"/>
      <c r="F3" s="160"/>
      <c r="G3" s="39" t="s">
        <v>79</v>
      </c>
      <c r="H3" s="39" t="s">
        <v>79</v>
      </c>
      <c r="I3" s="39" t="s">
        <v>79</v>
      </c>
    </row>
    <row r="4" spans="1:9" x14ac:dyDescent="0.25">
      <c r="A4" s="19"/>
      <c r="B4" s="4" t="s">
        <v>54</v>
      </c>
      <c r="C4" s="4" t="s">
        <v>55</v>
      </c>
      <c r="D4" s="4" t="s">
        <v>91</v>
      </c>
      <c r="E4" s="4" t="s">
        <v>59</v>
      </c>
      <c r="F4" s="4">
        <v>1</v>
      </c>
      <c r="G4" s="46">
        <f>'Tabulky vzdáleností'!CW4</f>
        <v>27417</v>
      </c>
      <c r="H4" s="25">
        <f>'ABC analýza'!DB4</f>
        <v>26874.550175848512</v>
      </c>
      <c r="I4" s="46">
        <f>H4-G4</f>
        <v>-542.44982415148843</v>
      </c>
    </row>
    <row r="5" spans="1:9" x14ac:dyDescent="0.25">
      <c r="A5" s="19"/>
      <c r="B5" s="4" t="s">
        <v>54</v>
      </c>
      <c r="C5" s="4" t="s">
        <v>4</v>
      </c>
      <c r="D5" s="4" t="s">
        <v>91</v>
      </c>
      <c r="E5" s="4" t="s">
        <v>60</v>
      </c>
      <c r="F5" s="4">
        <v>1</v>
      </c>
      <c r="G5" s="46">
        <f>'Tabulky vzdáleností'!CW5</f>
        <v>103709</v>
      </c>
      <c r="H5" s="25">
        <f>'ABC analýza'!DB8</f>
        <v>101341.28998569091</v>
      </c>
      <c r="I5" s="46">
        <f t="shared" ref="I5:I11" si="0">H5-G5</f>
        <v>-2367.7100143090938</v>
      </c>
    </row>
    <row r="6" spans="1:9" x14ac:dyDescent="0.25">
      <c r="A6" s="19"/>
      <c r="B6" s="4" t="s">
        <v>54</v>
      </c>
      <c r="C6" s="4" t="s">
        <v>56</v>
      </c>
      <c r="D6" s="4" t="s">
        <v>91</v>
      </c>
      <c r="E6" s="4" t="s">
        <v>9</v>
      </c>
      <c r="F6" s="4">
        <v>1</v>
      </c>
      <c r="G6" s="46">
        <f>'Tabulky vzdáleností'!CW6</f>
        <v>63412</v>
      </c>
      <c r="H6" s="25">
        <f>'ABC analýza'!DB12</f>
        <v>64224.802147247123</v>
      </c>
      <c r="I6" s="46">
        <f t="shared" si="0"/>
        <v>812.80214724712278</v>
      </c>
    </row>
    <row r="7" spans="1:9" x14ac:dyDescent="0.25">
      <c r="A7" s="19"/>
      <c r="B7" s="4" t="s">
        <v>54</v>
      </c>
      <c r="C7" s="4" t="s">
        <v>57</v>
      </c>
      <c r="D7" s="4" t="s">
        <v>91</v>
      </c>
      <c r="E7" s="4" t="s">
        <v>10</v>
      </c>
      <c r="F7" s="4">
        <v>1</v>
      </c>
      <c r="G7" s="46">
        <f>'Tabulky vzdáleností'!CW7</f>
        <v>56189</v>
      </c>
      <c r="H7" s="25">
        <f>'ABC analýza'!DB16</f>
        <v>52654.413745054328</v>
      </c>
      <c r="I7" s="46">
        <f t="shared" si="0"/>
        <v>-3534.5862549456724</v>
      </c>
    </row>
    <row r="8" spans="1:9" x14ac:dyDescent="0.25">
      <c r="A8" s="19"/>
      <c r="B8" s="4" t="s">
        <v>63</v>
      </c>
      <c r="C8" s="4" t="s">
        <v>63</v>
      </c>
      <c r="D8" s="4" t="s">
        <v>94</v>
      </c>
      <c r="E8" s="5" t="s">
        <v>65</v>
      </c>
      <c r="F8" s="16">
        <v>3</v>
      </c>
      <c r="G8" s="46">
        <f>'Tabulky vzdáleností'!CW8</f>
        <v>1219</v>
      </c>
      <c r="H8" s="25">
        <f>'Tabulky vzdáleností nové'!CW8</f>
        <v>3289</v>
      </c>
      <c r="I8" s="46">
        <f t="shared" si="0"/>
        <v>2070</v>
      </c>
    </row>
    <row r="9" spans="1:9" x14ac:dyDescent="0.25">
      <c r="A9" s="19"/>
      <c r="B9" s="4" t="s">
        <v>63</v>
      </c>
      <c r="C9" s="4" t="s">
        <v>55</v>
      </c>
      <c r="D9" s="4" t="s">
        <v>94</v>
      </c>
      <c r="E9" s="4" t="s">
        <v>66</v>
      </c>
      <c r="F9" s="16">
        <v>3</v>
      </c>
      <c r="G9" s="46">
        <f>'Tabulky vzdáleností'!CW9</f>
        <v>900</v>
      </c>
      <c r="H9" s="25">
        <f>'Tabulky vzdáleností nové'!CW9</f>
        <v>1098</v>
      </c>
      <c r="I9" s="46">
        <f t="shared" si="0"/>
        <v>198</v>
      </c>
    </row>
    <row r="10" spans="1:9" x14ac:dyDescent="0.25">
      <c r="A10" s="19"/>
      <c r="B10" s="4" t="s">
        <v>63</v>
      </c>
      <c r="C10" s="4" t="s">
        <v>56</v>
      </c>
      <c r="D10" s="4" t="s">
        <v>67</v>
      </c>
      <c r="E10" s="4" t="s">
        <v>67</v>
      </c>
      <c r="F10" s="16">
        <v>3</v>
      </c>
      <c r="G10" s="46">
        <f>'Tabulky vzdáleností'!CW10</f>
        <v>3679</v>
      </c>
      <c r="H10" s="25">
        <f>'Tabulky vzdáleností nové'!CW10</f>
        <v>3679</v>
      </c>
      <c r="I10" s="46">
        <f t="shared" si="0"/>
        <v>0</v>
      </c>
    </row>
    <row r="11" spans="1:9" x14ac:dyDescent="0.25">
      <c r="A11" s="19"/>
      <c r="B11" s="4" t="s">
        <v>63</v>
      </c>
      <c r="C11" s="4" t="s">
        <v>56</v>
      </c>
      <c r="D11" s="4" t="s">
        <v>95</v>
      </c>
      <c r="E11" s="4" t="s">
        <v>67</v>
      </c>
      <c r="F11" s="16">
        <v>3</v>
      </c>
      <c r="G11" s="46">
        <f>'Tabulky vzdáleností'!CW11</f>
        <v>4064</v>
      </c>
      <c r="H11" s="25">
        <f>'Tabulky vzdáleností nové'!CW11</f>
        <v>896</v>
      </c>
      <c r="I11" s="46">
        <f t="shared" si="0"/>
        <v>-3168</v>
      </c>
    </row>
    <row r="12" spans="1:9" x14ac:dyDescent="0.25">
      <c r="A12" s="19"/>
      <c r="B12" s="161" t="s">
        <v>89</v>
      </c>
      <c r="C12" s="161"/>
      <c r="D12" s="161"/>
      <c r="E12" s="161"/>
      <c r="F12" s="161"/>
      <c r="G12" s="46">
        <f>SUM(G4:G11)</f>
        <v>260589</v>
      </c>
      <c r="H12" s="25">
        <f>SUM(H4:H11)</f>
        <v>254057.05605384088</v>
      </c>
      <c r="I12" s="46">
        <f t="shared" ref="I12" si="1">SUM(I4:I11)</f>
        <v>-6531.9439461591319</v>
      </c>
    </row>
    <row r="13" spans="1:9" x14ac:dyDescent="0.25">
      <c r="A13" s="19" t="s">
        <v>213</v>
      </c>
      <c r="B13" s="15"/>
      <c r="C13" s="15"/>
      <c r="D13" s="15"/>
      <c r="E13" s="15"/>
      <c r="F13" s="15"/>
    </row>
    <row r="14" spans="1:9" ht="31.5" customHeight="1" x14ac:dyDescent="0.25">
      <c r="A14" s="18"/>
      <c r="B14" s="160" t="s">
        <v>61</v>
      </c>
      <c r="C14" s="160" t="s">
        <v>62</v>
      </c>
      <c r="D14" s="166" t="s">
        <v>90</v>
      </c>
      <c r="E14" s="160" t="s">
        <v>0</v>
      </c>
      <c r="F14" s="160" t="s">
        <v>88</v>
      </c>
      <c r="G14" s="39" t="s">
        <v>105</v>
      </c>
      <c r="H14" s="39" t="s">
        <v>106</v>
      </c>
      <c r="I14" s="39" t="s">
        <v>107</v>
      </c>
    </row>
    <row r="15" spans="1:9" x14ac:dyDescent="0.25">
      <c r="A15" s="18"/>
      <c r="B15" s="160"/>
      <c r="C15" s="160"/>
      <c r="D15" s="167"/>
      <c r="E15" s="160"/>
      <c r="F15" s="160"/>
      <c r="G15" s="39" t="s">
        <v>79</v>
      </c>
      <c r="H15" s="39" t="s">
        <v>79</v>
      </c>
      <c r="I15" s="39" t="s">
        <v>79</v>
      </c>
    </row>
    <row r="16" spans="1:9" x14ac:dyDescent="0.25">
      <c r="A16" s="19"/>
      <c r="B16" s="4" t="s">
        <v>70</v>
      </c>
      <c r="C16" s="4" t="s">
        <v>63</v>
      </c>
      <c r="D16" s="4" t="s">
        <v>92</v>
      </c>
      <c r="E16" s="5" t="s">
        <v>65</v>
      </c>
      <c r="F16" s="16">
        <v>3</v>
      </c>
      <c r="G16" s="46">
        <f>'Tabulky vzdáleností'!CW16</f>
        <v>424</v>
      </c>
      <c r="H16" s="46">
        <f>'Tabulky vzdáleností nové'!CW16</f>
        <v>828</v>
      </c>
      <c r="I16" s="46">
        <f t="shared" ref="I16:I26" si="2">H16-G16</f>
        <v>404</v>
      </c>
    </row>
    <row r="17" spans="1:11" x14ac:dyDescent="0.25">
      <c r="A17" s="19"/>
      <c r="B17" s="4" t="s">
        <v>63</v>
      </c>
      <c r="C17" s="155" t="s">
        <v>63</v>
      </c>
      <c r="D17" s="4" t="s">
        <v>93</v>
      </c>
      <c r="E17" s="5" t="s">
        <v>65</v>
      </c>
      <c r="F17" s="16">
        <v>3</v>
      </c>
      <c r="G17" s="46">
        <f>'Tabulky vzdáleností'!CW17</f>
        <v>2574</v>
      </c>
      <c r="H17" s="46">
        <f>'Tabulky vzdáleností nové'!CW17</f>
        <v>2574</v>
      </c>
      <c r="I17" s="46">
        <f t="shared" si="2"/>
        <v>0</v>
      </c>
    </row>
    <row r="18" spans="1:11" x14ac:dyDescent="0.25">
      <c r="A18" s="19"/>
      <c r="B18" s="155" t="s">
        <v>70</v>
      </c>
      <c r="C18" s="4" t="s">
        <v>55</v>
      </c>
      <c r="D18" s="4" t="s">
        <v>92</v>
      </c>
      <c r="E18" s="4" t="s">
        <v>66</v>
      </c>
      <c r="F18" s="16">
        <v>3</v>
      </c>
      <c r="G18" s="46">
        <f>'Tabulky vzdáleností'!CW18</f>
        <v>53</v>
      </c>
      <c r="H18" s="46">
        <f>'Tabulky vzdáleností nové'!CW18</f>
        <v>253</v>
      </c>
      <c r="I18" s="46">
        <f t="shared" si="2"/>
        <v>200</v>
      </c>
    </row>
    <row r="19" spans="1:11" x14ac:dyDescent="0.25">
      <c r="A19" s="19"/>
      <c r="B19" s="155" t="s">
        <v>63</v>
      </c>
      <c r="C19" s="155" t="s">
        <v>55</v>
      </c>
      <c r="D19" s="4" t="s">
        <v>93</v>
      </c>
      <c r="E19" s="155" t="s">
        <v>66</v>
      </c>
      <c r="F19" s="16">
        <v>3</v>
      </c>
      <c r="G19" s="46">
        <f>'Tabulky vzdáleností'!CW19</f>
        <v>1482</v>
      </c>
      <c r="H19" s="46">
        <f>'Tabulky vzdáleností nové'!CW19</f>
        <v>1482</v>
      </c>
      <c r="I19" s="46">
        <f t="shared" si="2"/>
        <v>0</v>
      </c>
    </row>
    <row r="20" spans="1:11" x14ac:dyDescent="0.25">
      <c r="A20" s="19"/>
      <c r="B20" s="155" t="s">
        <v>70</v>
      </c>
      <c r="C20" s="4" t="s">
        <v>56</v>
      </c>
      <c r="D20" s="4" t="s">
        <v>92</v>
      </c>
      <c r="E20" s="4" t="s">
        <v>67</v>
      </c>
      <c r="F20" s="16">
        <v>3</v>
      </c>
      <c r="G20" s="46">
        <f>'Tabulky vzdáleností'!CW20</f>
        <v>1848</v>
      </c>
      <c r="H20" s="46">
        <f>'Tabulky vzdáleností nové'!CW20</f>
        <v>144</v>
      </c>
      <c r="I20" s="46">
        <f t="shared" si="2"/>
        <v>-1704</v>
      </c>
    </row>
    <row r="21" spans="1:11" x14ac:dyDescent="0.25">
      <c r="A21" s="19"/>
      <c r="B21" s="155" t="s">
        <v>63</v>
      </c>
      <c r="C21" s="155" t="s">
        <v>56</v>
      </c>
      <c r="D21" s="4" t="s">
        <v>93</v>
      </c>
      <c r="E21" s="155" t="s">
        <v>67</v>
      </c>
      <c r="F21" s="16">
        <v>3</v>
      </c>
      <c r="G21" s="46">
        <f>'Tabulky vzdáleností'!CW21</f>
        <v>414</v>
      </c>
      <c r="H21" s="46">
        <f>'Tabulky vzdáleností nové'!CW21</f>
        <v>414</v>
      </c>
      <c r="I21" s="46">
        <f t="shared" si="2"/>
        <v>0</v>
      </c>
    </row>
    <row r="22" spans="1:11" x14ac:dyDescent="0.25">
      <c r="A22" s="19"/>
      <c r="B22" s="155" t="s">
        <v>70</v>
      </c>
      <c r="C22" s="4" t="s">
        <v>64</v>
      </c>
      <c r="D22" s="4" t="s">
        <v>92</v>
      </c>
      <c r="E22" s="4" t="s">
        <v>68</v>
      </c>
      <c r="F22" s="16">
        <v>3</v>
      </c>
      <c r="G22" s="46">
        <f>'Tabulky vzdáleností'!CW22</f>
        <v>5628</v>
      </c>
      <c r="H22" s="46">
        <f>'Tabulky vzdáleností nové'!CW22</f>
        <v>2184</v>
      </c>
      <c r="I22" s="46">
        <f t="shared" si="2"/>
        <v>-3444</v>
      </c>
    </row>
    <row r="23" spans="1:11" x14ac:dyDescent="0.25">
      <c r="A23" s="19"/>
      <c r="B23" s="155" t="s">
        <v>63</v>
      </c>
      <c r="C23" s="155" t="s">
        <v>64</v>
      </c>
      <c r="D23" s="4" t="s">
        <v>93</v>
      </c>
      <c r="E23" s="155" t="s">
        <v>68</v>
      </c>
      <c r="F23" s="16">
        <v>3</v>
      </c>
      <c r="G23" s="46">
        <f>'Tabulky vzdáleností'!CW23</f>
        <v>1408</v>
      </c>
      <c r="H23" s="46">
        <f>'Tabulky vzdáleností nové'!CW23</f>
        <v>1408</v>
      </c>
      <c r="I23" s="46">
        <f t="shared" si="2"/>
        <v>0</v>
      </c>
    </row>
    <row r="24" spans="1:11" x14ac:dyDescent="0.25">
      <c r="A24" s="19"/>
      <c r="B24" s="155" t="s">
        <v>70</v>
      </c>
      <c r="C24" s="4" t="s">
        <v>64</v>
      </c>
      <c r="D24" s="4" t="s">
        <v>92</v>
      </c>
      <c r="E24" s="4" t="s">
        <v>69</v>
      </c>
      <c r="F24" s="16">
        <v>3</v>
      </c>
      <c r="G24" s="46">
        <f>'Tabulky vzdáleností'!CW24</f>
        <v>3240</v>
      </c>
      <c r="H24" s="46">
        <f>'Tabulky vzdáleností nové'!CW24</f>
        <v>594</v>
      </c>
      <c r="I24" s="46">
        <f t="shared" si="2"/>
        <v>-2646</v>
      </c>
    </row>
    <row r="25" spans="1:11" x14ac:dyDescent="0.25">
      <c r="A25" s="19"/>
      <c r="B25" s="155" t="s">
        <v>63</v>
      </c>
      <c r="C25" s="155" t="s">
        <v>64</v>
      </c>
      <c r="D25" s="4" t="s">
        <v>93</v>
      </c>
      <c r="E25" s="155" t="s">
        <v>69</v>
      </c>
      <c r="F25" s="16">
        <v>3</v>
      </c>
      <c r="G25" s="46">
        <f>'Tabulky vzdáleností'!CW25</f>
        <v>1560</v>
      </c>
      <c r="H25" s="46">
        <f>'Tabulky vzdáleností nové'!CW25</f>
        <v>1560</v>
      </c>
      <c r="I25" s="46">
        <f t="shared" si="2"/>
        <v>0</v>
      </c>
    </row>
    <row r="26" spans="1:11" x14ac:dyDescent="0.25">
      <c r="A26" s="19"/>
      <c r="B26" s="4" t="s">
        <v>70</v>
      </c>
      <c r="C26" s="4" t="s">
        <v>64</v>
      </c>
      <c r="D26" s="4" t="s">
        <v>92</v>
      </c>
      <c r="E26" s="4" t="s">
        <v>177</v>
      </c>
      <c r="F26" s="16">
        <v>3</v>
      </c>
      <c r="G26" s="46">
        <f>'Tabulky vzdáleností'!CW26</f>
        <v>1608</v>
      </c>
      <c r="H26" s="46">
        <f>'Tabulky vzdáleností nové'!CW26</f>
        <v>624</v>
      </c>
      <c r="I26" s="46">
        <f t="shared" si="2"/>
        <v>-984</v>
      </c>
    </row>
    <row r="27" spans="1:11" x14ac:dyDescent="0.25">
      <c r="A27" s="19"/>
      <c r="B27" s="161" t="s">
        <v>89</v>
      </c>
      <c r="C27" s="161"/>
      <c r="D27" s="161"/>
      <c r="E27" s="161"/>
      <c r="F27" s="161"/>
      <c r="G27" s="46">
        <f>SUM(G16:G26)</f>
        <v>20239</v>
      </c>
      <c r="H27" s="46">
        <f t="shared" ref="H27:I27" si="3">SUM(H16:H26)</f>
        <v>12065</v>
      </c>
      <c r="I27" s="46">
        <f t="shared" si="3"/>
        <v>-8174</v>
      </c>
    </row>
    <row r="28" spans="1:11" x14ac:dyDescent="0.25">
      <c r="A28" s="19"/>
      <c r="B28" s="6"/>
      <c r="C28" s="6"/>
      <c r="D28" s="6"/>
      <c r="E28" s="6"/>
      <c r="F28" s="15"/>
    </row>
    <row r="29" spans="1:11" x14ac:dyDescent="0.25">
      <c r="A29" s="19" t="s">
        <v>214</v>
      </c>
      <c r="B29" s="6"/>
      <c r="C29" s="6"/>
      <c r="D29" s="6"/>
      <c r="E29" s="6"/>
      <c r="F29" s="15"/>
    </row>
    <row r="30" spans="1:11" ht="47.25" customHeight="1" x14ac:dyDescent="0.25">
      <c r="A30" s="18"/>
      <c r="B30" s="160" t="s">
        <v>61</v>
      </c>
      <c r="C30" s="160" t="s">
        <v>62</v>
      </c>
      <c r="D30" s="166" t="s">
        <v>90</v>
      </c>
      <c r="E30" s="160" t="s">
        <v>0</v>
      </c>
      <c r="F30" s="160" t="s">
        <v>88</v>
      </c>
      <c r="G30" s="39" t="s">
        <v>105</v>
      </c>
      <c r="H30" s="39" t="s">
        <v>106</v>
      </c>
      <c r="I30" s="39" t="s">
        <v>107</v>
      </c>
      <c r="J30" s="39" t="s">
        <v>171</v>
      </c>
      <c r="K30" s="39" t="s">
        <v>218</v>
      </c>
    </row>
    <row r="31" spans="1:11" ht="15.75" customHeight="1" x14ac:dyDescent="0.25">
      <c r="A31" s="18"/>
      <c r="B31" s="160"/>
      <c r="C31" s="160"/>
      <c r="D31" s="167"/>
      <c r="E31" s="160"/>
      <c r="F31" s="160"/>
      <c r="G31" s="39" t="s">
        <v>79</v>
      </c>
      <c r="H31" s="39" t="s">
        <v>79</v>
      </c>
      <c r="I31" s="39" t="s">
        <v>79</v>
      </c>
      <c r="J31" s="39" t="s">
        <v>79</v>
      </c>
      <c r="K31" s="39" t="s">
        <v>79</v>
      </c>
    </row>
    <row r="32" spans="1:11" x14ac:dyDescent="0.25">
      <c r="A32" s="19"/>
      <c r="B32" s="4" t="s">
        <v>70</v>
      </c>
      <c r="C32" s="4" t="s">
        <v>63</v>
      </c>
      <c r="D32" s="16" t="s">
        <v>96</v>
      </c>
      <c r="E32" s="5" t="s">
        <v>65</v>
      </c>
      <c r="F32" s="16">
        <v>3</v>
      </c>
      <c r="G32" s="46">
        <f>'Tabulky vzdáleností'!CW32</f>
        <v>183742</v>
      </c>
      <c r="H32" s="58">
        <f>'Tabulky vzdáleností nové'!CW32</f>
        <v>167388</v>
      </c>
      <c r="I32" s="46">
        <f t="shared" ref="I32" si="4">H32-G32</f>
        <v>-16354</v>
      </c>
      <c r="J32" s="256">
        <f>'Sdružené trasy'!CT18</f>
        <v>314777.71048744465</v>
      </c>
      <c r="K32" s="258">
        <f>J32-G33-G32</f>
        <v>-127975.28951255535</v>
      </c>
    </row>
    <row r="33" spans="1:11" x14ac:dyDescent="0.25">
      <c r="A33" s="19"/>
      <c r="B33" s="4" t="s">
        <v>4</v>
      </c>
      <c r="C33" s="4" t="s">
        <v>70</v>
      </c>
      <c r="D33" s="16" t="s">
        <v>96</v>
      </c>
      <c r="E33" s="4" t="s">
        <v>60</v>
      </c>
      <c r="F33" s="16">
        <v>3</v>
      </c>
      <c r="G33" s="46">
        <f>'Tabulky vzdáleností'!CW40</f>
        <v>259011</v>
      </c>
      <c r="H33" s="25">
        <f>'Tabulky vzdáleností nové'!CW40</f>
        <v>249523.46233516483</v>
      </c>
      <c r="I33" s="46">
        <f t="shared" ref="I33:I53" si="5">H33-G33</f>
        <v>-9487.5376648351667</v>
      </c>
      <c r="J33" s="257"/>
      <c r="K33" s="259"/>
    </row>
    <row r="34" spans="1:11" x14ac:dyDescent="0.25">
      <c r="A34" s="19"/>
      <c r="B34" s="4" t="s">
        <v>70</v>
      </c>
      <c r="C34" s="4" t="s">
        <v>55</v>
      </c>
      <c r="D34" s="16" t="s">
        <v>96</v>
      </c>
      <c r="E34" s="4" t="s">
        <v>66</v>
      </c>
      <c r="F34" s="16">
        <v>3</v>
      </c>
      <c r="G34" s="46">
        <f>'Tabulky vzdáleností'!CW33</f>
        <v>79352</v>
      </c>
      <c r="H34" s="46">
        <f>'Tabulky vzdáleností nové'!CW33</f>
        <v>73164</v>
      </c>
      <c r="I34" s="46">
        <f t="shared" si="5"/>
        <v>-6188</v>
      </c>
      <c r="J34" s="260">
        <f>'Sdružené trasy'!CT37</f>
        <v>149335.76043956043</v>
      </c>
      <c r="K34" s="262">
        <f>J34-G35-G34</f>
        <v>-11028.239560439572</v>
      </c>
    </row>
    <row r="35" spans="1:11" x14ac:dyDescent="0.25">
      <c r="A35" s="19"/>
      <c r="B35" s="4" t="s">
        <v>55</v>
      </c>
      <c r="C35" s="4" t="s">
        <v>70</v>
      </c>
      <c r="D35" s="16" t="s">
        <v>96</v>
      </c>
      <c r="E35" s="4" t="s">
        <v>59</v>
      </c>
      <c r="F35" s="16">
        <v>3</v>
      </c>
      <c r="G35" s="46">
        <f>'Tabulky vzdáleností'!CW39</f>
        <v>81012</v>
      </c>
      <c r="H35" s="25">
        <f>'Tabulky vzdáleností nové'!CW39</f>
        <v>85759.568685376667</v>
      </c>
      <c r="I35" s="46">
        <f t="shared" si="5"/>
        <v>4747.5686853766674</v>
      </c>
      <c r="J35" s="261"/>
      <c r="K35" s="263"/>
    </row>
    <row r="36" spans="1:11" x14ac:dyDescent="0.25">
      <c r="A36" s="19"/>
      <c r="B36" s="4" t="s">
        <v>70</v>
      </c>
      <c r="C36" s="4" t="s">
        <v>56</v>
      </c>
      <c r="D36" s="16" t="s">
        <v>96</v>
      </c>
      <c r="E36" s="4" t="s">
        <v>67</v>
      </c>
      <c r="F36" s="16">
        <v>3</v>
      </c>
      <c r="G36" s="46">
        <f>'Tabulky vzdáleností'!CW34</f>
        <v>38948</v>
      </c>
      <c r="H36" s="46">
        <f>'Tabulky vzdáleností nové'!CW34</f>
        <v>34240</v>
      </c>
      <c r="I36" s="46">
        <f t="shared" si="5"/>
        <v>-4708</v>
      </c>
      <c r="J36" s="93">
        <f>H36</f>
        <v>34240</v>
      </c>
      <c r="K36" s="93">
        <f>J36-G36</f>
        <v>-4708</v>
      </c>
    </row>
    <row r="37" spans="1:11" x14ac:dyDescent="0.25">
      <c r="A37" s="19"/>
      <c r="B37" s="4" t="s">
        <v>70</v>
      </c>
      <c r="C37" s="4" t="s">
        <v>64</v>
      </c>
      <c r="D37" s="16" t="s">
        <v>96</v>
      </c>
      <c r="E37" s="4" t="s">
        <v>68</v>
      </c>
      <c r="F37" s="16">
        <v>3</v>
      </c>
      <c r="G37" s="46">
        <f>'Tabulky vzdáleností'!CW35</f>
        <v>45047</v>
      </c>
      <c r="H37" s="46">
        <f>'Tabulky vzdáleností nové'!CW35</f>
        <v>42521</v>
      </c>
      <c r="I37" s="46">
        <f t="shared" si="5"/>
        <v>-2526</v>
      </c>
      <c r="J37" s="264">
        <f>'Sdružené trasy'!CT51</f>
        <v>67760</v>
      </c>
      <c r="K37" s="267">
        <f>J37-SUM(G37:G40)</f>
        <v>-52231</v>
      </c>
    </row>
    <row r="38" spans="1:11" x14ac:dyDescent="0.25">
      <c r="A38" s="19"/>
      <c r="B38" s="4" t="s">
        <v>70</v>
      </c>
      <c r="C38" s="4" t="s">
        <v>64</v>
      </c>
      <c r="D38" s="16" t="s">
        <v>96</v>
      </c>
      <c r="E38" s="4" t="s">
        <v>69</v>
      </c>
      <c r="F38" s="16">
        <v>3</v>
      </c>
      <c r="G38" s="46">
        <f>'Tabulky vzdáleností'!CW36</f>
        <v>34112</v>
      </c>
      <c r="H38" s="46">
        <f>'Tabulky vzdáleností nové'!CW36</f>
        <v>29315</v>
      </c>
      <c r="I38" s="46">
        <f t="shared" si="5"/>
        <v>-4797</v>
      </c>
      <c r="J38" s="265"/>
      <c r="K38" s="268"/>
    </row>
    <row r="39" spans="1:11" x14ac:dyDescent="0.25">
      <c r="A39" s="19"/>
      <c r="B39" s="4" t="s">
        <v>70</v>
      </c>
      <c r="C39" s="4" t="s">
        <v>64</v>
      </c>
      <c r="D39" s="16" t="s">
        <v>96</v>
      </c>
      <c r="E39" s="4" t="s">
        <v>186</v>
      </c>
      <c r="F39" s="16">
        <v>3</v>
      </c>
      <c r="G39" s="58">
        <f>'Tabulky vzdáleností'!CW37</f>
        <v>12992</v>
      </c>
      <c r="H39" s="58">
        <f>'Tabulky vzdáleností nové'!CW37</f>
        <v>11165</v>
      </c>
      <c r="I39" s="46">
        <f t="shared" si="5"/>
        <v>-1827</v>
      </c>
      <c r="J39" s="265"/>
      <c r="K39" s="268"/>
    </row>
    <row r="40" spans="1:11" x14ac:dyDescent="0.25">
      <c r="A40" s="19"/>
      <c r="B40" s="4" t="s">
        <v>64</v>
      </c>
      <c r="C40" s="4" t="s">
        <v>70</v>
      </c>
      <c r="D40" s="16" t="s">
        <v>96</v>
      </c>
      <c r="E40" s="155" t="s">
        <v>186</v>
      </c>
      <c r="F40" s="16">
        <v>3</v>
      </c>
      <c r="G40" s="46">
        <f>'Tabulky vzdáleností'!CW38</f>
        <v>27840</v>
      </c>
      <c r="H40" s="46">
        <f>'Tabulky vzdáleností nové'!CW38</f>
        <v>23925</v>
      </c>
      <c r="I40" s="46">
        <f t="shared" si="5"/>
        <v>-3915</v>
      </c>
      <c r="J40" s="266"/>
      <c r="K40" s="269"/>
    </row>
    <row r="41" spans="1:11" x14ac:dyDescent="0.25">
      <c r="A41" s="19"/>
      <c r="B41" s="4" t="s">
        <v>56</v>
      </c>
      <c r="C41" s="4" t="s">
        <v>70</v>
      </c>
      <c r="D41" s="16" t="s">
        <v>96</v>
      </c>
      <c r="E41" s="4" t="s">
        <v>9</v>
      </c>
      <c r="F41" s="16">
        <v>3</v>
      </c>
      <c r="G41" s="46">
        <f>'Tabulky vzdáleností'!CW41</f>
        <v>1397</v>
      </c>
      <c r="H41" s="46">
        <f>'Tabulky vzdáleností nové'!CW41</f>
        <v>1582.9</v>
      </c>
      <c r="I41" s="46">
        <f t="shared" si="5"/>
        <v>185.90000000000009</v>
      </c>
      <c r="J41" s="94">
        <f t="shared" ref="J41:J53" si="6">H41</f>
        <v>1582.9</v>
      </c>
      <c r="K41" s="94">
        <f t="shared" ref="K41:K54" si="7">J41-G41</f>
        <v>185.90000000000009</v>
      </c>
    </row>
    <row r="42" spans="1:11" x14ac:dyDescent="0.25">
      <c r="A42" s="192" t="s">
        <v>217</v>
      </c>
      <c r="B42" s="4" t="s">
        <v>54</v>
      </c>
      <c r="C42" s="4" t="s">
        <v>63</v>
      </c>
      <c r="D42" s="16" t="s">
        <v>99</v>
      </c>
      <c r="E42" s="5" t="s">
        <v>65</v>
      </c>
      <c r="F42" s="16">
        <v>3</v>
      </c>
      <c r="G42" s="46">
        <f>'Tabulky vzdáleností'!CW42</f>
        <v>1176</v>
      </c>
      <c r="H42" s="46">
        <f>'Tabulky vzdáleností nové'!CW42</f>
        <v>1176</v>
      </c>
      <c r="I42" s="46">
        <f t="shared" si="5"/>
        <v>0</v>
      </c>
      <c r="J42" s="94">
        <f t="shared" si="6"/>
        <v>1176</v>
      </c>
      <c r="K42" s="94">
        <f t="shared" si="7"/>
        <v>0</v>
      </c>
    </row>
    <row r="43" spans="1:11" x14ac:dyDescent="0.25">
      <c r="A43" s="192"/>
      <c r="B43" s="4" t="s">
        <v>63</v>
      </c>
      <c r="C43" s="4" t="s">
        <v>70</v>
      </c>
      <c r="D43" s="16" t="s">
        <v>97</v>
      </c>
      <c r="E43" s="5" t="s">
        <v>65</v>
      </c>
      <c r="F43" s="16">
        <v>3</v>
      </c>
      <c r="G43" s="46">
        <f>'Tabulky vzdáleností'!CW43</f>
        <v>4393</v>
      </c>
      <c r="H43" s="46">
        <f>'Tabulky vzdáleností nové'!CW43</f>
        <v>4393</v>
      </c>
      <c r="I43" s="46">
        <f t="shared" si="5"/>
        <v>0</v>
      </c>
      <c r="J43" s="94">
        <f t="shared" si="6"/>
        <v>4393</v>
      </c>
      <c r="K43" s="94">
        <f t="shared" si="7"/>
        <v>0</v>
      </c>
    </row>
    <row r="44" spans="1:11" x14ac:dyDescent="0.25">
      <c r="A44" s="19"/>
      <c r="B44" s="4" t="s">
        <v>55</v>
      </c>
      <c r="C44" s="4" t="s">
        <v>70</v>
      </c>
      <c r="D44" s="16" t="s">
        <v>97</v>
      </c>
      <c r="E44" s="4" t="s">
        <v>66</v>
      </c>
      <c r="F44" s="16">
        <v>3</v>
      </c>
      <c r="G44" s="46">
        <f>'Tabulky vzdáleností'!CW44</f>
        <v>8284</v>
      </c>
      <c r="H44" s="46">
        <f>'Tabulky vzdáleností nové'!CW44</f>
        <v>8284</v>
      </c>
      <c r="I44" s="46">
        <f t="shared" si="5"/>
        <v>0</v>
      </c>
      <c r="J44" s="94">
        <f t="shared" si="6"/>
        <v>8284</v>
      </c>
      <c r="K44" s="94">
        <f t="shared" si="7"/>
        <v>0</v>
      </c>
    </row>
    <row r="45" spans="1:11" x14ac:dyDescent="0.25">
      <c r="A45" s="19"/>
      <c r="B45" s="4" t="s">
        <v>57</v>
      </c>
      <c r="C45" s="4" t="s">
        <v>55</v>
      </c>
      <c r="D45" s="16" t="s">
        <v>99</v>
      </c>
      <c r="E45" s="4" t="s">
        <v>66</v>
      </c>
      <c r="F45" s="16">
        <v>3</v>
      </c>
      <c r="G45" s="46">
        <f>'Tabulky vzdáleností'!CW45</f>
        <v>10455</v>
      </c>
      <c r="H45" s="46">
        <f>'Tabulky vzdáleností nové'!CW45</f>
        <v>10455</v>
      </c>
      <c r="I45" s="46">
        <f t="shared" si="5"/>
        <v>0</v>
      </c>
      <c r="J45" s="94">
        <f t="shared" si="6"/>
        <v>10455</v>
      </c>
      <c r="K45" s="94">
        <f t="shared" si="7"/>
        <v>0</v>
      </c>
    </row>
    <row r="46" spans="1:11" x14ac:dyDescent="0.25">
      <c r="A46" s="19"/>
      <c r="B46" s="4" t="s">
        <v>55</v>
      </c>
      <c r="C46" s="4" t="s">
        <v>54</v>
      </c>
      <c r="D46" s="16" t="s">
        <v>98</v>
      </c>
      <c r="E46" s="4" t="s">
        <v>66</v>
      </c>
      <c r="F46" s="16">
        <v>3</v>
      </c>
      <c r="G46" s="46">
        <f>'Tabulky vzdáleností'!CW46</f>
        <v>41</v>
      </c>
      <c r="H46" s="46">
        <f>'Tabulky vzdáleností nové'!CW46</f>
        <v>41</v>
      </c>
      <c r="I46" s="46">
        <f t="shared" si="5"/>
        <v>0</v>
      </c>
      <c r="J46" s="94">
        <f t="shared" si="6"/>
        <v>41</v>
      </c>
      <c r="K46" s="94">
        <f t="shared" si="7"/>
        <v>0</v>
      </c>
    </row>
    <row r="47" spans="1:11" x14ac:dyDescent="0.25">
      <c r="A47" s="19"/>
      <c r="B47" s="4" t="s">
        <v>57</v>
      </c>
      <c r="C47" s="4" t="s">
        <v>56</v>
      </c>
      <c r="D47" s="16" t="s">
        <v>99</v>
      </c>
      <c r="E47" s="4" t="s">
        <v>67</v>
      </c>
      <c r="F47" s="16">
        <v>3</v>
      </c>
      <c r="G47" s="46">
        <f>'Tabulky vzdáleností'!CW47</f>
        <v>178068</v>
      </c>
      <c r="H47" s="46">
        <f>'Tabulky vzdáleností nové'!CW47</f>
        <v>178068</v>
      </c>
      <c r="I47" s="46">
        <f t="shared" si="5"/>
        <v>0</v>
      </c>
      <c r="J47" s="94">
        <f t="shared" si="6"/>
        <v>178068</v>
      </c>
      <c r="K47" s="94">
        <f t="shared" si="7"/>
        <v>0</v>
      </c>
    </row>
    <row r="48" spans="1:11" x14ac:dyDescent="0.25">
      <c r="A48" s="19"/>
      <c r="B48" s="4" t="s">
        <v>54</v>
      </c>
      <c r="C48" s="4" t="s">
        <v>64</v>
      </c>
      <c r="D48" s="16" t="s">
        <v>99</v>
      </c>
      <c r="E48" s="4" t="s">
        <v>68</v>
      </c>
      <c r="F48" s="16">
        <v>3</v>
      </c>
      <c r="G48" s="46">
        <f>'Tabulky vzdáleností'!CW48</f>
        <v>858</v>
      </c>
      <c r="H48" s="46">
        <f>'Tabulky vzdáleností nové'!CW48</f>
        <v>858</v>
      </c>
      <c r="I48" s="46">
        <f t="shared" si="5"/>
        <v>0</v>
      </c>
      <c r="J48" s="94">
        <f t="shared" si="6"/>
        <v>858</v>
      </c>
      <c r="K48" s="94">
        <f t="shared" si="7"/>
        <v>0</v>
      </c>
    </row>
    <row r="49" spans="1:11" x14ac:dyDescent="0.25">
      <c r="A49" s="19"/>
      <c r="B49" s="4" t="s">
        <v>54</v>
      </c>
      <c r="C49" s="4" t="s">
        <v>64</v>
      </c>
      <c r="D49" s="16" t="s">
        <v>99</v>
      </c>
      <c r="E49" s="4" t="s">
        <v>69</v>
      </c>
      <c r="F49" s="16">
        <v>3</v>
      </c>
      <c r="G49" s="46">
        <f>'Tabulky vzdáleností'!CW49</f>
        <v>336</v>
      </c>
      <c r="H49" s="46">
        <f>'Tabulky vzdáleností nové'!CW49</f>
        <v>336</v>
      </c>
      <c r="I49" s="46">
        <f t="shared" si="5"/>
        <v>0</v>
      </c>
      <c r="J49" s="94">
        <f t="shared" si="6"/>
        <v>336</v>
      </c>
      <c r="K49" s="94">
        <f t="shared" si="7"/>
        <v>0</v>
      </c>
    </row>
    <row r="50" spans="1:11" x14ac:dyDescent="0.25">
      <c r="A50" s="19"/>
      <c r="B50" s="4" t="s">
        <v>54</v>
      </c>
      <c r="C50" s="4" t="s">
        <v>64</v>
      </c>
      <c r="D50" s="16" t="s">
        <v>99</v>
      </c>
      <c r="E50" s="155" t="s">
        <v>177</v>
      </c>
      <c r="F50" s="16">
        <v>3</v>
      </c>
      <c r="G50" s="46">
        <f>'Tabulky vzdáleností'!CW50</f>
        <v>5460</v>
      </c>
      <c r="H50" s="46">
        <f>'Tabulky vzdáleností nové'!CW50</f>
        <v>5460</v>
      </c>
      <c r="I50" s="46">
        <f t="shared" si="5"/>
        <v>0</v>
      </c>
      <c r="J50" s="94">
        <f t="shared" si="6"/>
        <v>5460</v>
      </c>
      <c r="K50" s="94">
        <f t="shared" si="7"/>
        <v>0</v>
      </c>
    </row>
    <row r="51" spans="1:11" x14ac:dyDescent="0.25">
      <c r="A51" s="19"/>
      <c r="B51" s="4" t="s">
        <v>54</v>
      </c>
      <c r="C51" s="4" t="s">
        <v>64</v>
      </c>
      <c r="D51" s="16" t="s">
        <v>99</v>
      </c>
      <c r="E51" s="155" t="s">
        <v>186</v>
      </c>
      <c r="F51" s="16">
        <v>3</v>
      </c>
      <c r="G51" s="46">
        <f>'Tabulky vzdáleností'!CW51</f>
        <v>924</v>
      </c>
      <c r="H51" s="46">
        <f>'Tabulky vzdáleností nové'!CW51</f>
        <v>924</v>
      </c>
      <c r="I51" s="46">
        <f t="shared" si="5"/>
        <v>0</v>
      </c>
      <c r="J51" s="94">
        <f t="shared" si="6"/>
        <v>924</v>
      </c>
      <c r="K51" s="94">
        <f t="shared" si="7"/>
        <v>0</v>
      </c>
    </row>
    <row r="52" spans="1:11" x14ac:dyDescent="0.25">
      <c r="A52" s="19"/>
      <c r="B52" s="4" t="s">
        <v>4</v>
      </c>
      <c r="C52" s="4" t="s">
        <v>54</v>
      </c>
      <c r="D52" s="16" t="s">
        <v>99</v>
      </c>
      <c r="E52" s="4" t="s">
        <v>60</v>
      </c>
      <c r="F52" s="16">
        <v>3</v>
      </c>
      <c r="G52" s="46">
        <f>'Tabulky vzdáleností'!CW52</f>
        <v>2992</v>
      </c>
      <c r="H52" s="46">
        <f>'Tabulky vzdáleností nové'!CW52</f>
        <v>2992</v>
      </c>
      <c r="I52" s="46">
        <f t="shared" si="5"/>
        <v>0</v>
      </c>
      <c r="J52" s="94">
        <f t="shared" si="6"/>
        <v>2992</v>
      </c>
      <c r="K52" s="94">
        <f t="shared" si="7"/>
        <v>0</v>
      </c>
    </row>
    <row r="53" spans="1:11" x14ac:dyDescent="0.25">
      <c r="A53" s="19"/>
      <c r="B53" s="4" t="s">
        <v>55</v>
      </c>
      <c r="C53" s="4" t="s">
        <v>54</v>
      </c>
      <c r="D53" s="16" t="s">
        <v>99</v>
      </c>
      <c r="E53" s="4" t="s">
        <v>8</v>
      </c>
      <c r="F53" s="16">
        <v>3</v>
      </c>
      <c r="G53" s="46">
        <f>'Tabulky vzdáleností'!CW53</f>
        <v>4469</v>
      </c>
      <c r="H53" s="46">
        <f>'Tabulky vzdáleností nové'!CW53</f>
        <v>4469</v>
      </c>
      <c r="I53" s="46">
        <f t="shared" si="5"/>
        <v>0</v>
      </c>
      <c r="J53" s="94">
        <f t="shared" si="6"/>
        <v>4469</v>
      </c>
      <c r="K53" s="94">
        <f t="shared" si="7"/>
        <v>0</v>
      </c>
    </row>
    <row r="54" spans="1:11" x14ac:dyDescent="0.25">
      <c r="A54" s="19"/>
      <c r="B54" s="254" t="s">
        <v>89</v>
      </c>
      <c r="C54" s="255"/>
      <c r="D54" s="255"/>
      <c r="E54" s="255"/>
      <c r="F54" s="237"/>
      <c r="G54" s="46">
        <f>SUM(G32:G53)</f>
        <v>980909</v>
      </c>
      <c r="H54" s="46">
        <f>SUM(H32:H53)</f>
        <v>936039.93102054147</v>
      </c>
      <c r="I54" s="46">
        <f>SUM(I32:I53)</f>
        <v>-44869.068979458498</v>
      </c>
      <c r="J54" s="94">
        <f>SUM(J32:J53)</f>
        <v>785152.37092700507</v>
      </c>
      <c r="K54" s="94">
        <f t="shared" si="7"/>
        <v>-195756.62907299493</v>
      </c>
    </row>
    <row r="55" spans="1:11" x14ac:dyDescent="0.25">
      <c r="A55" s="19"/>
    </row>
    <row r="56" spans="1:11" x14ac:dyDescent="0.25">
      <c r="A56" s="19" t="s">
        <v>216</v>
      </c>
      <c r="B56" s="15"/>
      <c r="C56" s="15"/>
      <c r="D56" s="15"/>
      <c r="E56" s="15"/>
      <c r="F56" s="15"/>
    </row>
    <row r="57" spans="1:11" ht="31.5" customHeight="1" x14ac:dyDescent="0.25">
      <c r="A57" s="18"/>
      <c r="B57" s="160" t="s">
        <v>61</v>
      </c>
      <c r="C57" s="160" t="s">
        <v>62</v>
      </c>
      <c r="D57" s="166" t="s">
        <v>90</v>
      </c>
      <c r="E57" s="160" t="s">
        <v>0</v>
      </c>
      <c r="F57" s="160" t="s">
        <v>88</v>
      </c>
      <c r="G57" s="39" t="s">
        <v>105</v>
      </c>
      <c r="H57" s="39" t="s">
        <v>106</v>
      </c>
      <c r="I57" s="39" t="s">
        <v>107</v>
      </c>
    </row>
    <row r="58" spans="1:11" x14ac:dyDescent="0.25">
      <c r="A58" s="18"/>
      <c r="B58" s="160"/>
      <c r="C58" s="160"/>
      <c r="D58" s="167"/>
      <c r="E58" s="160"/>
      <c r="F58" s="160"/>
      <c r="G58" s="39" t="s">
        <v>79</v>
      </c>
      <c r="H58" s="39" t="s">
        <v>79</v>
      </c>
      <c r="I58" s="39" t="s">
        <v>79</v>
      </c>
    </row>
    <row r="59" spans="1:11" x14ac:dyDescent="0.25">
      <c r="A59" s="19"/>
      <c r="B59" s="16" t="s">
        <v>55</v>
      </c>
      <c r="C59" s="16" t="s">
        <v>54</v>
      </c>
      <c r="D59" s="156" t="s">
        <v>329</v>
      </c>
      <c r="E59" s="4" t="s">
        <v>59</v>
      </c>
      <c r="F59" s="16">
        <v>3</v>
      </c>
      <c r="G59" s="46">
        <f>'Tabulky vzdáleností'!CW59</f>
        <v>22692</v>
      </c>
      <c r="H59" s="46">
        <f>'Tabulky vzdáleností nové'!CW59</f>
        <v>22692</v>
      </c>
      <c r="I59" s="46">
        <f t="shared" ref="I59:I71" si="8">H59-G59</f>
        <v>0</v>
      </c>
    </row>
    <row r="60" spans="1:11" x14ac:dyDescent="0.25">
      <c r="A60" s="19"/>
      <c r="B60" s="16" t="s">
        <v>55</v>
      </c>
      <c r="C60" s="16" t="s">
        <v>70</v>
      </c>
      <c r="D60" s="156" t="s">
        <v>330</v>
      </c>
      <c r="E60" s="4" t="s">
        <v>59</v>
      </c>
      <c r="F60" s="16">
        <v>3</v>
      </c>
      <c r="G60" s="46">
        <f>'Tabulky vzdáleností'!CW60</f>
        <v>5247</v>
      </c>
      <c r="H60" s="46">
        <f>'Tabulky vzdáleností nové'!CW60</f>
        <v>5247</v>
      </c>
      <c r="I60" s="46">
        <f t="shared" si="8"/>
        <v>0</v>
      </c>
    </row>
    <row r="61" spans="1:11" x14ac:dyDescent="0.25">
      <c r="A61" s="19"/>
      <c r="B61" s="16" t="s">
        <v>4</v>
      </c>
      <c r="C61" s="16" t="s">
        <v>54</v>
      </c>
      <c r="D61" s="156" t="s">
        <v>329</v>
      </c>
      <c r="E61" s="4" t="s">
        <v>60</v>
      </c>
      <c r="F61" s="16">
        <v>3</v>
      </c>
      <c r="G61" s="46">
        <f>'Tabulky vzdáleností'!CW61</f>
        <v>42432</v>
      </c>
      <c r="H61" s="46">
        <f>'Tabulky vzdáleností nové'!CW61</f>
        <v>42432</v>
      </c>
      <c r="I61" s="46">
        <f t="shared" si="8"/>
        <v>0</v>
      </c>
    </row>
    <row r="62" spans="1:11" x14ac:dyDescent="0.25">
      <c r="A62" s="19"/>
      <c r="B62" s="16" t="s">
        <v>4</v>
      </c>
      <c r="C62" s="16" t="s">
        <v>63</v>
      </c>
      <c r="D62" s="156" t="s">
        <v>330</v>
      </c>
      <c r="E62" s="4" t="s">
        <v>60</v>
      </c>
      <c r="F62" s="16">
        <v>3</v>
      </c>
      <c r="G62" s="46">
        <f>'Tabulky vzdáleností'!CW62</f>
        <v>2970</v>
      </c>
      <c r="H62" s="46">
        <f>'Tabulky vzdáleností nové'!CW62</f>
        <v>1605</v>
      </c>
      <c r="I62" s="46">
        <f t="shared" si="8"/>
        <v>-1365</v>
      </c>
    </row>
    <row r="63" spans="1:11" x14ac:dyDescent="0.25">
      <c r="A63" s="19"/>
      <c r="B63" s="16" t="s">
        <v>57</v>
      </c>
      <c r="C63" s="16" t="s">
        <v>63</v>
      </c>
      <c r="D63" s="156" t="s">
        <v>330</v>
      </c>
      <c r="E63" s="4" t="s">
        <v>10</v>
      </c>
      <c r="F63" s="16">
        <v>3</v>
      </c>
      <c r="G63" s="46">
        <f>'Tabulky vzdáleností'!CW63</f>
        <v>23205</v>
      </c>
      <c r="H63" s="46">
        <f>'Tabulky vzdáleností nové'!CW63</f>
        <v>14014</v>
      </c>
      <c r="I63" s="46">
        <f t="shared" si="8"/>
        <v>-9191</v>
      </c>
    </row>
    <row r="64" spans="1:11" x14ac:dyDescent="0.25">
      <c r="A64" s="19"/>
      <c r="B64" s="16" t="s">
        <v>63</v>
      </c>
      <c r="C64" s="16" t="s">
        <v>54</v>
      </c>
      <c r="D64" s="156" t="s">
        <v>329</v>
      </c>
      <c r="E64" s="5" t="s">
        <v>65</v>
      </c>
      <c r="F64" s="16">
        <v>3</v>
      </c>
      <c r="G64" s="46">
        <f>'Tabulky vzdáleností'!CW64</f>
        <v>24325</v>
      </c>
      <c r="H64" s="46">
        <f>'Tabulky vzdáleností nové'!CW64</f>
        <v>24325</v>
      </c>
      <c r="I64" s="46">
        <f t="shared" si="8"/>
        <v>0</v>
      </c>
    </row>
    <row r="65" spans="1:12" x14ac:dyDescent="0.25">
      <c r="A65" s="19"/>
      <c r="B65" s="16" t="s">
        <v>63</v>
      </c>
      <c r="C65" s="16" t="s">
        <v>54</v>
      </c>
      <c r="D65" s="156" t="s">
        <v>100</v>
      </c>
      <c r="E65" s="5" t="s">
        <v>65</v>
      </c>
      <c r="F65" s="16">
        <v>3</v>
      </c>
      <c r="G65" s="46">
        <f>'Tabulky vzdáleností'!CW65</f>
        <v>53250</v>
      </c>
      <c r="H65" s="46">
        <f>'Tabulky vzdáleností nové'!CW65</f>
        <v>53250</v>
      </c>
      <c r="I65" s="46">
        <f t="shared" si="8"/>
        <v>0</v>
      </c>
    </row>
    <row r="66" spans="1:12" x14ac:dyDescent="0.25">
      <c r="A66" s="19"/>
      <c r="B66" s="16" t="s">
        <v>55</v>
      </c>
      <c r="C66" s="16" t="s">
        <v>54</v>
      </c>
      <c r="D66" s="156" t="s">
        <v>329</v>
      </c>
      <c r="E66" s="4" t="s">
        <v>66</v>
      </c>
      <c r="F66" s="16">
        <v>3</v>
      </c>
      <c r="G66" s="46">
        <f>'Tabulky vzdáleností'!CW66</f>
        <v>9490</v>
      </c>
      <c r="H66" s="46">
        <f>'Tabulky vzdáleností nové'!CW66</f>
        <v>9490</v>
      </c>
      <c r="I66" s="46">
        <f t="shared" si="8"/>
        <v>0</v>
      </c>
    </row>
    <row r="67" spans="1:12" x14ac:dyDescent="0.25">
      <c r="A67" s="19"/>
      <c r="B67" s="16" t="s">
        <v>55</v>
      </c>
      <c r="C67" s="16" t="s">
        <v>54</v>
      </c>
      <c r="D67" s="156" t="s">
        <v>100</v>
      </c>
      <c r="E67" s="4" t="s">
        <v>66</v>
      </c>
      <c r="F67" s="16">
        <v>3</v>
      </c>
      <c r="G67" s="46">
        <f>'Tabulky vzdáleností'!CW67</f>
        <v>41172</v>
      </c>
      <c r="H67" s="46">
        <f>'Tabulky vzdáleností nové'!CW67</f>
        <v>41172</v>
      </c>
      <c r="I67" s="46">
        <f t="shared" si="8"/>
        <v>0</v>
      </c>
    </row>
    <row r="68" spans="1:12" x14ac:dyDescent="0.25">
      <c r="A68" s="19"/>
      <c r="B68" s="16" t="s">
        <v>56</v>
      </c>
      <c r="C68" s="16" t="s">
        <v>54</v>
      </c>
      <c r="D68" s="156" t="s">
        <v>100</v>
      </c>
      <c r="E68" s="4" t="s">
        <v>67</v>
      </c>
      <c r="F68" s="16">
        <v>3</v>
      </c>
      <c r="G68" s="46">
        <f>'Tabulky vzdáleností'!CW68</f>
        <v>14008</v>
      </c>
      <c r="H68" s="46">
        <f>'Tabulky vzdáleností nové'!CW68</f>
        <v>14008</v>
      </c>
      <c r="I68" s="46">
        <f t="shared" si="8"/>
        <v>0</v>
      </c>
    </row>
    <row r="69" spans="1:12" x14ac:dyDescent="0.25">
      <c r="A69" s="19"/>
      <c r="B69" s="16" t="s">
        <v>64</v>
      </c>
      <c r="C69" s="16" t="s">
        <v>54</v>
      </c>
      <c r="D69" s="156" t="s">
        <v>100</v>
      </c>
      <c r="E69" s="4" t="s">
        <v>68</v>
      </c>
      <c r="F69" s="16">
        <v>3</v>
      </c>
      <c r="G69" s="46">
        <f>'Tabulky vzdáleností'!CW69</f>
        <v>20670</v>
      </c>
      <c r="H69" s="46">
        <f>'Tabulky vzdáleností nové'!CW69</f>
        <v>20670</v>
      </c>
      <c r="I69" s="46">
        <f t="shared" si="8"/>
        <v>0</v>
      </c>
    </row>
    <row r="70" spans="1:12" x14ac:dyDescent="0.25">
      <c r="A70" s="19"/>
      <c r="B70" s="16" t="s">
        <v>64</v>
      </c>
      <c r="C70" s="16" t="s">
        <v>54</v>
      </c>
      <c r="D70" s="156" t="s">
        <v>100</v>
      </c>
      <c r="E70" s="4" t="s">
        <v>69</v>
      </c>
      <c r="F70" s="16">
        <v>3</v>
      </c>
      <c r="G70" s="46">
        <f>'Tabulky vzdáleností'!CW70</f>
        <v>14574</v>
      </c>
      <c r="H70" s="46">
        <f>'Tabulky vzdáleností nové'!CW70</f>
        <v>14574</v>
      </c>
      <c r="I70" s="46">
        <f t="shared" si="8"/>
        <v>0</v>
      </c>
    </row>
    <row r="71" spans="1:12" x14ac:dyDescent="0.25">
      <c r="A71" s="19"/>
      <c r="B71" s="16" t="s">
        <v>64</v>
      </c>
      <c r="C71" s="16" t="s">
        <v>54</v>
      </c>
      <c r="D71" s="156" t="s">
        <v>100</v>
      </c>
      <c r="E71" s="155" t="s">
        <v>177</v>
      </c>
      <c r="F71" s="16">
        <v>3</v>
      </c>
      <c r="G71" s="46">
        <f>'Tabulky vzdáleností'!CW71</f>
        <v>5616</v>
      </c>
      <c r="H71" s="46">
        <f>'Tabulky vzdáleností nové'!CW71</f>
        <v>5616</v>
      </c>
      <c r="I71" s="46">
        <f t="shared" si="8"/>
        <v>0</v>
      </c>
    </row>
    <row r="72" spans="1:12" ht="16.5" customHeight="1" x14ac:dyDescent="0.25">
      <c r="A72" s="19"/>
      <c r="B72" s="161" t="s">
        <v>89</v>
      </c>
      <c r="C72" s="161"/>
      <c r="D72" s="161"/>
      <c r="E72" s="161"/>
      <c r="F72" s="161"/>
      <c r="G72" s="88">
        <f>SUM(G59:G71)</f>
        <v>279651</v>
      </c>
      <c r="H72" s="88">
        <f t="shared" ref="H72:I72" si="9">SUM(H59:H71)</f>
        <v>269095</v>
      </c>
      <c r="I72" s="88">
        <f t="shared" si="9"/>
        <v>-10556</v>
      </c>
    </row>
    <row r="73" spans="1:12" ht="25.5" customHeight="1" x14ac:dyDescent="0.25">
      <c r="A73" s="19"/>
    </row>
    <row r="74" spans="1:12" ht="15.75" customHeight="1" x14ac:dyDescent="0.25">
      <c r="A74" s="19" t="s">
        <v>226</v>
      </c>
      <c r="F74" s="191"/>
      <c r="G74" s="166" t="s">
        <v>105</v>
      </c>
      <c r="H74" s="166" t="s">
        <v>106</v>
      </c>
      <c r="I74" s="166" t="s">
        <v>107</v>
      </c>
      <c r="J74" s="166" t="s">
        <v>171</v>
      </c>
      <c r="K74" s="166" t="s">
        <v>218</v>
      </c>
      <c r="L74" s="232" t="s">
        <v>172</v>
      </c>
    </row>
    <row r="75" spans="1:12" ht="32.25" customHeight="1" x14ac:dyDescent="0.25">
      <c r="A75" s="19"/>
      <c r="B75" s="15"/>
      <c r="C75" s="15"/>
      <c r="D75" s="15"/>
      <c r="E75" s="15"/>
      <c r="F75" s="191"/>
      <c r="G75" s="167"/>
      <c r="H75" s="167"/>
      <c r="I75" s="167"/>
      <c r="J75" s="167"/>
      <c r="K75" s="167"/>
      <c r="L75" s="233"/>
    </row>
    <row r="76" spans="1:12" ht="18.75" customHeight="1" x14ac:dyDescent="0.25">
      <c r="A76" s="191"/>
      <c r="B76" s="191"/>
      <c r="C76" s="232" t="s">
        <v>172</v>
      </c>
      <c r="D76" s="160" t="s">
        <v>231</v>
      </c>
      <c r="E76" s="43"/>
      <c r="F76" s="160" t="s">
        <v>219</v>
      </c>
      <c r="G76" s="40">
        <f>G72+G54+G27+G12</f>
        <v>1541388</v>
      </c>
      <c r="H76" s="40">
        <f>H72+H54+H27+H12</f>
        <v>1471256.9870743824</v>
      </c>
      <c r="I76" s="80">
        <f>H76-G76</f>
        <v>-70131.01292561763</v>
      </c>
      <c r="J76" s="40">
        <f>H72+J54+H27+H12</f>
        <v>1320369.4269808459</v>
      </c>
      <c r="K76" s="40">
        <f>J76-G76</f>
        <v>-221018.57301915414</v>
      </c>
      <c r="L76" s="40" t="s">
        <v>79</v>
      </c>
    </row>
    <row r="77" spans="1:12" ht="18" customHeight="1" x14ac:dyDescent="0.25">
      <c r="A77" s="191"/>
      <c r="B77" s="191"/>
      <c r="C77" s="270"/>
      <c r="D77" s="160"/>
      <c r="E77" s="89"/>
      <c r="F77" s="160"/>
      <c r="G77" s="40"/>
      <c r="H77" s="40"/>
      <c r="I77" s="80">
        <f>I76/(G76/100)</f>
        <v>-4.5498610943913951</v>
      </c>
      <c r="J77" s="40"/>
      <c r="K77" s="80">
        <f>K76/(G76/100)</f>
        <v>-14.338931730307628</v>
      </c>
      <c r="L77" s="40" t="s">
        <v>133</v>
      </c>
    </row>
    <row r="78" spans="1:12" ht="31.5" customHeight="1" x14ac:dyDescent="0.25">
      <c r="A78" s="254" t="s">
        <v>234</v>
      </c>
      <c r="B78" s="237"/>
      <c r="C78" s="40" t="s">
        <v>223</v>
      </c>
      <c r="D78" s="40">
        <v>3500</v>
      </c>
      <c r="E78" s="32"/>
      <c r="F78" s="39" t="s">
        <v>224</v>
      </c>
      <c r="G78" s="40">
        <f>G79/$D$78</f>
        <v>123.77991833063643</v>
      </c>
      <c r="H78" s="40">
        <f>H79/$D$78</f>
        <v>118.14810398384137</v>
      </c>
      <c r="I78" s="80">
        <f>H78-G78</f>
        <v>-5.6318143467950676</v>
      </c>
      <c r="J78" s="40">
        <f>J79/$D$78</f>
        <v>106.03120034537596</v>
      </c>
      <c r="K78" s="40">
        <f>J78-G78</f>
        <v>-17.74871798526047</v>
      </c>
      <c r="L78" s="40" t="s">
        <v>225</v>
      </c>
    </row>
    <row r="79" spans="1:12" ht="30.75" customHeight="1" x14ac:dyDescent="0.25">
      <c r="A79" s="254" t="s">
        <v>229</v>
      </c>
      <c r="B79" s="237"/>
      <c r="C79" s="40" t="s">
        <v>230</v>
      </c>
      <c r="D79" s="40">
        <v>3.5579000000000001</v>
      </c>
      <c r="E79" s="32"/>
      <c r="F79" s="39" t="s">
        <v>221</v>
      </c>
      <c r="G79" s="40">
        <f>G76/$D$79</f>
        <v>433229.71415722754</v>
      </c>
      <c r="H79" s="40">
        <f>H76/$D$79</f>
        <v>413518.3639434448</v>
      </c>
      <c r="I79" s="80">
        <f>H79-G79</f>
        <v>-19711.350213782745</v>
      </c>
      <c r="J79" s="40">
        <f>J76/$D$79</f>
        <v>371109.20120881585</v>
      </c>
      <c r="K79" s="40">
        <f>J79-G79</f>
        <v>-62120.512948411691</v>
      </c>
      <c r="L79" s="40" t="s">
        <v>223</v>
      </c>
    </row>
    <row r="80" spans="1:12" ht="31.5" x14ac:dyDescent="0.25">
      <c r="A80" s="254" t="s">
        <v>228</v>
      </c>
      <c r="B80" s="237"/>
      <c r="C80" s="40" t="s">
        <v>222</v>
      </c>
      <c r="D80" s="40">
        <v>2.7683</v>
      </c>
      <c r="E80" s="32"/>
      <c r="F80" s="39" t="s">
        <v>220</v>
      </c>
      <c r="G80" s="40">
        <f>G78*$D$80</f>
        <v>342.65994791470087</v>
      </c>
      <c r="H80" s="40">
        <f>H78*$D$80</f>
        <v>327.06939625846803</v>
      </c>
      <c r="I80" s="80">
        <f>H80-G80</f>
        <v>-15.590551656232833</v>
      </c>
      <c r="J80" s="40">
        <f>J78*$D$80</f>
        <v>293.52617191610426</v>
      </c>
      <c r="K80" s="40">
        <f>J80-G80</f>
        <v>-49.133775998596604</v>
      </c>
      <c r="L80" s="40" t="s">
        <v>222</v>
      </c>
    </row>
    <row r="81" spans="1:12" ht="31.5" x14ac:dyDescent="0.25">
      <c r="A81" s="254" t="s">
        <v>235</v>
      </c>
      <c r="B81" s="237"/>
      <c r="C81" s="40" t="s">
        <v>137</v>
      </c>
      <c r="D81" s="40">
        <v>31.049499999999998</v>
      </c>
      <c r="E81" s="32"/>
      <c r="F81" s="39" t="s">
        <v>227</v>
      </c>
      <c r="G81" s="40">
        <f>G80*$D$81</f>
        <v>10639.420052777505</v>
      </c>
      <c r="H81" s="40">
        <f>H80*$D$81</f>
        <v>10155.341219127302</v>
      </c>
      <c r="I81" s="80">
        <f>H81-G81</f>
        <v>-484.0788336502028</v>
      </c>
      <c r="J81" s="40">
        <f>J80*$D$81</f>
        <v>9113.8408749090795</v>
      </c>
      <c r="K81" s="40">
        <f>J81-G81</f>
        <v>-1525.5791778684252</v>
      </c>
      <c r="L81" s="40" t="s">
        <v>137</v>
      </c>
    </row>
    <row r="82" spans="1:12" ht="31.5" customHeight="1" x14ac:dyDescent="0.25">
      <c r="A82" s="254" t="s">
        <v>232</v>
      </c>
      <c r="B82" s="237"/>
      <c r="C82" s="40" t="s">
        <v>233</v>
      </c>
      <c r="D82" s="40">
        <v>2365</v>
      </c>
      <c r="E82" s="15"/>
      <c r="F82" s="15"/>
    </row>
    <row r="83" spans="1:12" x14ac:dyDescent="0.25">
      <c r="A83" s="19"/>
      <c r="B83" s="15"/>
      <c r="C83" s="15"/>
      <c r="D83" s="15"/>
      <c r="E83" s="15"/>
      <c r="F83" s="15" t="s">
        <v>327</v>
      </c>
    </row>
    <row r="84" spans="1:12" x14ac:dyDescent="0.25">
      <c r="A84" s="19"/>
      <c r="B84" s="15"/>
      <c r="C84" s="15"/>
      <c r="D84" s="15"/>
      <c r="E84" s="15"/>
      <c r="F84" s="15"/>
    </row>
    <row r="85" spans="1:12" x14ac:dyDescent="0.25">
      <c r="A85" s="19"/>
      <c r="B85" s="15"/>
      <c r="C85" s="15"/>
      <c r="D85" s="15"/>
      <c r="E85" s="15"/>
      <c r="F85" s="191"/>
      <c r="G85" s="166" t="s">
        <v>105</v>
      </c>
      <c r="H85" s="166" t="s">
        <v>106</v>
      </c>
      <c r="I85" s="166" t="s">
        <v>107</v>
      </c>
      <c r="J85" s="166" t="s">
        <v>171</v>
      </c>
      <c r="K85" s="166" t="s">
        <v>218</v>
      </c>
      <c r="L85" s="232" t="s">
        <v>172</v>
      </c>
    </row>
    <row r="86" spans="1:12" x14ac:dyDescent="0.25">
      <c r="A86" s="19"/>
      <c r="B86" s="15"/>
      <c r="C86" s="15"/>
      <c r="D86" s="15"/>
      <c r="E86" s="15"/>
      <c r="F86" s="191"/>
      <c r="G86" s="167"/>
      <c r="H86" s="167"/>
      <c r="I86" s="167"/>
      <c r="J86" s="167"/>
      <c r="K86" s="167"/>
      <c r="L86" s="233"/>
    </row>
    <row r="87" spans="1:12" x14ac:dyDescent="0.25">
      <c r="A87" s="19"/>
      <c r="B87" s="15"/>
      <c r="C87" s="15"/>
      <c r="D87" s="15"/>
      <c r="E87" s="15"/>
      <c r="F87" s="160" t="s">
        <v>219</v>
      </c>
      <c r="G87" s="153">
        <f>G76*12</f>
        <v>18496656</v>
      </c>
      <c r="H87" s="153">
        <f t="shared" ref="H87:K87" si="10">H76*12</f>
        <v>17655083.844892588</v>
      </c>
      <c r="I87" s="153">
        <f t="shared" si="10"/>
        <v>-841572.15510741156</v>
      </c>
      <c r="J87" s="153">
        <f t="shared" si="10"/>
        <v>15844433.123770151</v>
      </c>
      <c r="K87" s="153">
        <f t="shared" si="10"/>
        <v>-2652222.8762298496</v>
      </c>
      <c r="L87" s="153" t="s">
        <v>79</v>
      </c>
    </row>
    <row r="88" spans="1:12" x14ac:dyDescent="0.25">
      <c r="A88" s="19"/>
      <c r="B88" s="15"/>
      <c r="C88" s="15"/>
      <c r="D88" s="15"/>
      <c r="E88" s="15"/>
      <c r="F88" s="160"/>
      <c r="G88" s="153">
        <f t="shared" ref="G88:K88" si="11">G77*12</f>
        <v>0</v>
      </c>
      <c r="H88" s="153">
        <f t="shared" si="11"/>
        <v>0</v>
      </c>
      <c r="I88" s="153">
        <f t="shared" si="11"/>
        <v>-54.598333132696737</v>
      </c>
      <c r="J88" s="153">
        <f t="shared" si="11"/>
        <v>0</v>
      </c>
      <c r="K88" s="153">
        <f t="shared" si="11"/>
        <v>-172.06718076369154</v>
      </c>
      <c r="L88" s="153" t="s">
        <v>133</v>
      </c>
    </row>
    <row r="89" spans="1:12" ht="31.5" x14ac:dyDescent="0.25">
      <c r="A89" s="19"/>
      <c r="B89" s="15"/>
      <c r="C89" s="15"/>
      <c r="D89" s="15"/>
      <c r="E89" s="15"/>
      <c r="F89" s="152" t="s">
        <v>224</v>
      </c>
      <c r="G89" s="153">
        <f t="shared" ref="G89:K89" si="12">G78*12</f>
        <v>1485.3590199676373</v>
      </c>
      <c r="H89" s="153">
        <f t="shared" si="12"/>
        <v>1417.7772478060965</v>
      </c>
      <c r="I89" s="153">
        <f t="shared" si="12"/>
        <v>-67.581772161540812</v>
      </c>
      <c r="J89" s="153">
        <f t="shared" si="12"/>
        <v>1272.3744041445116</v>
      </c>
      <c r="K89" s="153">
        <f t="shared" si="12"/>
        <v>-212.98461582312564</v>
      </c>
      <c r="L89" s="153" t="s">
        <v>225</v>
      </c>
    </row>
    <row r="90" spans="1:12" x14ac:dyDescent="0.25">
      <c r="A90" s="19"/>
      <c r="B90" s="15"/>
      <c r="C90" s="15"/>
      <c r="D90" s="15"/>
      <c r="E90" s="15"/>
      <c r="F90" s="152" t="s">
        <v>221</v>
      </c>
      <c r="G90" s="153">
        <f t="shared" ref="G90:K90" si="13">G79*12</f>
        <v>5198756.569886731</v>
      </c>
      <c r="H90" s="153">
        <f t="shared" si="13"/>
        <v>4962220.3673213376</v>
      </c>
      <c r="I90" s="153">
        <f t="shared" si="13"/>
        <v>-236536.20256539294</v>
      </c>
      <c r="J90" s="153">
        <f t="shared" si="13"/>
        <v>4453310.41450579</v>
      </c>
      <c r="K90" s="153">
        <f t="shared" si="13"/>
        <v>-745446.1553809403</v>
      </c>
      <c r="L90" s="153" t="s">
        <v>223</v>
      </c>
    </row>
    <row r="91" spans="1:12" ht="31.5" x14ac:dyDescent="0.25">
      <c r="A91" s="19"/>
      <c r="B91" s="15"/>
      <c r="C91" s="15"/>
      <c r="D91" s="15"/>
      <c r="E91" s="15"/>
      <c r="F91" s="152" t="s">
        <v>220</v>
      </c>
      <c r="G91" s="153">
        <f t="shared" ref="G91:K91" si="14">G80*12</f>
        <v>4111.9193749764108</v>
      </c>
      <c r="H91" s="153">
        <f t="shared" si="14"/>
        <v>3924.8327551016164</v>
      </c>
      <c r="I91" s="153">
        <f t="shared" si="14"/>
        <v>-187.086619874794</v>
      </c>
      <c r="J91" s="153">
        <f t="shared" si="14"/>
        <v>3522.3140629932514</v>
      </c>
      <c r="K91" s="153">
        <f t="shared" si="14"/>
        <v>-589.60531198315925</v>
      </c>
      <c r="L91" s="153" t="s">
        <v>222</v>
      </c>
    </row>
    <row r="92" spans="1:12" ht="31.5" x14ac:dyDescent="0.25">
      <c r="A92" s="19"/>
      <c r="B92" s="15"/>
      <c r="C92" s="15"/>
      <c r="D92" s="15"/>
      <c r="E92" s="15"/>
      <c r="F92" s="152" t="s">
        <v>227</v>
      </c>
      <c r="G92" s="153">
        <f t="shared" ref="G92:J92" si="15">G81*12</f>
        <v>127673.04063333006</v>
      </c>
      <c r="H92" s="153">
        <f t="shared" si="15"/>
        <v>121864.09462952762</v>
      </c>
      <c r="I92" s="153">
        <f t="shared" si="15"/>
        <v>-5808.9460038024336</v>
      </c>
      <c r="J92" s="153">
        <f t="shared" si="15"/>
        <v>109366.09049890895</v>
      </c>
      <c r="K92" s="153">
        <f>K81*12</f>
        <v>-18306.950134421102</v>
      </c>
      <c r="L92" s="153" t="s">
        <v>137</v>
      </c>
    </row>
    <row r="93" spans="1:12" x14ac:dyDescent="0.25">
      <c r="A93" s="19"/>
      <c r="B93" s="15"/>
      <c r="C93" s="15"/>
      <c r="D93" s="15"/>
      <c r="E93" s="15"/>
      <c r="F93" s="15"/>
    </row>
    <row r="94" spans="1:12" x14ac:dyDescent="0.25">
      <c r="A94" s="19"/>
      <c r="B94" s="15"/>
      <c r="C94" s="15"/>
      <c r="D94" s="15"/>
      <c r="E94" s="15"/>
      <c r="F94" s="15"/>
    </row>
    <row r="95" spans="1:12" x14ac:dyDescent="0.25">
      <c r="A95" s="19"/>
      <c r="B95" s="15"/>
      <c r="C95" s="15"/>
      <c r="D95" s="15"/>
      <c r="E95" s="15"/>
      <c r="F95" s="15"/>
    </row>
    <row r="96" spans="1:12" x14ac:dyDescent="0.25">
      <c r="A96" s="19"/>
      <c r="B96" s="15"/>
      <c r="C96" s="15"/>
      <c r="D96" s="15"/>
      <c r="E96" s="15"/>
      <c r="F96" s="15"/>
    </row>
    <row r="97" spans="1:6" x14ac:dyDescent="0.25">
      <c r="A97" s="19"/>
      <c r="B97" s="15"/>
      <c r="C97" s="15"/>
      <c r="D97" s="15"/>
      <c r="E97" s="15"/>
      <c r="F97" s="15"/>
    </row>
    <row r="98" spans="1:6" x14ac:dyDescent="0.25">
      <c r="A98" s="19"/>
      <c r="B98" s="15"/>
      <c r="C98" s="15"/>
      <c r="D98" s="15"/>
      <c r="E98" s="15"/>
      <c r="F98" s="15"/>
    </row>
    <row r="99" spans="1:6" x14ac:dyDescent="0.25">
      <c r="A99" s="19"/>
      <c r="B99" s="15"/>
      <c r="C99" s="15"/>
      <c r="D99" s="15"/>
      <c r="E99" s="15"/>
      <c r="F99" s="15"/>
    </row>
    <row r="100" spans="1:6" x14ac:dyDescent="0.25">
      <c r="A100" s="19"/>
      <c r="B100" s="15"/>
      <c r="C100" s="15"/>
      <c r="D100" s="15"/>
      <c r="E100" s="15"/>
      <c r="F100" s="15"/>
    </row>
    <row r="101" spans="1:6" x14ac:dyDescent="0.25">
      <c r="A101" s="19"/>
      <c r="B101" s="15"/>
      <c r="C101" s="15"/>
      <c r="D101" s="15"/>
      <c r="E101" s="15"/>
      <c r="F101" s="15"/>
    </row>
    <row r="106" spans="1:6" x14ac:dyDescent="0.25">
      <c r="A106" s="19"/>
      <c r="B106" s="15"/>
      <c r="C106" s="15"/>
      <c r="D106" s="15"/>
      <c r="E106" s="15"/>
      <c r="F106" s="15"/>
    </row>
    <row r="107" spans="1:6" x14ac:dyDescent="0.25">
      <c r="A107" s="19"/>
      <c r="B107" s="15"/>
      <c r="C107" s="15"/>
      <c r="D107" s="15"/>
      <c r="E107" s="15"/>
      <c r="F107" s="15"/>
    </row>
    <row r="108" spans="1:6" x14ac:dyDescent="0.25">
      <c r="A108" s="19"/>
      <c r="B108" s="15"/>
      <c r="C108" s="15"/>
      <c r="D108" s="15"/>
      <c r="E108" s="15"/>
      <c r="F108" s="15"/>
    </row>
    <row r="109" spans="1:6" x14ac:dyDescent="0.25">
      <c r="A109" s="19"/>
      <c r="B109" s="15"/>
      <c r="C109" s="15"/>
      <c r="D109" s="15"/>
      <c r="E109" s="15"/>
      <c r="F109" s="15"/>
    </row>
    <row r="110" spans="1:6" x14ac:dyDescent="0.25">
      <c r="A110" s="19"/>
      <c r="B110" s="15"/>
      <c r="C110" s="15"/>
      <c r="D110" s="15"/>
      <c r="E110" s="15"/>
      <c r="F110" s="15"/>
    </row>
    <row r="111" spans="1:6" x14ac:dyDescent="0.25">
      <c r="A111" s="19"/>
      <c r="B111" s="15"/>
      <c r="C111" s="15"/>
      <c r="D111" s="15"/>
      <c r="E111" s="15"/>
      <c r="F111" s="15"/>
    </row>
    <row r="112" spans="1:6" x14ac:dyDescent="0.25">
      <c r="A112" s="19"/>
      <c r="B112" s="15"/>
      <c r="C112" s="15"/>
      <c r="D112" s="15"/>
      <c r="E112" s="15"/>
      <c r="F112" s="15"/>
    </row>
    <row r="115" spans="1:6" x14ac:dyDescent="0.25">
      <c r="A115" s="19"/>
      <c r="B115" s="15"/>
      <c r="C115" s="15"/>
      <c r="D115" s="15"/>
      <c r="E115" s="15"/>
      <c r="F115" s="15"/>
    </row>
    <row r="116" spans="1:6" x14ac:dyDescent="0.25">
      <c r="A116" s="19"/>
      <c r="B116" s="15"/>
      <c r="C116" s="15"/>
      <c r="D116" s="15"/>
      <c r="E116" s="15"/>
      <c r="F116" s="15"/>
    </row>
    <row r="117" spans="1:6" x14ac:dyDescent="0.25">
      <c r="A117" s="19"/>
      <c r="B117" s="15"/>
      <c r="C117" s="15"/>
      <c r="D117" s="15"/>
      <c r="E117" s="15"/>
      <c r="F117" s="15"/>
    </row>
    <row r="118" spans="1:6" x14ac:dyDescent="0.25">
      <c r="A118" s="19"/>
      <c r="B118" s="15"/>
      <c r="C118" s="15"/>
      <c r="D118" s="15"/>
      <c r="E118" s="15"/>
      <c r="F118" s="15"/>
    </row>
    <row r="119" spans="1:6" x14ac:dyDescent="0.25">
      <c r="A119" s="19"/>
      <c r="B119" s="15"/>
      <c r="C119" s="15"/>
      <c r="D119" s="15"/>
      <c r="E119" s="15"/>
      <c r="F119" s="15"/>
    </row>
    <row r="120" spans="1:6" x14ac:dyDescent="0.25">
      <c r="A120" s="19"/>
      <c r="B120" s="15"/>
      <c r="C120" s="15"/>
      <c r="D120" s="15"/>
      <c r="E120" s="15"/>
      <c r="F120" s="15"/>
    </row>
    <row r="121" spans="1:6" x14ac:dyDescent="0.25">
      <c r="A121" s="19"/>
      <c r="B121" s="15"/>
      <c r="C121" s="15"/>
      <c r="D121" s="15"/>
      <c r="E121" s="15"/>
      <c r="F121" s="15"/>
    </row>
    <row r="122" spans="1:6" x14ac:dyDescent="0.25">
      <c r="A122" s="19"/>
      <c r="B122" s="15"/>
      <c r="C122" s="15"/>
      <c r="D122" s="15"/>
      <c r="E122" s="15"/>
      <c r="F122" s="15"/>
    </row>
    <row r="123" spans="1:6" x14ac:dyDescent="0.25">
      <c r="A123" s="19"/>
      <c r="B123" s="15"/>
      <c r="C123" s="15"/>
      <c r="D123" s="15"/>
      <c r="E123" s="15"/>
      <c r="F123" s="15"/>
    </row>
    <row r="124" spans="1:6" x14ac:dyDescent="0.25">
      <c r="A124" s="19"/>
      <c r="B124" s="15"/>
      <c r="C124" s="15"/>
      <c r="D124" s="15"/>
      <c r="E124" s="15"/>
      <c r="F124" s="15"/>
    </row>
    <row r="125" spans="1:6" x14ac:dyDescent="0.25">
      <c r="A125" s="19"/>
      <c r="B125" s="15"/>
      <c r="C125" s="15"/>
      <c r="D125" s="15"/>
      <c r="E125" s="15"/>
      <c r="F125" s="15"/>
    </row>
    <row r="126" spans="1:6" x14ac:dyDescent="0.25">
      <c r="A126" s="19"/>
      <c r="B126" s="15"/>
      <c r="C126" s="15"/>
      <c r="D126" s="15"/>
      <c r="E126" s="15"/>
      <c r="F126" s="15"/>
    </row>
    <row r="127" spans="1:6" x14ac:dyDescent="0.25">
      <c r="A127" s="19"/>
      <c r="B127" s="15"/>
      <c r="C127" s="15"/>
      <c r="D127" s="15"/>
      <c r="E127" s="15"/>
      <c r="F127" s="15"/>
    </row>
    <row r="128" spans="1:6" x14ac:dyDescent="0.25">
      <c r="A128" s="19"/>
      <c r="B128" s="15"/>
      <c r="C128" s="15"/>
      <c r="D128" s="15"/>
      <c r="E128" s="15"/>
      <c r="F128" s="15"/>
    </row>
    <row r="129" spans="1:6" x14ac:dyDescent="0.25">
      <c r="A129" s="19"/>
      <c r="B129" s="15"/>
      <c r="C129" s="15"/>
      <c r="D129" s="15"/>
      <c r="E129" s="15"/>
      <c r="F129" s="15"/>
    </row>
  </sheetData>
  <mergeCells count="55">
    <mergeCell ref="K85:K86"/>
    <mergeCell ref="L85:L86"/>
    <mergeCell ref="F87:F88"/>
    <mergeCell ref="F85:F86"/>
    <mergeCell ref="G85:G86"/>
    <mergeCell ref="H85:H86"/>
    <mergeCell ref="I85:I86"/>
    <mergeCell ref="J85:J86"/>
    <mergeCell ref="A82:B82"/>
    <mergeCell ref="A79:B79"/>
    <mergeCell ref="A80:B80"/>
    <mergeCell ref="A81:B81"/>
    <mergeCell ref="A76:B77"/>
    <mergeCell ref="A78:B78"/>
    <mergeCell ref="D76:D77"/>
    <mergeCell ref="A42:A43"/>
    <mergeCell ref="F76:F77"/>
    <mergeCell ref="F74:F75"/>
    <mergeCell ref="C76:C77"/>
    <mergeCell ref="B72:F72"/>
    <mergeCell ref="J32:J33"/>
    <mergeCell ref="K32:K33"/>
    <mergeCell ref="J34:J35"/>
    <mergeCell ref="K34:K35"/>
    <mergeCell ref="J37:J40"/>
    <mergeCell ref="K37:K40"/>
    <mergeCell ref="E30:E31"/>
    <mergeCell ref="F30:F31"/>
    <mergeCell ref="B57:B58"/>
    <mergeCell ref="C57:C58"/>
    <mergeCell ref="D57:D58"/>
    <mergeCell ref="E57:E58"/>
    <mergeCell ref="F57:F58"/>
    <mergeCell ref="B54:F54"/>
    <mergeCell ref="B30:B31"/>
    <mergeCell ref="C30:C31"/>
    <mergeCell ref="D30:D31"/>
    <mergeCell ref="B2:B3"/>
    <mergeCell ref="C2:C3"/>
    <mergeCell ref="D2:D3"/>
    <mergeCell ref="E2:E3"/>
    <mergeCell ref="F2:F3"/>
    <mergeCell ref="B27:F27"/>
    <mergeCell ref="B12:F12"/>
    <mergeCell ref="B14:B15"/>
    <mergeCell ref="C14:C15"/>
    <mergeCell ref="D14:D15"/>
    <mergeCell ref="E14:E15"/>
    <mergeCell ref="F14:F15"/>
    <mergeCell ref="L74:L75"/>
    <mergeCell ref="G74:G75"/>
    <mergeCell ref="H74:H75"/>
    <mergeCell ref="I74:I75"/>
    <mergeCell ref="J74:J75"/>
    <mergeCell ref="K74:K7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8"/>
  <sheetViews>
    <sheetView topLeftCell="A97" zoomScaleNormal="100" workbookViewId="0">
      <selection activeCell="M77" sqref="M77"/>
    </sheetView>
  </sheetViews>
  <sheetFormatPr defaultRowHeight="15.75" x14ac:dyDescent="0.25"/>
  <cols>
    <col min="1" max="1" width="12.7109375" style="11" customWidth="1"/>
    <col min="2" max="3" width="10.140625" style="3" customWidth="1"/>
    <col min="4" max="9" width="10.140625" style="126" customWidth="1"/>
    <col min="10" max="10" width="10.140625" style="117" customWidth="1"/>
    <col min="11" max="11" width="10.140625" style="3" customWidth="1"/>
    <col min="12" max="12" width="13" style="11" customWidth="1"/>
    <col min="13" max="13" width="11.85546875" style="3" customWidth="1"/>
    <col min="14" max="14" width="11.140625" style="3" customWidth="1"/>
    <col min="15" max="15" width="33.140625" style="3" customWidth="1"/>
    <col min="16" max="16384" width="9.140625" style="3"/>
  </cols>
  <sheetData>
    <row r="2" spans="1:15" ht="16.5" thickBot="1" x14ac:dyDescent="0.3">
      <c r="N2" s="31"/>
      <c r="O2" s="31"/>
    </row>
    <row r="3" spans="1:15" ht="31.5" customHeight="1" thickTop="1" x14ac:dyDescent="0.25">
      <c r="A3" s="148" t="s">
        <v>237</v>
      </c>
      <c r="B3" s="149" t="s">
        <v>172</v>
      </c>
      <c r="C3" s="149" t="s">
        <v>138</v>
      </c>
      <c r="D3" s="150" t="s">
        <v>123</v>
      </c>
      <c r="E3" s="150" t="s">
        <v>124</v>
      </c>
      <c r="F3" s="150" t="s">
        <v>125</v>
      </c>
      <c r="G3" s="150" t="s">
        <v>268</v>
      </c>
      <c r="H3" s="150" t="s">
        <v>267</v>
      </c>
      <c r="I3" s="150" t="s">
        <v>266</v>
      </c>
      <c r="J3" s="151" t="s">
        <v>265</v>
      </c>
      <c r="K3" s="137" t="s">
        <v>139</v>
      </c>
      <c r="L3" s="139" t="s">
        <v>318</v>
      </c>
      <c r="M3" s="140"/>
      <c r="N3" s="31"/>
      <c r="O3" s="31"/>
    </row>
    <row r="4" spans="1:15" x14ac:dyDescent="0.25">
      <c r="A4" s="274" t="s">
        <v>269</v>
      </c>
      <c r="B4" s="118" t="s">
        <v>236</v>
      </c>
      <c r="C4" s="119" t="s">
        <v>108</v>
      </c>
      <c r="D4" s="127">
        <v>18846.900000000001</v>
      </c>
      <c r="E4" s="127">
        <v>9575.7000000000007</v>
      </c>
      <c r="F4" s="127">
        <v>10871.1</v>
      </c>
      <c r="G4" s="127">
        <v>5531</v>
      </c>
      <c r="H4" s="127">
        <v>7744.7</v>
      </c>
      <c r="I4" s="127">
        <v>10326.5</v>
      </c>
      <c r="J4" s="120">
        <v>12618.5</v>
      </c>
      <c r="K4" s="121">
        <f t="shared" ref="K4:K66" si="0">AVERAGE(D4:I4)</f>
        <v>10482.65</v>
      </c>
      <c r="L4" s="271">
        <f>SQRT(((D6-K6)^2+(E6-K6)^2+(F6-K6)^2+(G6-K6)^2+(H6-K6)^2+(I6-K6)^2)/6)</f>
        <v>1087.8149531157501</v>
      </c>
      <c r="N4" s="31"/>
      <c r="O4" s="31"/>
    </row>
    <row r="5" spans="1:15" x14ac:dyDescent="0.25">
      <c r="A5" s="239"/>
      <c r="B5" s="118" t="s">
        <v>236</v>
      </c>
      <c r="C5" s="119" t="s">
        <v>109</v>
      </c>
      <c r="D5" s="127">
        <v>12130.3</v>
      </c>
      <c r="E5" s="127">
        <v>0</v>
      </c>
      <c r="F5" s="127">
        <v>10204.9</v>
      </c>
      <c r="G5" s="127">
        <v>0</v>
      </c>
      <c r="H5" s="127">
        <v>0</v>
      </c>
      <c r="I5" s="127">
        <v>0</v>
      </c>
      <c r="J5" s="120">
        <v>11953.1</v>
      </c>
      <c r="K5" s="121">
        <f t="shared" si="0"/>
        <v>3722.5333333333328</v>
      </c>
      <c r="L5" s="272"/>
      <c r="N5" s="31"/>
      <c r="O5" s="31"/>
    </row>
    <row r="6" spans="1:15" x14ac:dyDescent="0.25">
      <c r="A6" s="239"/>
      <c r="B6" s="118" t="s">
        <v>236</v>
      </c>
      <c r="C6" s="119" t="s">
        <v>110</v>
      </c>
      <c r="D6" s="127">
        <f t="shared" ref="D6:H6" si="1">E4+D5-D4</f>
        <v>2859.0999999999985</v>
      </c>
      <c r="E6" s="127">
        <f t="shared" si="1"/>
        <v>1295.3999999999996</v>
      </c>
      <c r="F6" s="127">
        <f t="shared" si="1"/>
        <v>4864.7999999999993</v>
      </c>
      <c r="G6" s="127">
        <f t="shared" si="1"/>
        <v>2213.6999999999998</v>
      </c>
      <c r="H6" s="127">
        <f t="shared" si="1"/>
        <v>2581.8000000000002</v>
      </c>
      <c r="I6" s="127">
        <f>J4+I5-I4</f>
        <v>2292</v>
      </c>
      <c r="J6" s="120"/>
      <c r="K6" s="121">
        <f t="shared" si="0"/>
        <v>2684.4666666666658</v>
      </c>
      <c r="L6" s="272"/>
      <c r="N6" s="31"/>
      <c r="O6" s="31"/>
    </row>
    <row r="7" spans="1:15" x14ac:dyDescent="0.25">
      <c r="A7" s="240"/>
      <c r="B7" s="118" t="s">
        <v>80</v>
      </c>
      <c r="C7" s="122" t="s">
        <v>140</v>
      </c>
      <c r="D7" s="143">
        <f t="shared" ref="D7:I7" si="2">E4/($K6+2*$L4)</f>
        <v>1.9702694908158649</v>
      </c>
      <c r="E7" s="143">
        <f t="shared" si="2"/>
        <v>2.2368074043264041</v>
      </c>
      <c r="F7" s="142">
        <f t="shared" si="2"/>
        <v>1.1380432296022795</v>
      </c>
      <c r="G7" s="143">
        <f t="shared" si="2"/>
        <v>1.5935280058399519</v>
      </c>
      <c r="H7" s="143">
        <f t="shared" si="2"/>
        <v>2.124752017806534</v>
      </c>
      <c r="I7" s="143">
        <f t="shared" si="2"/>
        <v>2.5963475850183264</v>
      </c>
      <c r="J7" s="120"/>
      <c r="K7" s="121"/>
      <c r="L7" s="273"/>
      <c r="N7" s="31"/>
      <c r="O7" s="31"/>
    </row>
    <row r="8" spans="1:15" x14ac:dyDescent="0.25">
      <c r="A8" s="274" t="s">
        <v>270</v>
      </c>
      <c r="B8" s="118" t="s">
        <v>236</v>
      </c>
      <c r="C8" s="119" t="s">
        <v>108</v>
      </c>
      <c r="D8" s="127">
        <v>11136.8</v>
      </c>
      <c r="E8" s="127">
        <v>6445.6</v>
      </c>
      <c r="F8" s="127">
        <v>12561.9</v>
      </c>
      <c r="G8" s="127">
        <v>4126.6000000000004</v>
      </c>
      <c r="H8" s="127">
        <v>5126.6000000000004</v>
      </c>
      <c r="I8" s="127">
        <v>11528.6</v>
      </c>
      <c r="J8" s="120">
        <v>12489.9</v>
      </c>
      <c r="K8" s="121">
        <f t="shared" si="0"/>
        <v>8487.6833333333325</v>
      </c>
      <c r="L8" s="271">
        <f>SQRT(((D10-K10)^2+(E10-K10)^2+(F10-K10)^2+(G10-K10)^2+(H10-K10)^2+(I10-K10)^2)/6)</f>
        <v>2382.8759762219174</v>
      </c>
      <c r="N8" s="31"/>
      <c r="O8" s="31"/>
    </row>
    <row r="9" spans="1:15" x14ac:dyDescent="0.25">
      <c r="A9" s="239"/>
      <c r="B9" s="118" t="s">
        <v>236</v>
      </c>
      <c r="C9" s="119" t="s">
        <v>109</v>
      </c>
      <c r="D9" s="127">
        <v>10492.5</v>
      </c>
      <c r="E9" s="127">
        <v>0</v>
      </c>
      <c r="F9" s="127">
        <v>14173.5</v>
      </c>
      <c r="G9" s="127">
        <v>0</v>
      </c>
      <c r="H9" s="127">
        <v>0</v>
      </c>
      <c r="I9" s="127">
        <v>0</v>
      </c>
      <c r="J9" s="120">
        <v>12170.8</v>
      </c>
      <c r="K9" s="121">
        <f t="shared" si="0"/>
        <v>4111</v>
      </c>
      <c r="L9" s="272"/>
      <c r="N9" s="31"/>
      <c r="O9" s="31"/>
    </row>
    <row r="10" spans="1:15" x14ac:dyDescent="0.25">
      <c r="A10" s="239"/>
      <c r="B10" s="118" t="s">
        <v>236</v>
      </c>
      <c r="C10" s="119" t="s">
        <v>110</v>
      </c>
      <c r="D10" s="127">
        <f t="shared" ref="D10:H10" si="3">E8+D9-D8</f>
        <v>5801.2999999999993</v>
      </c>
      <c r="E10" s="127">
        <f t="shared" si="3"/>
        <v>6116.2999999999993</v>
      </c>
      <c r="F10" s="127">
        <f t="shared" si="3"/>
        <v>5738.1999999999989</v>
      </c>
      <c r="G10" s="127">
        <f t="shared" si="3"/>
        <v>1000</v>
      </c>
      <c r="H10" s="127">
        <f t="shared" si="3"/>
        <v>6402</v>
      </c>
      <c r="I10" s="127">
        <f>J8+I9-I8</f>
        <v>961.29999999999927</v>
      </c>
      <c r="J10" s="120"/>
      <c r="K10" s="121">
        <f t="shared" si="0"/>
        <v>4336.5166666666655</v>
      </c>
      <c r="L10" s="272"/>
      <c r="N10" s="31"/>
      <c r="O10" s="31"/>
    </row>
    <row r="11" spans="1:15" x14ac:dyDescent="0.25">
      <c r="A11" s="240"/>
      <c r="B11" s="118" t="s">
        <v>80</v>
      </c>
      <c r="C11" s="122" t="s">
        <v>140</v>
      </c>
      <c r="D11" s="146">
        <f t="shared" ref="D11:I11" si="4">E8/($K10+2*$L8)</f>
        <v>0.70813115605787103</v>
      </c>
      <c r="E11" s="145">
        <f t="shared" si="4"/>
        <v>1.3800845180097074</v>
      </c>
      <c r="F11" s="144">
        <f t="shared" si="4"/>
        <v>0.45335950549032067</v>
      </c>
      <c r="G11" s="146">
        <f t="shared" si="4"/>
        <v>0.56322222673549116</v>
      </c>
      <c r="H11" s="145">
        <f t="shared" si="4"/>
        <v>1.2665633681470727</v>
      </c>
      <c r="I11" s="145">
        <f t="shared" si="4"/>
        <v>1.372174402080055</v>
      </c>
      <c r="J11" s="120"/>
      <c r="K11" s="121"/>
      <c r="L11" s="273"/>
      <c r="N11" s="31"/>
      <c r="O11" s="31"/>
    </row>
    <row r="12" spans="1:15" x14ac:dyDescent="0.25">
      <c r="A12" s="274" t="s">
        <v>271</v>
      </c>
      <c r="B12" s="118" t="s">
        <v>236</v>
      </c>
      <c r="C12" s="119" t="s">
        <v>108</v>
      </c>
      <c r="D12" s="127">
        <v>2434.9</v>
      </c>
      <c r="E12" s="127">
        <v>3313.5</v>
      </c>
      <c r="F12" s="127">
        <v>4192.1000000000004</v>
      </c>
      <c r="G12" s="127">
        <v>4636.8999999999996</v>
      </c>
      <c r="H12" s="127">
        <v>5082.7</v>
      </c>
      <c r="I12" s="127">
        <v>2853.7</v>
      </c>
      <c r="J12" s="120">
        <v>3964.2</v>
      </c>
      <c r="K12" s="121">
        <f>AVERAGE(D12:I12)</f>
        <v>3752.2999999999997</v>
      </c>
      <c r="L12" s="271">
        <f>SQRT(((D14-K14)^2+(E14-K14)^2+(F14-K14)^2+(G14-K14)^2+(H14-K14)^2+(I14-K14)^2)/6)</f>
        <v>245.39161728415539</v>
      </c>
      <c r="N12" s="31"/>
      <c r="O12" s="31"/>
    </row>
    <row r="13" spans="1:15" x14ac:dyDescent="0.25">
      <c r="A13" s="239"/>
      <c r="B13" s="118" t="s">
        <v>236</v>
      </c>
      <c r="C13" s="119" t="s">
        <v>109</v>
      </c>
      <c r="D13" s="127">
        <v>0</v>
      </c>
      <c r="E13" s="127">
        <v>0</v>
      </c>
      <c r="F13" s="127">
        <v>0</v>
      </c>
      <c r="G13" s="127">
        <v>0</v>
      </c>
      <c r="H13" s="157">
        <v>3103.6</v>
      </c>
      <c r="I13" s="127">
        <v>0</v>
      </c>
      <c r="J13" s="120">
        <v>0</v>
      </c>
      <c r="K13" s="121">
        <f t="shared" si="0"/>
        <v>517.26666666666665</v>
      </c>
      <c r="L13" s="272"/>
      <c r="N13" s="130" t="s">
        <v>323</v>
      </c>
      <c r="O13" s="46" t="s">
        <v>260</v>
      </c>
    </row>
    <row r="14" spans="1:15" x14ac:dyDescent="0.25">
      <c r="A14" s="239"/>
      <c r="B14" s="118" t="s">
        <v>236</v>
      </c>
      <c r="C14" s="119" t="s">
        <v>110</v>
      </c>
      <c r="D14" s="127">
        <f t="shared" ref="D14:H14" si="5">E12+D13-D12</f>
        <v>878.59999999999991</v>
      </c>
      <c r="E14" s="127">
        <f t="shared" si="5"/>
        <v>878.60000000000036</v>
      </c>
      <c r="F14" s="127">
        <f t="shared" si="5"/>
        <v>444.79999999999927</v>
      </c>
      <c r="G14" s="127">
        <f t="shared" si="5"/>
        <v>445.80000000000018</v>
      </c>
      <c r="H14" s="127">
        <f t="shared" si="5"/>
        <v>874.59999999999945</v>
      </c>
      <c r="I14" s="127">
        <f>J12+I13-I12</f>
        <v>1110.5</v>
      </c>
      <c r="J14" s="120"/>
      <c r="K14" s="121">
        <f t="shared" si="0"/>
        <v>772.15</v>
      </c>
      <c r="L14" s="272"/>
      <c r="N14" s="132" t="s">
        <v>322</v>
      </c>
      <c r="O14" s="46" t="s">
        <v>321</v>
      </c>
    </row>
    <row r="15" spans="1:15" x14ac:dyDescent="0.25">
      <c r="A15" s="240"/>
      <c r="B15" s="118" t="s">
        <v>80</v>
      </c>
      <c r="C15" s="122" t="s">
        <v>140</v>
      </c>
      <c r="D15" s="143">
        <f t="shared" ref="D15:I15" si="6">E12/($K14+2*$L12)</f>
        <v>2.6236541325421712</v>
      </c>
      <c r="E15" s="143">
        <f t="shared" si="6"/>
        <v>3.3193361970816468</v>
      </c>
      <c r="F15" s="147">
        <f t="shared" si="6"/>
        <v>3.6715321705703312</v>
      </c>
      <c r="G15" s="147">
        <f t="shared" si="6"/>
        <v>4.0245199515533709</v>
      </c>
      <c r="H15" s="143">
        <f t="shared" si="6"/>
        <v>2.2595810466381754</v>
      </c>
      <c r="I15" s="143">
        <f t="shared" si="6"/>
        <v>3.1388832691183568</v>
      </c>
      <c r="J15" s="120"/>
      <c r="K15" s="121"/>
      <c r="L15" s="273"/>
      <c r="N15" s="131" t="s">
        <v>319</v>
      </c>
      <c r="O15" s="46" t="s">
        <v>261</v>
      </c>
    </row>
    <row r="16" spans="1:15" x14ac:dyDescent="0.25">
      <c r="A16" s="274" t="s">
        <v>272</v>
      </c>
      <c r="B16" s="118" t="s">
        <v>236</v>
      </c>
      <c r="C16" s="119" t="s">
        <v>108</v>
      </c>
      <c r="D16" s="127">
        <v>5981.4</v>
      </c>
      <c r="E16" s="127">
        <v>5981.4</v>
      </c>
      <c r="F16" s="127">
        <v>5981.4</v>
      </c>
      <c r="G16" s="127">
        <v>5981.4</v>
      </c>
      <c r="H16" s="127">
        <v>6436.2</v>
      </c>
      <c r="I16" s="127">
        <v>2212</v>
      </c>
      <c r="J16" s="120">
        <v>2868.7</v>
      </c>
      <c r="K16" s="121">
        <f t="shared" si="0"/>
        <v>5428.9666666666662</v>
      </c>
      <c r="L16" s="271">
        <f>SQRT(((D18-K18)^2+(E18-K18)^2+(F18-K18)^2+(G18-K18)^2+(H18-K18)^2+(I18-K18)^2)/6)</f>
        <v>268.38795148068772</v>
      </c>
      <c r="N16" s="52" t="s">
        <v>325</v>
      </c>
      <c r="O16" s="46" t="s">
        <v>320</v>
      </c>
    </row>
    <row r="17" spans="1:15" x14ac:dyDescent="0.25">
      <c r="A17" s="239"/>
      <c r="B17" s="118" t="s">
        <v>236</v>
      </c>
      <c r="C17" s="119" t="s">
        <v>109</v>
      </c>
      <c r="D17" s="127">
        <v>0</v>
      </c>
      <c r="E17" s="127">
        <v>0</v>
      </c>
      <c r="F17" s="127">
        <v>0</v>
      </c>
      <c r="G17" s="127">
        <v>0</v>
      </c>
      <c r="H17" s="157">
        <v>4224.2</v>
      </c>
      <c r="I17" s="127">
        <v>0</v>
      </c>
      <c r="J17" s="120">
        <v>0</v>
      </c>
      <c r="K17" s="121">
        <f t="shared" si="0"/>
        <v>704.0333333333333</v>
      </c>
      <c r="L17" s="272"/>
      <c r="N17" s="141" t="s">
        <v>326</v>
      </c>
      <c r="O17" s="46" t="s">
        <v>262</v>
      </c>
    </row>
    <row r="18" spans="1:15" x14ac:dyDescent="0.25">
      <c r="A18" s="239"/>
      <c r="B18" s="118" t="s">
        <v>236</v>
      </c>
      <c r="C18" s="119" t="s">
        <v>110</v>
      </c>
      <c r="D18" s="127">
        <f t="shared" ref="D18:H18" si="7">E16+D17-D16</f>
        <v>0</v>
      </c>
      <c r="E18" s="127">
        <f t="shared" si="7"/>
        <v>0</v>
      </c>
      <c r="F18" s="127">
        <f t="shared" si="7"/>
        <v>0</v>
      </c>
      <c r="G18" s="127">
        <f t="shared" si="7"/>
        <v>454.80000000000018</v>
      </c>
      <c r="H18" s="127">
        <f t="shared" si="7"/>
        <v>0</v>
      </c>
      <c r="I18" s="127">
        <f>J16+I17-I16</f>
        <v>656.69999999999982</v>
      </c>
      <c r="J18" s="120"/>
      <c r="K18" s="121">
        <f t="shared" si="0"/>
        <v>185.25</v>
      </c>
      <c r="L18" s="272"/>
      <c r="N18" s="133" t="s">
        <v>324</v>
      </c>
      <c r="O18" s="46" t="s">
        <v>263</v>
      </c>
    </row>
    <row r="19" spans="1:15" x14ac:dyDescent="0.25">
      <c r="A19" s="240"/>
      <c r="B19" s="118" t="s">
        <v>80</v>
      </c>
      <c r="C19" s="122" t="s">
        <v>140</v>
      </c>
      <c r="D19" s="147">
        <f t="shared" ref="D19:I19" si="8">E16/($K18+2*$L16)</f>
        <v>8.2841903253988569</v>
      </c>
      <c r="E19" s="147">
        <f t="shared" si="8"/>
        <v>8.2841903253988569</v>
      </c>
      <c r="F19" s="147">
        <f t="shared" si="8"/>
        <v>8.2841903253988569</v>
      </c>
      <c r="G19" s="147">
        <f t="shared" si="8"/>
        <v>8.9140846243909646</v>
      </c>
      <c r="H19" s="143">
        <f t="shared" si="8"/>
        <v>3.0636019994954813</v>
      </c>
      <c r="I19" s="147">
        <f t="shared" si="8"/>
        <v>3.973126155493981</v>
      </c>
      <c r="J19" s="120"/>
      <c r="K19" s="121"/>
      <c r="L19" s="273"/>
      <c r="N19" s="134"/>
      <c r="O19" s="46" t="s">
        <v>264</v>
      </c>
    </row>
    <row r="20" spans="1:15" x14ac:dyDescent="0.25">
      <c r="A20" s="274" t="s">
        <v>273</v>
      </c>
      <c r="B20" s="118" t="s">
        <v>236</v>
      </c>
      <c r="C20" s="119" t="s">
        <v>108</v>
      </c>
      <c r="D20" s="127">
        <v>7600</v>
      </c>
      <c r="E20" s="127">
        <v>6787</v>
      </c>
      <c r="F20" s="127">
        <v>7622</v>
      </c>
      <c r="G20" s="127">
        <v>7217</v>
      </c>
      <c r="H20" s="127">
        <v>7208</v>
      </c>
      <c r="I20" s="127">
        <v>8642</v>
      </c>
      <c r="J20" s="120">
        <v>7464</v>
      </c>
      <c r="K20" s="121">
        <f t="shared" si="0"/>
        <v>7512.666666666667</v>
      </c>
      <c r="L20" s="271">
        <f>SQRT(((D22-K22)^2+(E22-K22)^2+(F22-K22)^2+(G22-K22)^2+(H22-K22)^2+(I22-K22)^2)/6)</f>
        <v>940.76589660883349</v>
      </c>
    </row>
    <row r="21" spans="1:15" x14ac:dyDescent="0.25">
      <c r="A21" s="239"/>
      <c r="B21" s="118" t="s">
        <v>236</v>
      </c>
      <c r="C21" s="119" t="s">
        <v>109</v>
      </c>
      <c r="D21" s="127">
        <v>9021</v>
      </c>
      <c r="E21" s="127">
        <v>8808</v>
      </c>
      <c r="F21" s="127">
        <v>8225</v>
      </c>
      <c r="G21" s="127">
        <v>8218</v>
      </c>
      <c r="H21" s="127">
        <v>8214</v>
      </c>
      <c r="I21" s="127">
        <v>8235</v>
      </c>
      <c r="J21" s="120">
        <v>16649</v>
      </c>
      <c r="K21" s="121">
        <f t="shared" si="0"/>
        <v>8453.5</v>
      </c>
      <c r="L21" s="272"/>
    </row>
    <row r="22" spans="1:15" x14ac:dyDescent="0.25">
      <c r="A22" s="239"/>
      <c r="B22" s="118" t="s">
        <v>236</v>
      </c>
      <c r="C22" s="119" t="s">
        <v>110</v>
      </c>
      <c r="D22" s="127">
        <f t="shared" ref="D22:H22" si="9">E20+D21-D20</f>
        <v>8208</v>
      </c>
      <c r="E22" s="127">
        <f t="shared" si="9"/>
        <v>9643</v>
      </c>
      <c r="F22" s="127">
        <f t="shared" si="9"/>
        <v>7820</v>
      </c>
      <c r="G22" s="127">
        <f t="shared" si="9"/>
        <v>8209</v>
      </c>
      <c r="H22" s="127">
        <f t="shared" si="9"/>
        <v>9648</v>
      </c>
      <c r="I22" s="127">
        <f>J20+I21-I20</f>
        <v>7057</v>
      </c>
      <c r="J22" s="120"/>
      <c r="K22" s="121">
        <f t="shared" si="0"/>
        <v>8430.8333333333339</v>
      </c>
      <c r="L22" s="272"/>
      <c r="N22" s="31"/>
    </row>
    <row r="23" spans="1:15" x14ac:dyDescent="0.25">
      <c r="A23" s="240"/>
      <c r="B23" s="118" t="s">
        <v>80</v>
      </c>
      <c r="C23" s="122" t="s">
        <v>140</v>
      </c>
      <c r="D23" s="146">
        <f t="shared" ref="D23:I23" si="10">E20/($K22+2*$L20)</f>
        <v>0.65814194093318823</v>
      </c>
      <c r="E23" s="146">
        <f t="shared" si="10"/>
        <v>0.73911269689004877</v>
      </c>
      <c r="F23" s="146">
        <f t="shared" si="10"/>
        <v>0.69983945597684094</v>
      </c>
      <c r="G23" s="146">
        <f t="shared" si="10"/>
        <v>0.6989667172898808</v>
      </c>
      <c r="H23" s="146">
        <f t="shared" si="10"/>
        <v>0.83802308141220172</v>
      </c>
      <c r="I23" s="146">
        <f t="shared" si="10"/>
        <v>0.72379128438563689</v>
      </c>
      <c r="J23" s="120"/>
      <c r="K23" s="121"/>
      <c r="L23" s="273"/>
      <c r="N23" s="31"/>
    </row>
    <row r="24" spans="1:15" x14ac:dyDescent="0.25">
      <c r="A24" s="274" t="s">
        <v>274</v>
      </c>
      <c r="B24" s="118" t="s">
        <v>236</v>
      </c>
      <c r="C24" s="119" t="s">
        <v>108</v>
      </c>
      <c r="D24" s="127">
        <v>3017</v>
      </c>
      <c r="E24" s="127">
        <v>2610</v>
      </c>
      <c r="F24" s="127">
        <v>2003</v>
      </c>
      <c r="G24" s="127">
        <v>2012</v>
      </c>
      <c r="H24" s="127">
        <v>2011</v>
      </c>
      <c r="I24" s="127">
        <v>2601</v>
      </c>
      <c r="J24" s="120">
        <v>2202</v>
      </c>
      <c r="K24" s="121">
        <f t="shared" si="0"/>
        <v>2375.6666666666665</v>
      </c>
      <c r="L24" s="271">
        <f>SQRT(((D26-K26)^2+(E26-K26)^2+(F26-K26)^2+(G26-K26)^2+(H26-K26)^2+(I26-K26)^2)/6)</f>
        <v>360.0452132101683</v>
      </c>
      <c r="N24" s="31"/>
    </row>
    <row r="25" spans="1:15" x14ac:dyDescent="0.25">
      <c r="A25" s="239"/>
      <c r="B25" s="118" t="s">
        <v>236</v>
      </c>
      <c r="C25" s="119" t="s">
        <v>109</v>
      </c>
      <c r="D25" s="127">
        <v>3015</v>
      </c>
      <c r="E25" s="127">
        <v>3809</v>
      </c>
      <c r="F25" s="127">
        <v>2598</v>
      </c>
      <c r="G25" s="127">
        <v>2607</v>
      </c>
      <c r="H25" s="127">
        <v>2621</v>
      </c>
      <c r="I25" s="127">
        <v>2601</v>
      </c>
      <c r="J25" s="120">
        <v>5221</v>
      </c>
      <c r="K25" s="121">
        <f t="shared" si="0"/>
        <v>2875.1666666666665</v>
      </c>
      <c r="L25" s="272"/>
      <c r="N25" s="31"/>
    </row>
    <row r="26" spans="1:15" x14ac:dyDescent="0.25">
      <c r="A26" s="239"/>
      <c r="B26" s="118" t="s">
        <v>236</v>
      </c>
      <c r="C26" s="119" t="s">
        <v>110</v>
      </c>
      <c r="D26" s="127">
        <f t="shared" ref="D26:H26" si="11">E24+D25-D24</f>
        <v>2608</v>
      </c>
      <c r="E26" s="127">
        <f t="shared" si="11"/>
        <v>3202</v>
      </c>
      <c r="F26" s="127">
        <f t="shared" si="11"/>
        <v>2607</v>
      </c>
      <c r="G26" s="127">
        <f t="shared" si="11"/>
        <v>2606</v>
      </c>
      <c r="H26" s="127">
        <f t="shared" si="11"/>
        <v>3211</v>
      </c>
      <c r="I26" s="127">
        <f>J24+I25-I24</f>
        <v>2202</v>
      </c>
      <c r="J26" s="120"/>
      <c r="K26" s="121">
        <f t="shared" si="0"/>
        <v>2739.3333333333335</v>
      </c>
      <c r="L26" s="272"/>
      <c r="N26" s="31"/>
    </row>
    <row r="27" spans="1:15" x14ac:dyDescent="0.25">
      <c r="A27" s="240"/>
      <c r="B27" s="118" t="s">
        <v>80</v>
      </c>
      <c r="C27" s="122" t="s">
        <v>140</v>
      </c>
      <c r="D27" s="146">
        <f t="shared" ref="D27:I27" si="12">E24/($K26+2*$L24)</f>
        <v>0.75446091061878062</v>
      </c>
      <c r="E27" s="146">
        <f t="shared" si="12"/>
        <v>0.57899816244038993</v>
      </c>
      <c r="F27" s="146">
        <f t="shared" si="12"/>
        <v>0.58159975178735124</v>
      </c>
      <c r="G27" s="146">
        <f t="shared" si="12"/>
        <v>0.58131068630435556</v>
      </c>
      <c r="H27" s="146">
        <f t="shared" si="12"/>
        <v>0.75185932127181931</v>
      </c>
      <c r="I27" s="146">
        <f t="shared" si="12"/>
        <v>0.6365221935565345</v>
      </c>
      <c r="J27" s="120"/>
      <c r="K27" s="121"/>
      <c r="L27" s="273"/>
    </row>
    <row r="28" spans="1:15" x14ac:dyDescent="0.25">
      <c r="A28" s="274" t="s">
        <v>275</v>
      </c>
      <c r="B28" s="118" t="s">
        <v>236</v>
      </c>
      <c r="C28" s="119" t="s">
        <v>108</v>
      </c>
      <c r="D28" s="127">
        <v>6031</v>
      </c>
      <c r="E28" s="127">
        <v>5411</v>
      </c>
      <c r="F28" s="127">
        <v>6621</v>
      </c>
      <c r="G28" s="127">
        <v>6457</v>
      </c>
      <c r="H28" s="127">
        <v>6449</v>
      </c>
      <c r="I28" s="127">
        <v>8008</v>
      </c>
      <c r="J28" s="120">
        <v>7049</v>
      </c>
      <c r="K28" s="121">
        <f t="shared" si="0"/>
        <v>6496.166666666667</v>
      </c>
      <c r="L28" s="271">
        <f>SQRT(((D30-K30)^2+(E30-K30)^2+(F30-K30)^2+(G30-K30)^2+(H30-K30)^2+(I30-K30)^2)/6)</f>
        <v>809.80299387498496</v>
      </c>
    </row>
    <row r="29" spans="1:15" x14ac:dyDescent="0.25">
      <c r="A29" s="239"/>
      <c r="B29" s="118" t="s">
        <v>236</v>
      </c>
      <c r="C29" s="119" t="s">
        <v>109</v>
      </c>
      <c r="D29" s="127">
        <v>8036</v>
      </c>
      <c r="E29" s="127">
        <v>7416</v>
      </c>
      <c r="F29" s="127">
        <v>7216</v>
      </c>
      <c r="G29" s="127">
        <v>7279</v>
      </c>
      <c r="H29" s="127">
        <v>6846</v>
      </c>
      <c r="I29" s="127">
        <v>7199</v>
      </c>
      <c r="J29" s="120">
        <v>14505</v>
      </c>
      <c r="K29" s="121">
        <f t="shared" si="0"/>
        <v>7332</v>
      </c>
      <c r="L29" s="272"/>
    </row>
    <row r="30" spans="1:15" x14ac:dyDescent="0.25">
      <c r="A30" s="239"/>
      <c r="B30" s="118" t="s">
        <v>236</v>
      </c>
      <c r="C30" s="119" t="s">
        <v>110</v>
      </c>
      <c r="D30" s="127">
        <f t="shared" ref="D30:H30" si="13">E28+D29-D28</f>
        <v>7416</v>
      </c>
      <c r="E30" s="127">
        <f t="shared" si="13"/>
        <v>8626</v>
      </c>
      <c r="F30" s="127">
        <f t="shared" si="13"/>
        <v>7052</v>
      </c>
      <c r="G30" s="127">
        <f t="shared" si="13"/>
        <v>7271</v>
      </c>
      <c r="H30" s="127">
        <f t="shared" si="13"/>
        <v>8405</v>
      </c>
      <c r="I30" s="127">
        <f>J28+I29-I28</f>
        <v>6240</v>
      </c>
      <c r="J30" s="120"/>
      <c r="K30" s="121">
        <f t="shared" si="0"/>
        <v>7501.666666666667</v>
      </c>
      <c r="L30" s="272"/>
    </row>
    <row r="31" spans="1:15" x14ac:dyDescent="0.25">
      <c r="A31" s="240"/>
      <c r="B31" s="118" t="s">
        <v>80</v>
      </c>
      <c r="C31" s="122" t="s">
        <v>140</v>
      </c>
      <c r="D31" s="146">
        <f t="shared" ref="D31:I31" si="14">E28/($K30+2*$L28)</f>
        <v>0.5932286211595621</v>
      </c>
      <c r="E31" s="146">
        <f t="shared" si="14"/>
        <v>0.72588554808676042</v>
      </c>
      <c r="F31" s="146">
        <f t="shared" si="14"/>
        <v>0.70790560096604926</v>
      </c>
      <c r="G31" s="146">
        <f t="shared" si="14"/>
        <v>0.70702853037479507</v>
      </c>
      <c r="H31" s="142">
        <f t="shared" si="14"/>
        <v>0.87794766184545803</v>
      </c>
      <c r="I31" s="146">
        <f t="shared" si="14"/>
        <v>0.77280882471886037</v>
      </c>
      <c r="J31" s="120"/>
      <c r="K31" s="121"/>
      <c r="L31" s="273"/>
    </row>
    <row r="32" spans="1:15" x14ac:dyDescent="0.25">
      <c r="A32" s="274" t="s">
        <v>276</v>
      </c>
      <c r="B32" s="118" t="s">
        <v>236</v>
      </c>
      <c r="C32" s="119" t="s">
        <v>108</v>
      </c>
      <c r="D32" s="127">
        <v>6315</v>
      </c>
      <c r="E32" s="127">
        <v>9615</v>
      </c>
      <c r="F32" s="127">
        <v>11612</v>
      </c>
      <c r="G32" s="127">
        <v>6263</v>
      </c>
      <c r="H32" s="127">
        <v>8009</v>
      </c>
      <c r="I32" s="127">
        <v>5223</v>
      </c>
      <c r="J32" s="120">
        <v>1663</v>
      </c>
      <c r="K32" s="121">
        <f t="shared" si="0"/>
        <v>7839.5</v>
      </c>
      <c r="L32" s="271">
        <f>SQRT(((D34-K34)^2+(E34-K34)^2+(F34-K34)^2+(G34-K34)^2+(H34-K34)^2+(I34-K34)^2)/6)</f>
        <v>1141.2775614293932</v>
      </c>
    </row>
    <row r="33" spans="1:12" x14ac:dyDescent="0.25">
      <c r="A33" s="239"/>
      <c r="B33" s="118" t="s">
        <v>236</v>
      </c>
      <c r="C33" s="119" t="s">
        <v>109</v>
      </c>
      <c r="D33" s="127">
        <v>0</v>
      </c>
      <c r="E33" s="127">
        <v>0</v>
      </c>
      <c r="F33" s="127">
        <v>8161</v>
      </c>
      <c r="G33" s="127">
        <v>0</v>
      </c>
      <c r="H33" s="127">
        <v>8009</v>
      </c>
      <c r="I33" s="127">
        <v>6123</v>
      </c>
      <c r="J33" s="123">
        <v>0</v>
      </c>
      <c r="K33" s="121">
        <f t="shared" si="0"/>
        <v>3715.5</v>
      </c>
      <c r="L33" s="272"/>
    </row>
    <row r="34" spans="1:12" x14ac:dyDescent="0.25">
      <c r="A34" s="239"/>
      <c r="B34" s="118" t="s">
        <v>236</v>
      </c>
      <c r="C34" s="119" t="s">
        <v>110</v>
      </c>
      <c r="D34" s="127">
        <f t="shared" ref="D34:H34" si="15">E32+D33-D32</f>
        <v>3300</v>
      </c>
      <c r="E34" s="127">
        <f t="shared" si="15"/>
        <v>1997</v>
      </c>
      <c r="F34" s="127">
        <f t="shared" si="15"/>
        <v>2812</v>
      </c>
      <c r="G34" s="127">
        <f t="shared" si="15"/>
        <v>1746</v>
      </c>
      <c r="H34" s="127">
        <f t="shared" si="15"/>
        <v>5223</v>
      </c>
      <c r="I34" s="127">
        <f>J32+I33-I32</f>
        <v>2563</v>
      </c>
      <c r="J34" s="120"/>
      <c r="K34" s="121">
        <f t="shared" si="0"/>
        <v>2940.1666666666665</v>
      </c>
      <c r="L34" s="272"/>
    </row>
    <row r="35" spans="1:12" x14ac:dyDescent="0.25">
      <c r="A35" s="240"/>
      <c r="B35" s="118" t="s">
        <v>80</v>
      </c>
      <c r="C35" s="122" t="s">
        <v>140</v>
      </c>
      <c r="D35" s="143">
        <f t="shared" ref="D35:I35" si="16">E32/($K34+2*$L32)</f>
        <v>1.8409940999123446</v>
      </c>
      <c r="E35" s="143">
        <f t="shared" si="16"/>
        <v>2.2233617772420327</v>
      </c>
      <c r="F35" s="145">
        <f t="shared" si="16"/>
        <v>1.1991831562923572</v>
      </c>
      <c r="G35" s="145">
        <f t="shared" si="16"/>
        <v>1.5334916012686395</v>
      </c>
      <c r="H35" s="142">
        <f t="shared" si="16"/>
        <v>1.0000532692503563</v>
      </c>
      <c r="I35" s="144">
        <f t="shared" si="16"/>
        <v>0.31841634822196868</v>
      </c>
      <c r="J35" s="120"/>
      <c r="K35" s="121"/>
      <c r="L35" s="273"/>
    </row>
    <row r="36" spans="1:12" x14ac:dyDescent="0.25">
      <c r="A36" s="274" t="s">
        <v>277</v>
      </c>
      <c r="B36" s="118" t="s">
        <v>236</v>
      </c>
      <c r="C36" s="119" t="s">
        <v>108</v>
      </c>
      <c r="D36" s="127">
        <v>10094</v>
      </c>
      <c r="E36" s="127">
        <v>2419</v>
      </c>
      <c r="F36" s="127">
        <v>21240</v>
      </c>
      <c r="G36" s="127">
        <v>25160</v>
      </c>
      <c r="H36" s="127">
        <v>11901</v>
      </c>
      <c r="I36" s="127">
        <v>53936</v>
      </c>
      <c r="J36" s="120">
        <v>42030</v>
      </c>
      <c r="K36" s="121">
        <f t="shared" si="0"/>
        <v>20791.666666666668</v>
      </c>
      <c r="L36" s="271">
        <f>SQRT(((D38-K38)^2+(E38-K38)^2+(F38-K38)^2+(G38-K38)^2+(H38-K38)^2+(I38-K38)^2)/6)</f>
        <v>33953.127326097994</v>
      </c>
    </row>
    <row r="37" spans="1:12" x14ac:dyDescent="0.25">
      <c r="A37" s="239"/>
      <c r="B37" s="118" t="s">
        <v>236</v>
      </c>
      <c r="C37" s="119" t="s">
        <v>109</v>
      </c>
      <c r="D37" s="127">
        <v>74762</v>
      </c>
      <c r="E37" s="127">
        <v>92423</v>
      </c>
      <c r="F37" s="127">
        <v>63194</v>
      </c>
      <c r="G37" s="127">
        <v>63135</v>
      </c>
      <c r="H37" s="127">
        <v>105524</v>
      </c>
      <c r="I37" s="127">
        <v>75890</v>
      </c>
      <c r="J37" s="120">
        <v>84132</v>
      </c>
      <c r="K37" s="121">
        <f t="shared" si="0"/>
        <v>79154.666666666672</v>
      </c>
      <c r="L37" s="272"/>
    </row>
    <row r="38" spans="1:12" x14ac:dyDescent="0.25">
      <c r="A38" s="239"/>
      <c r="B38" s="118" t="s">
        <v>236</v>
      </c>
      <c r="C38" s="119" t="s">
        <v>110</v>
      </c>
      <c r="D38" s="127">
        <f t="shared" ref="D38:H38" si="17">E36+D37-D36</f>
        <v>67087</v>
      </c>
      <c r="E38" s="127">
        <f t="shared" si="17"/>
        <v>111244</v>
      </c>
      <c r="F38" s="127">
        <f t="shared" si="17"/>
        <v>67114</v>
      </c>
      <c r="G38" s="127">
        <f t="shared" si="17"/>
        <v>49876</v>
      </c>
      <c r="H38" s="127">
        <f t="shared" si="17"/>
        <v>147559</v>
      </c>
      <c r="I38" s="127">
        <f>J36+I37-I36</f>
        <v>63984</v>
      </c>
      <c r="J38" s="120"/>
      <c r="K38" s="121">
        <f t="shared" si="0"/>
        <v>84477.333333333328</v>
      </c>
      <c r="L38" s="272"/>
    </row>
    <row r="39" spans="1:12" x14ac:dyDescent="0.25">
      <c r="A39" s="240"/>
      <c r="B39" s="118" t="s">
        <v>80</v>
      </c>
      <c r="C39" s="122" t="s">
        <v>140</v>
      </c>
      <c r="D39" s="144">
        <f t="shared" ref="D39:I39" si="18">E36/($K38+2*$L36)</f>
        <v>1.5874412933692791E-2</v>
      </c>
      <c r="E39" s="144">
        <f t="shared" si="18"/>
        <v>0.13938508917388792</v>
      </c>
      <c r="F39" s="144">
        <f t="shared" si="18"/>
        <v>0.16510964423799529</v>
      </c>
      <c r="G39" s="144">
        <f t="shared" si="18"/>
        <v>7.8098961688250465E-2</v>
      </c>
      <c r="H39" s="144">
        <f t="shared" si="18"/>
        <v>0.35394887804533043</v>
      </c>
      <c r="I39" s="144">
        <f t="shared" si="18"/>
        <v>0.27581710442460022</v>
      </c>
      <c r="J39" s="120"/>
      <c r="K39" s="121"/>
      <c r="L39" s="273"/>
    </row>
    <row r="40" spans="1:12" x14ac:dyDescent="0.25">
      <c r="A40" s="274" t="s">
        <v>278</v>
      </c>
      <c r="B40" s="118" t="s">
        <v>236</v>
      </c>
      <c r="C40" s="119" t="s">
        <v>108</v>
      </c>
      <c r="D40" s="127">
        <v>85358</v>
      </c>
      <c r="E40" s="127">
        <v>11418</v>
      </c>
      <c r="F40" s="127">
        <v>43563.8</v>
      </c>
      <c r="G40" s="127">
        <v>71351.899999999994</v>
      </c>
      <c r="H40" s="127">
        <v>49401.3</v>
      </c>
      <c r="I40" s="127">
        <v>48396.5</v>
      </c>
      <c r="J40" s="120">
        <v>37737.1</v>
      </c>
      <c r="K40" s="121">
        <f t="shared" si="0"/>
        <v>51581.583333333336</v>
      </c>
      <c r="L40" s="271">
        <f>SQRT(((D42-K42)^2+(E42-K42)^2+(F42-K42)^2+(G42-K42)^2+(H42-K42)^2+(I42-K42)^2)/6)</f>
        <v>32958.997094710969</v>
      </c>
    </row>
    <row r="41" spans="1:12" x14ac:dyDescent="0.25">
      <c r="A41" s="239"/>
      <c r="B41" s="118" t="s">
        <v>236</v>
      </c>
      <c r="C41" s="119" t="s">
        <v>109</v>
      </c>
      <c r="D41" s="127">
        <v>200912.3</v>
      </c>
      <c r="E41" s="127">
        <v>172716.3</v>
      </c>
      <c r="F41" s="127">
        <v>120212.5</v>
      </c>
      <c r="G41" s="127">
        <v>118839.8</v>
      </c>
      <c r="H41" s="127">
        <v>144143.9</v>
      </c>
      <c r="I41" s="127">
        <v>136059</v>
      </c>
      <c r="J41" s="120">
        <v>101457.9</v>
      </c>
      <c r="K41" s="121">
        <f t="shared" si="0"/>
        <v>148813.96666666667</v>
      </c>
      <c r="L41" s="272"/>
    </row>
    <row r="42" spans="1:12" x14ac:dyDescent="0.25">
      <c r="A42" s="239"/>
      <c r="B42" s="118" t="s">
        <v>236</v>
      </c>
      <c r="C42" s="119" t="s">
        <v>110</v>
      </c>
      <c r="D42" s="127">
        <f t="shared" ref="D42:H42" si="19">E40+D41-D40</f>
        <v>126972.29999999999</v>
      </c>
      <c r="E42" s="127">
        <f t="shared" si="19"/>
        <v>204862.09999999998</v>
      </c>
      <c r="F42" s="127">
        <f t="shared" si="19"/>
        <v>148000.59999999998</v>
      </c>
      <c r="G42" s="127">
        <f t="shared" si="19"/>
        <v>96889.200000000012</v>
      </c>
      <c r="H42" s="127">
        <f t="shared" si="19"/>
        <v>143139.09999999998</v>
      </c>
      <c r="I42" s="127">
        <f>J40+I41-I40</f>
        <v>125399.6</v>
      </c>
      <c r="J42" s="120"/>
      <c r="K42" s="121">
        <f t="shared" si="0"/>
        <v>140877.15</v>
      </c>
      <c r="L42" s="272"/>
    </row>
    <row r="43" spans="1:12" x14ac:dyDescent="0.25">
      <c r="A43" s="240"/>
      <c r="B43" s="118" t="s">
        <v>80</v>
      </c>
      <c r="C43" s="122" t="s">
        <v>140</v>
      </c>
      <c r="D43" s="144">
        <f t="shared" ref="D43:I43" si="20">E40/($K42+2*$L40)</f>
        <v>5.5214062422767753E-2</v>
      </c>
      <c r="E43" s="144">
        <f t="shared" si="20"/>
        <v>0.21066161959826327</v>
      </c>
      <c r="F43" s="144">
        <f t="shared" si="20"/>
        <v>0.34503663168532861</v>
      </c>
      <c r="G43" s="144">
        <f t="shared" si="20"/>
        <v>0.23889003870781894</v>
      </c>
      <c r="H43" s="144">
        <f t="shared" si="20"/>
        <v>0.23403112384335956</v>
      </c>
      <c r="I43" s="144">
        <f t="shared" si="20"/>
        <v>0.18248542608637491</v>
      </c>
      <c r="J43" s="120"/>
      <c r="K43" s="121"/>
      <c r="L43" s="273"/>
    </row>
    <row r="44" spans="1:12" x14ac:dyDescent="0.25">
      <c r="A44" s="274" t="s">
        <v>279</v>
      </c>
      <c r="B44" s="118" t="s">
        <v>236</v>
      </c>
      <c r="C44" s="119" t="s">
        <v>108</v>
      </c>
      <c r="D44" s="127">
        <v>15387.9</v>
      </c>
      <c r="E44" s="127">
        <v>18932.7</v>
      </c>
      <c r="F44" s="127">
        <v>21299.8</v>
      </c>
      <c r="G44" s="127">
        <v>15285.9</v>
      </c>
      <c r="H44" s="127">
        <v>9007.9</v>
      </c>
      <c r="I44" s="127">
        <v>7671.7</v>
      </c>
      <c r="J44" s="120">
        <v>5725.2</v>
      </c>
      <c r="K44" s="121">
        <f t="shared" si="0"/>
        <v>14597.649999999996</v>
      </c>
      <c r="L44" s="271">
        <f>SQRT(((D46-K46)^2+(E46-K46)^2+(F46-K46)^2+(G46-K46)^2+(H46-K46)^2+(I46-K46)^2)/6)</f>
        <v>3083.4162653711796</v>
      </c>
    </row>
    <row r="45" spans="1:12" x14ac:dyDescent="0.25">
      <c r="A45" s="239"/>
      <c r="B45" s="118" t="s">
        <v>236</v>
      </c>
      <c r="C45" s="119" t="s">
        <v>109</v>
      </c>
      <c r="D45" s="127">
        <v>11620.9</v>
      </c>
      <c r="E45" s="127">
        <v>11654.7</v>
      </c>
      <c r="F45" s="127">
        <v>23785.9</v>
      </c>
      <c r="G45" s="127">
        <v>24113.5</v>
      </c>
      <c r="H45" s="127">
        <v>23795.8</v>
      </c>
      <c r="I45" s="127">
        <v>23601.1</v>
      </c>
      <c r="J45" s="120">
        <v>12082.2</v>
      </c>
      <c r="K45" s="121">
        <f t="shared" si="0"/>
        <v>19761.983333333334</v>
      </c>
      <c r="L45" s="272"/>
    </row>
    <row r="46" spans="1:12" x14ac:dyDescent="0.25">
      <c r="A46" s="239"/>
      <c r="B46" s="118" t="s">
        <v>236</v>
      </c>
      <c r="C46" s="119" t="s">
        <v>110</v>
      </c>
      <c r="D46" s="127">
        <f t="shared" ref="D46:H46" si="21">E44+D45-D44</f>
        <v>15165.699999999999</v>
      </c>
      <c r="E46" s="127">
        <f t="shared" si="21"/>
        <v>14021.8</v>
      </c>
      <c r="F46" s="127">
        <f t="shared" si="21"/>
        <v>17772.000000000004</v>
      </c>
      <c r="G46" s="127">
        <f t="shared" si="21"/>
        <v>17835.5</v>
      </c>
      <c r="H46" s="127">
        <f t="shared" si="21"/>
        <v>22459.599999999999</v>
      </c>
      <c r="I46" s="127">
        <f>J44+I45-I44</f>
        <v>21654.6</v>
      </c>
      <c r="J46" s="120"/>
      <c r="K46" s="121">
        <f t="shared" si="0"/>
        <v>18151.533333333336</v>
      </c>
      <c r="L46" s="272"/>
    </row>
    <row r="47" spans="1:12" x14ac:dyDescent="0.25">
      <c r="A47" s="240"/>
      <c r="B47" s="118" t="s">
        <v>80</v>
      </c>
      <c r="C47" s="122" t="s">
        <v>140</v>
      </c>
      <c r="D47" s="146">
        <f t="shared" ref="D47:I47" si="22">E44/($K46+2*$L44)</f>
        <v>0.77853504243754845</v>
      </c>
      <c r="E47" s="142">
        <f t="shared" si="22"/>
        <v>0.8758729973490994</v>
      </c>
      <c r="F47" s="146">
        <f t="shared" si="22"/>
        <v>0.62857430821785176</v>
      </c>
      <c r="G47" s="144">
        <f t="shared" si="22"/>
        <v>0.37041551436262088</v>
      </c>
      <c r="H47" s="144">
        <f t="shared" si="22"/>
        <v>0.31546938815214631</v>
      </c>
      <c r="I47" s="144">
        <f t="shared" si="22"/>
        <v>0.23542700327810889</v>
      </c>
      <c r="J47" s="120"/>
      <c r="K47" s="121"/>
      <c r="L47" s="273"/>
    </row>
    <row r="48" spans="1:12" x14ac:dyDescent="0.25">
      <c r="A48" s="274" t="s">
        <v>280</v>
      </c>
      <c r="B48" s="118" t="s">
        <v>236</v>
      </c>
      <c r="C48" s="119" t="s">
        <v>108</v>
      </c>
      <c r="D48" s="127">
        <v>0</v>
      </c>
      <c r="E48" s="127">
        <v>843.2</v>
      </c>
      <c r="F48" s="127">
        <v>17134.900000000001</v>
      </c>
      <c r="G48" s="127">
        <v>24260.5</v>
      </c>
      <c r="H48" s="127">
        <v>34562.300000000003</v>
      </c>
      <c r="I48" s="127">
        <v>44367.9</v>
      </c>
      <c r="J48" s="120">
        <v>24648.7</v>
      </c>
      <c r="K48" s="121">
        <f t="shared" si="0"/>
        <v>20194.800000000003</v>
      </c>
      <c r="L48" s="271">
        <f>SQRT(((D50-K50)^2+(E50-K50)^2+(F50-K50)^2+(G50-K50)^2+(H50-K50)^2+(I50-K50)^2)/6)</f>
        <v>29776.050475601282</v>
      </c>
    </row>
    <row r="49" spans="1:12" x14ac:dyDescent="0.25">
      <c r="A49" s="239"/>
      <c r="B49" s="118" t="s">
        <v>236</v>
      </c>
      <c r="C49" s="119" t="s">
        <v>109</v>
      </c>
      <c r="D49" s="127">
        <v>22949.599999999999</v>
      </c>
      <c r="E49" s="127">
        <v>43921.9</v>
      </c>
      <c r="F49" s="127">
        <v>67588.899999999994</v>
      </c>
      <c r="G49" s="127">
        <v>44914.400000000001</v>
      </c>
      <c r="H49" s="127">
        <v>113817.60000000001</v>
      </c>
      <c r="I49" s="127">
        <v>89284.9</v>
      </c>
      <c r="J49" s="120">
        <v>63367</v>
      </c>
      <c r="K49" s="121">
        <f t="shared" si="0"/>
        <v>63746.216666666674</v>
      </c>
      <c r="L49" s="272"/>
    </row>
    <row r="50" spans="1:12" x14ac:dyDescent="0.25">
      <c r="A50" s="239"/>
      <c r="B50" s="118" t="s">
        <v>236</v>
      </c>
      <c r="C50" s="119" t="s">
        <v>110</v>
      </c>
      <c r="D50" s="127">
        <f t="shared" ref="D50:H50" si="23">E48+D49-D48</f>
        <v>23792.799999999999</v>
      </c>
      <c r="E50" s="127">
        <f t="shared" si="23"/>
        <v>60213.600000000006</v>
      </c>
      <c r="F50" s="127">
        <f t="shared" si="23"/>
        <v>74714.5</v>
      </c>
      <c r="G50" s="127">
        <f t="shared" si="23"/>
        <v>55216.200000000012</v>
      </c>
      <c r="H50" s="127">
        <f t="shared" si="23"/>
        <v>123623.2</v>
      </c>
      <c r="I50" s="127">
        <f>J48+I49-I48</f>
        <v>69565.699999999983</v>
      </c>
      <c r="J50" s="120"/>
      <c r="K50" s="121">
        <f t="shared" si="0"/>
        <v>67854.333333333328</v>
      </c>
      <c r="L50" s="272"/>
    </row>
    <row r="51" spans="1:12" x14ac:dyDescent="0.25">
      <c r="A51" s="240"/>
      <c r="B51" s="118" t="s">
        <v>80</v>
      </c>
      <c r="C51" s="122" t="s">
        <v>140</v>
      </c>
      <c r="D51" s="144">
        <f t="shared" ref="D51:I51" si="24">E48/($K50+2*$L48)</f>
        <v>6.6181900838452748E-3</v>
      </c>
      <c r="E51" s="144">
        <f t="shared" si="24"/>
        <v>0.13449006791707827</v>
      </c>
      <c r="F51" s="144">
        <f t="shared" si="24"/>
        <v>0.19041816950797946</v>
      </c>
      <c r="G51" s="144">
        <f t="shared" si="24"/>
        <v>0.27127593825294777</v>
      </c>
      <c r="H51" s="144">
        <f t="shared" si="24"/>
        <v>0.34823908422798711</v>
      </c>
      <c r="I51" s="144">
        <f t="shared" si="24"/>
        <v>0.1934651113848162</v>
      </c>
      <c r="J51" s="120"/>
      <c r="K51" s="121"/>
      <c r="L51" s="273"/>
    </row>
    <row r="52" spans="1:12" x14ac:dyDescent="0.25">
      <c r="A52" s="274" t="s">
        <v>281</v>
      </c>
      <c r="B52" s="118" t="s">
        <v>236</v>
      </c>
      <c r="C52" s="119" t="s">
        <v>108</v>
      </c>
      <c r="D52" s="127">
        <v>4535.8999999999996</v>
      </c>
      <c r="E52" s="127">
        <v>17893.900000000001</v>
      </c>
      <c r="F52" s="127">
        <v>34437.4</v>
      </c>
      <c r="G52" s="127">
        <v>44156.2</v>
      </c>
      <c r="H52" s="127">
        <v>35208.6</v>
      </c>
      <c r="I52" s="127">
        <v>23131.8</v>
      </c>
      <c r="J52" s="120">
        <v>10505.3</v>
      </c>
      <c r="K52" s="121">
        <f t="shared" si="0"/>
        <v>26560.633333333331</v>
      </c>
      <c r="L52" s="271">
        <f>SQRT(((D54-K54)^2+(E54-K54)^2+(F54-K54)^2+(G54-K54)^2+(H54-K54)^2+(I54-K54)^2)/6)</f>
        <v>4935.1166799501534</v>
      </c>
    </row>
    <row r="53" spans="1:12" x14ac:dyDescent="0.25">
      <c r="A53" s="239"/>
      <c r="B53" s="118" t="s">
        <v>236</v>
      </c>
      <c r="C53" s="119" t="s">
        <v>109</v>
      </c>
      <c r="D53" s="127">
        <v>0</v>
      </c>
      <c r="E53" s="127">
        <v>0</v>
      </c>
      <c r="F53" s="127">
        <v>0</v>
      </c>
      <c r="G53" s="127">
        <v>22121.9</v>
      </c>
      <c r="H53" s="127">
        <v>23978.5</v>
      </c>
      <c r="I53" s="127">
        <v>37638.699999999997</v>
      </c>
      <c r="J53" s="120">
        <v>12094.8</v>
      </c>
      <c r="K53" s="121">
        <f t="shared" si="0"/>
        <v>13956.516666666668</v>
      </c>
      <c r="L53" s="272"/>
    </row>
    <row r="54" spans="1:12" x14ac:dyDescent="0.25">
      <c r="A54" s="239"/>
      <c r="B54" s="118" t="s">
        <v>236</v>
      </c>
      <c r="C54" s="119" t="s">
        <v>110</v>
      </c>
      <c r="D54" s="127">
        <f t="shared" ref="D54:H54" si="25">E52+D53-D52</f>
        <v>13358.000000000002</v>
      </c>
      <c r="E54" s="127">
        <f t="shared" si="25"/>
        <v>16543.5</v>
      </c>
      <c r="F54" s="127">
        <f t="shared" si="25"/>
        <v>9718.7999999999956</v>
      </c>
      <c r="G54" s="127">
        <f t="shared" si="25"/>
        <v>13174.300000000003</v>
      </c>
      <c r="H54" s="127">
        <f t="shared" si="25"/>
        <v>11901.700000000004</v>
      </c>
      <c r="I54" s="127">
        <f>J52+I53-I52</f>
        <v>25012.2</v>
      </c>
      <c r="J54" s="120"/>
      <c r="K54" s="121">
        <f t="shared" si="0"/>
        <v>14951.416666666666</v>
      </c>
      <c r="L54" s="272"/>
    </row>
    <row r="55" spans="1:12" x14ac:dyDescent="0.25">
      <c r="A55" s="240"/>
      <c r="B55" s="118" t="s">
        <v>80</v>
      </c>
      <c r="C55" s="122" t="s">
        <v>140</v>
      </c>
      <c r="D55" s="146">
        <f t="shared" ref="D55:I55" si="26">E52/($K54+2*$L52)</f>
        <v>0.72089889192893697</v>
      </c>
      <c r="E55" s="145">
        <f t="shared" si="26"/>
        <v>1.3873936649312657</v>
      </c>
      <c r="F55" s="143">
        <f t="shared" si="26"/>
        <v>1.7789389485686475</v>
      </c>
      <c r="G55" s="145">
        <f t="shared" si="26"/>
        <v>1.4184633157874564</v>
      </c>
      <c r="H55" s="142">
        <f t="shared" si="26"/>
        <v>0.93192031856229118</v>
      </c>
      <c r="I55" s="144">
        <f t="shared" si="26"/>
        <v>0.42323133187181444</v>
      </c>
      <c r="J55" s="120"/>
      <c r="K55" s="121"/>
      <c r="L55" s="273"/>
    </row>
    <row r="56" spans="1:12" x14ac:dyDescent="0.25">
      <c r="A56" s="274" t="s">
        <v>282</v>
      </c>
      <c r="B56" s="118" t="s">
        <v>236</v>
      </c>
      <c r="C56" s="119" t="s">
        <v>108</v>
      </c>
      <c r="D56" s="127">
        <v>6704.6</v>
      </c>
      <c r="E56" s="127">
        <v>6704.6</v>
      </c>
      <c r="F56" s="127">
        <v>2145.1999999999998</v>
      </c>
      <c r="G56" s="127">
        <v>4042.3</v>
      </c>
      <c r="H56" s="127">
        <v>5119.2</v>
      </c>
      <c r="I56" s="127">
        <v>3237.9</v>
      </c>
      <c r="J56" s="120">
        <v>348.5</v>
      </c>
      <c r="K56" s="121">
        <f t="shared" si="0"/>
        <v>4658.9666666666672</v>
      </c>
      <c r="L56" s="271">
        <f>SQRT(((D58-K58)^2+(E58-K58)^2+(F58-K58)^2+(G58-K58)^2+(H58-K58)^2+(I58-K58)^2)/6)</f>
        <v>1025.4902887020544</v>
      </c>
    </row>
    <row r="57" spans="1:12" x14ac:dyDescent="0.25">
      <c r="A57" s="239"/>
      <c r="B57" s="118" t="s">
        <v>236</v>
      </c>
      <c r="C57" s="119" t="s">
        <v>109</v>
      </c>
      <c r="D57" s="127">
        <v>0</v>
      </c>
      <c r="E57" s="127">
        <v>5644.3</v>
      </c>
      <c r="F57" s="127">
        <v>0</v>
      </c>
      <c r="G57" s="127">
        <v>0</v>
      </c>
      <c r="H57" s="127">
        <v>5119.2</v>
      </c>
      <c r="I57" s="127">
        <v>5152.8</v>
      </c>
      <c r="J57" s="120">
        <v>2649</v>
      </c>
      <c r="K57" s="121">
        <f t="shared" si="0"/>
        <v>2652.7166666666667</v>
      </c>
      <c r="L57" s="272"/>
    </row>
    <row r="58" spans="1:12" x14ac:dyDescent="0.25">
      <c r="A58" s="239"/>
      <c r="B58" s="118" t="s">
        <v>236</v>
      </c>
      <c r="C58" s="119" t="s">
        <v>110</v>
      </c>
      <c r="D58" s="127">
        <f t="shared" ref="D58:H58" si="27">E56+D57-D56</f>
        <v>0</v>
      </c>
      <c r="E58" s="127">
        <f t="shared" si="27"/>
        <v>1084.8999999999996</v>
      </c>
      <c r="F58" s="127">
        <f t="shared" si="27"/>
        <v>1897.1000000000004</v>
      </c>
      <c r="G58" s="127">
        <f t="shared" si="27"/>
        <v>1076.8999999999996</v>
      </c>
      <c r="H58" s="127">
        <f t="shared" si="27"/>
        <v>3237.9000000000005</v>
      </c>
      <c r="I58" s="127">
        <f>J56+I57-I56</f>
        <v>2263.4</v>
      </c>
      <c r="J58" s="120"/>
      <c r="K58" s="121">
        <f t="shared" si="0"/>
        <v>1593.3666666666668</v>
      </c>
      <c r="L58" s="272"/>
    </row>
    <row r="59" spans="1:12" x14ac:dyDescent="0.25">
      <c r="A59" s="240"/>
      <c r="B59" s="118" t="s">
        <v>80</v>
      </c>
      <c r="C59" s="122" t="s">
        <v>140</v>
      </c>
      <c r="D59" s="143">
        <f t="shared" ref="D59:I59" si="28">E56/($K58+2*$L56)</f>
        <v>1.839725896292717</v>
      </c>
      <c r="E59" s="146">
        <f t="shared" si="28"/>
        <v>0.5886376506767198</v>
      </c>
      <c r="F59" s="142">
        <f t="shared" si="28"/>
        <v>1.1091972661432523</v>
      </c>
      <c r="G59" s="145">
        <f t="shared" si="28"/>
        <v>1.4046960009995639</v>
      </c>
      <c r="H59" s="142">
        <f t="shared" si="28"/>
        <v>0.88847186701759806</v>
      </c>
      <c r="I59" s="144">
        <f t="shared" si="28"/>
        <v>9.5627550466547112E-2</v>
      </c>
      <c r="J59" s="120"/>
      <c r="K59" s="121"/>
      <c r="L59" s="273"/>
    </row>
    <row r="60" spans="1:12" x14ac:dyDescent="0.25">
      <c r="A60" s="274" t="s">
        <v>283</v>
      </c>
      <c r="B60" s="118" t="s">
        <v>236</v>
      </c>
      <c r="C60" s="119" t="s">
        <v>108</v>
      </c>
      <c r="D60" s="127">
        <v>6724.1</v>
      </c>
      <c r="E60" s="127">
        <v>9642.2000000000007</v>
      </c>
      <c r="F60" s="127">
        <v>8611.1</v>
      </c>
      <c r="G60" s="127">
        <v>11332</v>
      </c>
      <c r="H60" s="127">
        <v>6790</v>
      </c>
      <c r="I60" s="127">
        <v>9892.4</v>
      </c>
      <c r="J60" s="120">
        <v>4121.8999999999996</v>
      </c>
      <c r="K60" s="121">
        <f t="shared" si="0"/>
        <v>8831.9666666666672</v>
      </c>
      <c r="L60" s="271">
        <f>SQRT(((D62-K62)^2+(E62-K62)^2+(F62-K62)^2+(G62-K62)^2+(H62-K62)^2+(I62-K62)^2)/6)</f>
        <v>411.11190454127603</v>
      </c>
    </row>
    <row r="61" spans="1:12" x14ac:dyDescent="0.25">
      <c r="A61" s="239"/>
      <c r="B61" s="118" t="s">
        <v>236</v>
      </c>
      <c r="C61" s="119" t="s">
        <v>109</v>
      </c>
      <c r="D61" s="127">
        <v>0</v>
      </c>
      <c r="E61" s="127">
        <v>4253.7</v>
      </c>
      <c r="F61" s="127">
        <v>0</v>
      </c>
      <c r="G61" s="127">
        <v>8167.6</v>
      </c>
      <c r="H61" s="127">
        <v>0</v>
      </c>
      <c r="I61" s="127">
        <v>8077.8</v>
      </c>
      <c r="J61" s="120">
        <v>6175.5</v>
      </c>
      <c r="K61" s="121">
        <f t="shared" si="0"/>
        <v>3416.5166666666664</v>
      </c>
      <c r="L61" s="272"/>
    </row>
    <row r="62" spans="1:12" x14ac:dyDescent="0.25">
      <c r="A62" s="239"/>
      <c r="B62" s="118" t="s">
        <v>236</v>
      </c>
      <c r="C62" s="119" t="s">
        <v>110</v>
      </c>
      <c r="D62" s="127">
        <f t="shared" ref="D62:H62" si="29">E60+D61-D60</f>
        <v>2918.1000000000004</v>
      </c>
      <c r="E62" s="127">
        <f t="shared" si="29"/>
        <v>3222.5999999999985</v>
      </c>
      <c r="F62" s="127">
        <f t="shared" si="29"/>
        <v>2720.8999999999996</v>
      </c>
      <c r="G62" s="127">
        <f t="shared" si="29"/>
        <v>3625.6000000000004</v>
      </c>
      <c r="H62" s="127">
        <f t="shared" si="29"/>
        <v>3102.3999999999996</v>
      </c>
      <c r="I62" s="127">
        <f>J60+I61-I60</f>
        <v>2307.3000000000011</v>
      </c>
      <c r="J62" s="120"/>
      <c r="K62" s="121">
        <f t="shared" si="0"/>
        <v>2982.8166666666671</v>
      </c>
      <c r="L62" s="272"/>
    </row>
    <row r="63" spans="1:12" x14ac:dyDescent="0.25">
      <c r="A63" s="240"/>
      <c r="B63" s="118" t="s">
        <v>80</v>
      </c>
      <c r="C63" s="122" t="s">
        <v>140</v>
      </c>
      <c r="D63" s="143">
        <f t="shared" ref="D63:I63" si="30">E60/($K62+2*$L60)</f>
        <v>2.5340597718875606</v>
      </c>
      <c r="E63" s="143">
        <f t="shared" si="30"/>
        <v>2.2630771091349455</v>
      </c>
      <c r="F63" s="143">
        <f t="shared" si="30"/>
        <v>2.9781549164122123</v>
      </c>
      <c r="G63" s="143">
        <f t="shared" si="30"/>
        <v>1.7844751043451219</v>
      </c>
      <c r="H63" s="143">
        <f t="shared" si="30"/>
        <v>2.5998146571758003</v>
      </c>
      <c r="I63" s="142">
        <f t="shared" si="30"/>
        <v>1.0832736277761645</v>
      </c>
      <c r="J63" s="120"/>
      <c r="K63" s="121"/>
      <c r="L63" s="273"/>
    </row>
    <row r="64" spans="1:12" x14ac:dyDescent="0.25">
      <c r="A64" s="274" t="s">
        <v>284</v>
      </c>
      <c r="B64" s="118" t="s">
        <v>236</v>
      </c>
      <c r="C64" s="119" t="s">
        <v>108</v>
      </c>
      <c r="D64" s="127">
        <v>8294.9</v>
      </c>
      <c r="E64" s="127">
        <v>8294.9</v>
      </c>
      <c r="F64" s="127">
        <v>12706.2</v>
      </c>
      <c r="G64" s="127">
        <v>12706.2</v>
      </c>
      <c r="H64" s="127">
        <v>4523.3999999999996</v>
      </c>
      <c r="I64" s="127">
        <v>4523.3999999999996</v>
      </c>
      <c r="J64" s="120">
        <v>8731.7000000000007</v>
      </c>
      <c r="K64" s="121">
        <f t="shared" si="0"/>
        <v>8508.1666666666661</v>
      </c>
      <c r="L64" s="271">
        <f>SQRT(((D66-K66)^2+(E66-K66)^2+(F66-K66)^2+(G66-K66)^2+(H66-K66)^2+(I66-K66)^2)/6)</f>
        <v>2089.3247000459801</v>
      </c>
    </row>
    <row r="65" spans="1:12" x14ac:dyDescent="0.25">
      <c r="A65" s="239"/>
      <c r="B65" s="118" t="s">
        <v>236</v>
      </c>
      <c r="C65" s="119" t="s">
        <v>109</v>
      </c>
      <c r="D65" s="127">
        <v>0</v>
      </c>
      <c r="E65" s="127">
        <v>0</v>
      </c>
      <c r="F65" s="127">
        <v>0</v>
      </c>
      <c r="G65" s="127">
        <v>12065</v>
      </c>
      <c r="H65" s="127">
        <v>0</v>
      </c>
      <c r="I65" s="127">
        <v>0</v>
      </c>
      <c r="J65" s="120">
        <v>0</v>
      </c>
      <c r="K65" s="121">
        <f t="shared" si="0"/>
        <v>2010.8333333333333</v>
      </c>
      <c r="L65" s="272"/>
    </row>
    <row r="66" spans="1:12" x14ac:dyDescent="0.25">
      <c r="A66" s="239"/>
      <c r="B66" s="118" t="s">
        <v>236</v>
      </c>
      <c r="C66" s="119" t="s">
        <v>110</v>
      </c>
      <c r="D66" s="127">
        <f t="shared" ref="D66:H66" si="31">E64+D65-D64</f>
        <v>0</v>
      </c>
      <c r="E66" s="127">
        <f t="shared" si="31"/>
        <v>4411.3000000000011</v>
      </c>
      <c r="F66" s="127">
        <f t="shared" si="31"/>
        <v>0</v>
      </c>
      <c r="G66" s="127">
        <f t="shared" si="31"/>
        <v>3882.2000000000007</v>
      </c>
      <c r="H66" s="127">
        <f t="shared" si="31"/>
        <v>0</v>
      </c>
      <c r="I66" s="127">
        <f>J64+I65-I64</f>
        <v>4208.3000000000011</v>
      </c>
      <c r="J66" s="120"/>
      <c r="K66" s="121">
        <f t="shared" si="0"/>
        <v>2083.6333333333337</v>
      </c>
      <c r="L66" s="272"/>
    </row>
    <row r="67" spans="1:12" x14ac:dyDescent="0.25">
      <c r="A67" s="240"/>
      <c r="B67" s="118" t="s">
        <v>80</v>
      </c>
      <c r="C67" s="122" t="s">
        <v>140</v>
      </c>
      <c r="D67" s="145">
        <f t="shared" ref="D67:I67" si="32">E64/($K66+2*$L64)</f>
        <v>1.3245808841759081</v>
      </c>
      <c r="E67" s="143">
        <f t="shared" si="32"/>
        <v>2.0290045245290393</v>
      </c>
      <c r="F67" s="143">
        <f t="shared" si="32"/>
        <v>2.0290045245290393</v>
      </c>
      <c r="G67" s="146">
        <f t="shared" si="32"/>
        <v>0.72232446099185077</v>
      </c>
      <c r="H67" s="146">
        <f t="shared" si="32"/>
        <v>0.72232446099185077</v>
      </c>
      <c r="I67" s="145">
        <f t="shared" si="32"/>
        <v>1.3943318070572013</v>
      </c>
      <c r="J67" s="120"/>
      <c r="K67" s="121"/>
      <c r="L67" s="273"/>
    </row>
    <row r="68" spans="1:12" x14ac:dyDescent="0.25">
      <c r="A68" s="274" t="s">
        <v>285</v>
      </c>
      <c r="B68" s="118" t="s">
        <v>236</v>
      </c>
      <c r="C68" s="119" t="s">
        <v>108</v>
      </c>
      <c r="D68" s="127">
        <v>10063.200000000001</v>
      </c>
      <c r="E68" s="127">
        <v>3741.9</v>
      </c>
      <c r="F68" s="127">
        <v>9241.9</v>
      </c>
      <c r="G68" s="127">
        <v>2899.6</v>
      </c>
      <c r="H68" s="127">
        <v>5795.6</v>
      </c>
      <c r="I68" s="127">
        <v>10953.2</v>
      </c>
      <c r="J68" s="120">
        <v>14164.3</v>
      </c>
      <c r="K68" s="121">
        <f t="shared" ref="K68:K130" si="33">AVERAGE(D68:I68)</f>
        <v>7115.8999999999987</v>
      </c>
      <c r="L68" s="271">
        <f>SQRT(((D70-K70)^2+(E70-K70)^2+(F70-K70)^2+(G70-K70)^2+(H70-K70)^2+(I70-K70)^2)/6)</f>
        <v>1194.7364378110069</v>
      </c>
    </row>
    <row r="69" spans="1:12" x14ac:dyDescent="0.25">
      <c r="A69" s="239"/>
      <c r="B69" s="118" t="s">
        <v>236</v>
      </c>
      <c r="C69" s="119" t="s">
        <v>109</v>
      </c>
      <c r="D69" s="127">
        <v>12018.4</v>
      </c>
      <c r="E69" s="127">
        <v>0</v>
      </c>
      <c r="F69" s="127">
        <v>12160.6</v>
      </c>
      <c r="G69" s="127">
        <v>0</v>
      </c>
      <c r="H69" s="127">
        <v>0</v>
      </c>
      <c r="I69" s="127">
        <v>0</v>
      </c>
      <c r="J69" s="120">
        <v>0</v>
      </c>
      <c r="K69" s="121">
        <f t="shared" si="33"/>
        <v>4029.8333333333335</v>
      </c>
      <c r="L69" s="272"/>
    </row>
    <row r="70" spans="1:12" x14ac:dyDescent="0.25">
      <c r="A70" s="239"/>
      <c r="B70" s="118" t="s">
        <v>236</v>
      </c>
      <c r="C70" s="119" t="s">
        <v>110</v>
      </c>
      <c r="D70" s="127">
        <f t="shared" ref="D70:H70" si="34">E68+D69-D68</f>
        <v>5697.0999999999985</v>
      </c>
      <c r="E70" s="127">
        <f t="shared" si="34"/>
        <v>5500</v>
      </c>
      <c r="F70" s="127">
        <f t="shared" si="34"/>
        <v>5818.3000000000011</v>
      </c>
      <c r="G70" s="127">
        <f t="shared" si="34"/>
        <v>2896.0000000000005</v>
      </c>
      <c r="H70" s="127">
        <f t="shared" si="34"/>
        <v>5157.6000000000004</v>
      </c>
      <c r="I70" s="127">
        <f>J68+I69-I68</f>
        <v>3211.0999999999985</v>
      </c>
      <c r="J70" s="120"/>
      <c r="K70" s="121">
        <f t="shared" si="33"/>
        <v>4713.3499999999995</v>
      </c>
      <c r="L70" s="272"/>
    </row>
    <row r="71" spans="1:12" x14ac:dyDescent="0.25">
      <c r="A71" s="240"/>
      <c r="B71" s="118" t="s">
        <v>80</v>
      </c>
      <c r="C71" s="122" t="s">
        <v>140</v>
      </c>
      <c r="D71" s="144">
        <f t="shared" ref="D71:I71" si="35">E68/($K70+2*$L68)</f>
        <v>0.52681871215496301</v>
      </c>
      <c r="E71" s="145">
        <f t="shared" si="35"/>
        <v>1.3011587310898081</v>
      </c>
      <c r="F71" s="144">
        <f t="shared" si="35"/>
        <v>0.40823205798245027</v>
      </c>
      <c r="G71" s="146">
        <f t="shared" si="35"/>
        <v>0.8159572752252342</v>
      </c>
      <c r="H71" s="145">
        <f t="shared" si="35"/>
        <v>1.5420911082540263</v>
      </c>
      <c r="I71" s="143">
        <f t="shared" si="35"/>
        <v>1.9941789691270591</v>
      </c>
      <c r="J71" s="120"/>
      <c r="K71" s="121"/>
      <c r="L71" s="273"/>
    </row>
    <row r="72" spans="1:12" x14ac:dyDescent="0.25">
      <c r="A72" s="274" t="s">
        <v>286</v>
      </c>
      <c r="B72" s="118" t="s">
        <v>236</v>
      </c>
      <c r="C72" s="119" t="s">
        <v>108</v>
      </c>
      <c r="D72" s="127">
        <v>55662</v>
      </c>
      <c r="E72" s="127">
        <v>47149.9</v>
      </c>
      <c r="F72" s="127">
        <v>27714.799999999999</v>
      </c>
      <c r="G72" s="127">
        <v>45337.4</v>
      </c>
      <c r="H72" s="127">
        <v>39521.699999999997</v>
      </c>
      <c r="I72" s="127">
        <v>0</v>
      </c>
      <c r="J72" s="120">
        <v>20535.3</v>
      </c>
      <c r="K72" s="121">
        <f t="shared" si="33"/>
        <v>35897.633333333331</v>
      </c>
      <c r="L72" s="271">
        <f>SQRT(((D74-K74)^2+(E74-K74)^2+(F74-K74)^2+(G74-K74)^2+(H74-K74)^2+(I74-K74)^2)/6)</f>
        <v>18760.062380174953</v>
      </c>
    </row>
    <row r="73" spans="1:12" x14ac:dyDescent="0.25">
      <c r="A73" s="239"/>
      <c r="B73" s="118" t="s">
        <v>236</v>
      </c>
      <c r="C73" s="119" t="s">
        <v>109</v>
      </c>
      <c r="D73" s="127">
        <v>66693.2</v>
      </c>
      <c r="E73" s="127">
        <v>92565.8</v>
      </c>
      <c r="F73" s="127">
        <v>61325.4</v>
      </c>
      <c r="G73" s="127">
        <v>66731.199999999997</v>
      </c>
      <c r="H73" s="127">
        <v>65879.199999999997</v>
      </c>
      <c r="I73" s="127">
        <v>62091.4</v>
      </c>
      <c r="J73" s="120">
        <v>82951.199999999997</v>
      </c>
      <c r="K73" s="121">
        <f t="shared" si="33"/>
        <v>69214.366666666669</v>
      </c>
      <c r="L73" s="272"/>
    </row>
    <row r="74" spans="1:12" x14ac:dyDescent="0.25">
      <c r="A74" s="239"/>
      <c r="B74" s="118" t="s">
        <v>236</v>
      </c>
      <c r="C74" s="119" t="s">
        <v>110</v>
      </c>
      <c r="D74" s="127">
        <f t="shared" ref="D74:H74" si="36">E72+D73-D72</f>
        <v>58181.100000000006</v>
      </c>
      <c r="E74" s="127">
        <f t="shared" si="36"/>
        <v>73130.700000000012</v>
      </c>
      <c r="F74" s="127">
        <f t="shared" si="36"/>
        <v>78948</v>
      </c>
      <c r="G74" s="127">
        <f t="shared" si="36"/>
        <v>60915.499999999993</v>
      </c>
      <c r="H74" s="127">
        <f t="shared" si="36"/>
        <v>26357.5</v>
      </c>
      <c r="I74" s="127">
        <f>J72+I73-I72</f>
        <v>82626.7</v>
      </c>
      <c r="J74" s="120"/>
      <c r="K74" s="121">
        <f t="shared" si="33"/>
        <v>63359.916666666664</v>
      </c>
      <c r="L74" s="272"/>
    </row>
    <row r="75" spans="1:12" x14ac:dyDescent="0.25">
      <c r="A75" s="240"/>
      <c r="B75" s="118" t="s">
        <v>80</v>
      </c>
      <c r="C75" s="122" t="s">
        <v>140</v>
      </c>
      <c r="D75" s="144">
        <f t="shared" ref="D75:I75" si="37">E72/($K74+2*$L72)</f>
        <v>0.46738581123711587</v>
      </c>
      <c r="E75" s="144">
        <f t="shared" si="37"/>
        <v>0.27473025990032679</v>
      </c>
      <c r="F75" s="144">
        <f t="shared" si="37"/>
        <v>0.44941892725926497</v>
      </c>
      <c r="G75" s="144">
        <f t="shared" si="37"/>
        <v>0.39176926814203045</v>
      </c>
      <c r="H75" s="144">
        <f t="shared" si="37"/>
        <v>0</v>
      </c>
      <c r="I75" s="144">
        <f t="shared" si="37"/>
        <v>0.20356157382088924</v>
      </c>
      <c r="J75" s="120"/>
      <c r="K75" s="121"/>
      <c r="L75" s="273"/>
    </row>
    <row r="76" spans="1:12" x14ac:dyDescent="0.25">
      <c r="A76" s="274" t="s">
        <v>287</v>
      </c>
      <c r="B76" s="118" t="s">
        <v>236</v>
      </c>
      <c r="C76" s="119" t="s">
        <v>108</v>
      </c>
      <c r="D76" s="127">
        <v>6237</v>
      </c>
      <c r="E76" s="127">
        <v>6532</v>
      </c>
      <c r="F76" s="127">
        <v>6836</v>
      </c>
      <c r="G76" s="127">
        <v>2126</v>
      </c>
      <c r="H76" s="127">
        <v>2126</v>
      </c>
      <c r="I76" s="127">
        <v>3030</v>
      </c>
      <c r="J76" s="120">
        <v>3324</v>
      </c>
      <c r="K76" s="121">
        <f t="shared" si="33"/>
        <v>4481.166666666667</v>
      </c>
      <c r="L76" s="271">
        <f>SQRT(((D78-K78)^2+(E78-K78)^2+(F78-K78)^2+(G78-K78)^2+(H78-K78)^2+(I78-K78)^2)/6)</f>
        <v>270.71428152615488</v>
      </c>
    </row>
    <row r="77" spans="1:12" x14ac:dyDescent="0.25">
      <c r="A77" s="239"/>
      <c r="B77" s="118" t="s">
        <v>236</v>
      </c>
      <c r="C77" s="119" t="s">
        <v>109</v>
      </c>
      <c r="D77" s="127">
        <v>0</v>
      </c>
      <c r="E77" s="127">
        <v>0</v>
      </c>
      <c r="F77" s="127">
        <v>5015</v>
      </c>
      <c r="G77" s="127">
        <v>0</v>
      </c>
      <c r="H77" s="127">
        <v>0</v>
      </c>
      <c r="I77" s="127">
        <v>0</v>
      </c>
      <c r="J77" s="120">
        <v>0</v>
      </c>
      <c r="K77" s="121">
        <f t="shared" si="33"/>
        <v>835.83333333333337</v>
      </c>
      <c r="L77" s="272"/>
    </row>
    <row r="78" spans="1:12" x14ac:dyDescent="0.25">
      <c r="A78" s="239"/>
      <c r="B78" s="118" t="s">
        <v>236</v>
      </c>
      <c r="C78" s="119" t="s">
        <v>110</v>
      </c>
      <c r="D78" s="127">
        <f t="shared" ref="D78:H78" si="38">E76+D77-D76</f>
        <v>295</v>
      </c>
      <c r="E78" s="127">
        <f t="shared" si="38"/>
        <v>304</v>
      </c>
      <c r="F78" s="127">
        <f t="shared" si="38"/>
        <v>305</v>
      </c>
      <c r="G78" s="127">
        <f t="shared" si="38"/>
        <v>0</v>
      </c>
      <c r="H78" s="127">
        <f t="shared" si="38"/>
        <v>904</v>
      </c>
      <c r="I78" s="127">
        <f>J76+I77-I76</f>
        <v>294</v>
      </c>
      <c r="J78" s="120"/>
      <c r="K78" s="121">
        <f t="shared" si="33"/>
        <v>350.33333333333331</v>
      </c>
      <c r="L78" s="272"/>
    </row>
    <row r="79" spans="1:12" x14ac:dyDescent="0.25">
      <c r="A79" s="240"/>
      <c r="B79" s="118" t="s">
        <v>80</v>
      </c>
      <c r="C79" s="122" t="s">
        <v>140</v>
      </c>
      <c r="D79" s="147">
        <f t="shared" ref="D79:I79" si="39">E76/($K78+2*$L76)</f>
        <v>7.3248251876140182</v>
      </c>
      <c r="E79" s="147">
        <f t="shared" si="39"/>
        <v>7.6657233592359804</v>
      </c>
      <c r="F79" s="143">
        <f t="shared" si="39"/>
        <v>2.3840444502246481</v>
      </c>
      <c r="G79" s="143">
        <f t="shared" si="39"/>
        <v>2.3840444502246481</v>
      </c>
      <c r="H79" s="143">
        <f t="shared" si="39"/>
        <v>3.3977679605741695</v>
      </c>
      <c r="I79" s="147">
        <f t="shared" si="39"/>
        <v>3.7274523765506729</v>
      </c>
      <c r="J79" s="120"/>
      <c r="K79" s="121"/>
      <c r="L79" s="273"/>
    </row>
    <row r="80" spans="1:12" x14ac:dyDescent="0.25">
      <c r="A80" s="274" t="s">
        <v>288</v>
      </c>
      <c r="B80" s="118" t="s">
        <v>236</v>
      </c>
      <c r="C80" s="119" t="s">
        <v>108</v>
      </c>
      <c r="D80" s="127">
        <v>6006.3</v>
      </c>
      <c r="E80" s="127">
        <v>22475.8</v>
      </c>
      <c r="F80" s="127">
        <v>26149</v>
      </c>
      <c r="G80" s="127">
        <v>32359.7</v>
      </c>
      <c r="H80" s="127">
        <v>24655.200000000001</v>
      </c>
      <c r="I80" s="127">
        <v>24917.9</v>
      </c>
      <c r="J80" s="120">
        <v>15054.7</v>
      </c>
      <c r="K80" s="121">
        <f t="shared" si="33"/>
        <v>22760.649999999998</v>
      </c>
      <c r="L80" s="271">
        <f>SQRT(((D82-K82)^2+(E82-K82)^2+(F82-K82)^2+(G82-K82)^2+(H82-K82)^2+(I82-K82)^2)/6)</f>
        <v>5985.7545775133676</v>
      </c>
    </row>
    <row r="81" spans="1:12" x14ac:dyDescent="0.25">
      <c r="A81" s="239"/>
      <c r="B81" s="118" t="s">
        <v>236</v>
      </c>
      <c r="C81" s="119" t="s">
        <v>109</v>
      </c>
      <c r="D81" s="127">
        <v>12899.1</v>
      </c>
      <c r="E81" s="127">
        <v>11596.7</v>
      </c>
      <c r="F81" s="127">
        <v>11850.8</v>
      </c>
      <c r="G81" s="127">
        <v>23584.1</v>
      </c>
      <c r="H81" s="127">
        <v>12286.8</v>
      </c>
      <c r="I81" s="127">
        <v>35382.1</v>
      </c>
      <c r="J81" s="120">
        <v>22999</v>
      </c>
      <c r="K81" s="121">
        <f t="shared" si="33"/>
        <v>17933.266666666666</v>
      </c>
      <c r="L81" s="272"/>
    </row>
    <row r="82" spans="1:12" x14ac:dyDescent="0.25">
      <c r="A82" s="239"/>
      <c r="B82" s="118" t="s">
        <v>236</v>
      </c>
      <c r="C82" s="119" t="s">
        <v>110</v>
      </c>
      <c r="D82" s="127">
        <f t="shared" ref="D82:H82" si="40">E80+D81-D80</f>
        <v>29368.600000000002</v>
      </c>
      <c r="E82" s="127">
        <f t="shared" si="40"/>
        <v>15269.899999999998</v>
      </c>
      <c r="F82" s="127">
        <f t="shared" si="40"/>
        <v>18061.5</v>
      </c>
      <c r="G82" s="127">
        <f t="shared" si="40"/>
        <v>15879.600000000002</v>
      </c>
      <c r="H82" s="127">
        <f t="shared" si="40"/>
        <v>12549.499999999996</v>
      </c>
      <c r="I82" s="127">
        <f>J80+I81-I80</f>
        <v>25518.9</v>
      </c>
      <c r="J82" s="120"/>
      <c r="K82" s="121">
        <f t="shared" si="33"/>
        <v>19441.333333333332</v>
      </c>
      <c r="L82" s="272"/>
    </row>
    <row r="83" spans="1:12" x14ac:dyDescent="0.25">
      <c r="A83" s="240"/>
      <c r="B83" s="118" t="s">
        <v>80</v>
      </c>
      <c r="C83" s="122" t="s">
        <v>140</v>
      </c>
      <c r="D83" s="146">
        <f t="shared" ref="D83:I83" si="41">E80/($K82+2*$L80)</f>
        <v>0.71549717311727956</v>
      </c>
      <c r="E83" s="146">
        <f t="shared" si="41"/>
        <v>0.83243023962856699</v>
      </c>
      <c r="F83" s="142">
        <f t="shared" si="41"/>
        <v>1.0301423697008887</v>
      </c>
      <c r="G83" s="146">
        <f t="shared" si="41"/>
        <v>0.78487644055567107</v>
      </c>
      <c r="H83" s="146">
        <f t="shared" si="41"/>
        <v>0.79323926222955632</v>
      </c>
      <c r="I83" s="144">
        <f t="shared" si="41"/>
        <v>0.47925303179992301</v>
      </c>
      <c r="J83" s="120"/>
      <c r="K83" s="121"/>
      <c r="L83" s="273"/>
    </row>
    <row r="84" spans="1:12" x14ac:dyDescent="0.25">
      <c r="A84" s="274" t="s">
        <v>289</v>
      </c>
      <c r="B84" s="118" t="s">
        <v>236</v>
      </c>
      <c r="C84" s="119" t="s">
        <v>108</v>
      </c>
      <c r="D84" s="127">
        <v>9792</v>
      </c>
      <c r="E84" s="127">
        <v>0</v>
      </c>
      <c r="F84" s="127">
        <v>0</v>
      </c>
      <c r="G84" s="127">
        <v>0</v>
      </c>
      <c r="H84" s="127">
        <v>4886</v>
      </c>
      <c r="I84" s="127">
        <v>10753</v>
      </c>
      <c r="J84" s="120">
        <v>1538</v>
      </c>
      <c r="K84" s="121">
        <f t="shared" si="33"/>
        <v>4238.5</v>
      </c>
      <c r="L84" s="271">
        <f>SQRT(((D86-K86)^2+(E86-K86)^2+(F86-K86)^2+(G86-K86)^2+(H86-K86)^2+(I86-K86)^2)/6)</f>
        <v>2439.8375458214427</v>
      </c>
    </row>
    <row r="85" spans="1:12" x14ac:dyDescent="0.25">
      <c r="A85" s="239"/>
      <c r="B85" s="118" t="s">
        <v>236</v>
      </c>
      <c r="C85" s="119" t="s">
        <v>109</v>
      </c>
      <c r="D85" s="127">
        <v>9792</v>
      </c>
      <c r="E85" s="127">
        <v>0</v>
      </c>
      <c r="F85" s="128">
        <v>0</v>
      </c>
      <c r="G85" s="127">
        <v>0</v>
      </c>
      <c r="H85" s="127">
        <v>0</v>
      </c>
      <c r="I85" s="127">
        <v>10555</v>
      </c>
      <c r="J85" s="120">
        <v>0</v>
      </c>
      <c r="K85" s="121">
        <f t="shared" si="33"/>
        <v>3391.1666666666665</v>
      </c>
      <c r="L85" s="272"/>
    </row>
    <row r="86" spans="1:12" x14ac:dyDescent="0.25">
      <c r="A86" s="239"/>
      <c r="B86" s="118" t="s">
        <v>236</v>
      </c>
      <c r="C86" s="119" t="s">
        <v>110</v>
      </c>
      <c r="D86" s="127">
        <f t="shared" ref="D86:H86" si="42">E84+D85-D84</f>
        <v>0</v>
      </c>
      <c r="E86" s="127">
        <f t="shared" si="42"/>
        <v>0</v>
      </c>
      <c r="F86" s="127">
        <f t="shared" si="42"/>
        <v>0</v>
      </c>
      <c r="G86" s="127">
        <f t="shared" si="42"/>
        <v>4886</v>
      </c>
      <c r="H86" s="127">
        <f t="shared" si="42"/>
        <v>5867</v>
      </c>
      <c r="I86" s="127">
        <f>J84+I85-I84</f>
        <v>1340</v>
      </c>
      <c r="J86" s="120"/>
      <c r="K86" s="121">
        <f t="shared" si="33"/>
        <v>2015.5</v>
      </c>
      <c r="L86" s="272"/>
    </row>
    <row r="87" spans="1:12" x14ac:dyDescent="0.25">
      <c r="A87" s="240"/>
      <c r="B87" s="118" t="s">
        <v>80</v>
      </c>
      <c r="C87" s="122" t="s">
        <v>140</v>
      </c>
      <c r="D87" s="144">
        <f t="shared" ref="D87:I87" si="43">E84/($K86+2*$L84)</f>
        <v>0</v>
      </c>
      <c r="E87" s="144">
        <f t="shared" si="43"/>
        <v>0</v>
      </c>
      <c r="F87" s="144">
        <f t="shared" si="43"/>
        <v>0</v>
      </c>
      <c r="G87" s="146">
        <f t="shared" si="43"/>
        <v>0.70861144714395241</v>
      </c>
      <c r="H87" s="143">
        <f t="shared" si="43"/>
        <v>1.5594962937247074</v>
      </c>
      <c r="I87" s="144">
        <f t="shared" si="43"/>
        <v>0.22305452429541525</v>
      </c>
      <c r="J87" s="120"/>
      <c r="K87" s="121"/>
      <c r="L87" s="273"/>
    </row>
    <row r="88" spans="1:12" x14ac:dyDescent="0.25">
      <c r="A88" s="274" t="s">
        <v>290</v>
      </c>
      <c r="B88" s="118" t="s">
        <v>236</v>
      </c>
      <c r="C88" s="119" t="s">
        <v>108</v>
      </c>
      <c r="D88" s="127">
        <v>11581.8</v>
      </c>
      <c r="E88" s="127">
        <v>12613.9</v>
      </c>
      <c r="F88" s="127">
        <v>12613.9</v>
      </c>
      <c r="G88" s="127">
        <v>12613.9</v>
      </c>
      <c r="H88" s="127">
        <v>12613.9</v>
      </c>
      <c r="I88" s="127">
        <v>12613.9</v>
      </c>
      <c r="J88" s="120">
        <v>12613.9</v>
      </c>
      <c r="K88" s="121">
        <f t="shared" si="33"/>
        <v>12441.883333333333</v>
      </c>
      <c r="L88" s="271">
        <f>SQRT(((D90-K90)^2+(E90-K90)^2+(F90-K90)^2+(G90-K90)^2+(H90-K90)^2+(I90-K90)^2)/6)</f>
        <v>384.64095992958903</v>
      </c>
    </row>
    <row r="89" spans="1:12" x14ac:dyDescent="0.25">
      <c r="A89" s="239"/>
      <c r="B89" s="118" t="s">
        <v>236</v>
      </c>
      <c r="C89" s="119" t="s">
        <v>109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127">
        <v>0</v>
      </c>
      <c r="J89" s="120">
        <v>10288.299999999999</v>
      </c>
      <c r="K89" s="121">
        <f t="shared" si="33"/>
        <v>0</v>
      </c>
      <c r="L89" s="272"/>
    </row>
    <row r="90" spans="1:12" x14ac:dyDescent="0.25">
      <c r="A90" s="239"/>
      <c r="B90" s="118" t="s">
        <v>236</v>
      </c>
      <c r="C90" s="119" t="s">
        <v>110</v>
      </c>
      <c r="D90" s="127">
        <f t="shared" ref="D90:H90" si="44">E88+D89-D88</f>
        <v>1032.1000000000004</v>
      </c>
      <c r="E90" s="127">
        <f t="shared" si="44"/>
        <v>0</v>
      </c>
      <c r="F90" s="127">
        <f t="shared" si="44"/>
        <v>0</v>
      </c>
      <c r="G90" s="127">
        <f t="shared" si="44"/>
        <v>0</v>
      </c>
      <c r="H90" s="127">
        <f t="shared" si="44"/>
        <v>0</v>
      </c>
      <c r="I90" s="127">
        <f>J88+I89-I88</f>
        <v>0</v>
      </c>
      <c r="J90" s="120"/>
      <c r="K90" s="121">
        <f t="shared" si="33"/>
        <v>172.01666666666674</v>
      </c>
      <c r="L90" s="272"/>
    </row>
    <row r="91" spans="1:12" x14ac:dyDescent="0.25">
      <c r="A91" s="240"/>
      <c r="B91" s="118" t="s">
        <v>80</v>
      </c>
      <c r="C91" s="122" t="s">
        <v>140</v>
      </c>
      <c r="D91" s="147">
        <f t="shared" ref="D91:I91" si="45">E88/($K90+2*$L88)</f>
        <v>13.400530055564538</v>
      </c>
      <c r="E91" s="147">
        <f t="shared" si="45"/>
        <v>13.400530055564538</v>
      </c>
      <c r="F91" s="147">
        <f t="shared" si="45"/>
        <v>13.400530055564538</v>
      </c>
      <c r="G91" s="147">
        <f t="shared" si="45"/>
        <v>13.400530055564538</v>
      </c>
      <c r="H91" s="147">
        <f t="shared" si="45"/>
        <v>13.400530055564538</v>
      </c>
      <c r="I91" s="147">
        <f t="shared" si="45"/>
        <v>13.400530055564538</v>
      </c>
      <c r="J91" s="120"/>
      <c r="K91" s="121"/>
      <c r="L91" s="273"/>
    </row>
    <row r="92" spans="1:12" x14ac:dyDescent="0.25">
      <c r="A92" s="274" t="s">
        <v>291</v>
      </c>
      <c r="B92" s="118" t="s">
        <v>236</v>
      </c>
      <c r="C92" s="119" t="s">
        <v>108</v>
      </c>
      <c r="D92" s="127">
        <v>3794.5</v>
      </c>
      <c r="E92" s="127">
        <v>1609.7</v>
      </c>
      <c r="F92" s="127">
        <v>21589.9</v>
      </c>
      <c r="G92" s="127">
        <v>28938.9</v>
      </c>
      <c r="H92" s="127">
        <v>1607.9</v>
      </c>
      <c r="I92" s="127">
        <v>1578.5</v>
      </c>
      <c r="J92" s="120">
        <v>637.20000000000005</v>
      </c>
      <c r="K92" s="121">
        <f t="shared" si="33"/>
        <v>9853.2333333333336</v>
      </c>
      <c r="L92" s="271">
        <f>SQRT(((D94-K94)^2+(E94-K94)^2+(F94-K94)^2+(G94-K94)^2+(H94-K94)^2+(I94-K94)^2)/6)</f>
        <v>7936.7438992462312</v>
      </c>
    </row>
    <row r="93" spans="1:12" x14ac:dyDescent="0.25">
      <c r="A93" s="239"/>
      <c r="B93" s="118" t="s">
        <v>236</v>
      </c>
      <c r="C93" s="119" t="s">
        <v>109</v>
      </c>
      <c r="D93" s="127">
        <v>24112.6</v>
      </c>
      <c r="E93" s="127">
        <v>24020.2</v>
      </c>
      <c r="F93" s="127">
        <v>24158.1</v>
      </c>
      <c r="G93" s="127">
        <v>48239.6</v>
      </c>
      <c r="H93" s="127">
        <v>24106.1</v>
      </c>
      <c r="I93" s="127">
        <v>26277.3</v>
      </c>
      <c r="J93" s="120">
        <v>16610.099999999999</v>
      </c>
      <c r="K93" s="121">
        <f t="shared" si="33"/>
        <v>28485.649999999998</v>
      </c>
      <c r="L93" s="272"/>
    </row>
    <row r="94" spans="1:12" x14ac:dyDescent="0.25">
      <c r="A94" s="239"/>
      <c r="B94" s="118" t="s">
        <v>236</v>
      </c>
      <c r="C94" s="119" t="s">
        <v>110</v>
      </c>
      <c r="D94" s="127">
        <f t="shared" ref="D94:H94" si="46">E92+D93-D92</f>
        <v>21927.8</v>
      </c>
      <c r="E94" s="127">
        <f t="shared" si="46"/>
        <v>44000.400000000009</v>
      </c>
      <c r="F94" s="127">
        <f t="shared" si="46"/>
        <v>31507.1</v>
      </c>
      <c r="G94" s="127">
        <f t="shared" si="46"/>
        <v>20908.599999999999</v>
      </c>
      <c r="H94" s="127">
        <f t="shared" si="46"/>
        <v>24076.699999999997</v>
      </c>
      <c r="I94" s="127">
        <f>J92+I93-I92</f>
        <v>25336</v>
      </c>
      <c r="J94" s="120"/>
      <c r="K94" s="121">
        <f t="shared" si="33"/>
        <v>27959.433333333338</v>
      </c>
      <c r="L94" s="272"/>
    </row>
    <row r="95" spans="1:12" x14ac:dyDescent="0.25">
      <c r="A95" s="240"/>
      <c r="B95" s="118" t="s">
        <v>80</v>
      </c>
      <c r="C95" s="122" t="s">
        <v>140</v>
      </c>
      <c r="D95" s="144">
        <f t="shared" ref="D95:I95" si="47">E92/($K94+2*$L92)</f>
        <v>3.6723539258515077E-2</v>
      </c>
      <c r="E95" s="144">
        <f t="shared" si="47"/>
        <v>0.49254987900690483</v>
      </c>
      <c r="F95" s="146">
        <f t="shared" si="47"/>
        <v>0.66020925032505562</v>
      </c>
      <c r="G95" s="144">
        <f t="shared" si="47"/>
        <v>3.6682474233563023E-2</v>
      </c>
      <c r="H95" s="144">
        <f t="shared" si="47"/>
        <v>3.6011745492679416E-2</v>
      </c>
      <c r="I95" s="144">
        <f t="shared" si="47"/>
        <v>1.4537018833028397E-2</v>
      </c>
      <c r="J95" s="124"/>
      <c r="K95" s="121"/>
      <c r="L95" s="273"/>
    </row>
    <row r="96" spans="1:12" x14ac:dyDescent="0.25">
      <c r="A96" s="274" t="s">
        <v>292</v>
      </c>
      <c r="B96" s="118" t="s">
        <v>236</v>
      </c>
      <c r="C96" s="119" t="s">
        <v>108</v>
      </c>
      <c r="D96" s="127">
        <v>15711.2</v>
      </c>
      <c r="E96" s="127">
        <v>22346.3</v>
      </c>
      <c r="F96" s="127">
        <v>30087.7</v>
      </c>
      <c r="G96" s="127">
        <v>23202.9</v>
      </c>
      <c r="H96" s="127">
        <v>8077.3</v>
      </c>
      <c r="I96" s="127">
        <v>1659.4</v>
      </c>
      <c r="J96" s="120">
        <v>10899.8</v>
      </c>
      <c r="K96" s="121">
        <f t="shared" si="33"/>
        <v>16847.466666666667</v>
      </c>
      <c r="L96" s="271">
        <f>SQRT(((D98-K98)^2+(E98-K98)^2+(F98-K98)^2+(G98-K98)^2+(H98-K98)^2+(I98-K98)^2)/6)</f>
        <v>1598.025427154817</v>
      </c>
    </row>
    <row r="97" spans="1:12" x14ac:dyDescent="0.25">
      <c r="A97" s="239"/>
      <c r="B97" s="118" t="s">
        <v>236</v>
      </c>
      <c r="C97" s="119" t="s">
        <v>109</v>
      </c>
      <c r="D97" s="127">
        <v>0</v>
      </c>
      <c r="E97" s="127">
        <v>0</v>
      </c>
      <c r="F97" s="127">
        <v>12617.2</v>
      </c>
      <c r="G97" s="127">
        <v>19502.599999999999</v>
      </c>
      <c r="H97" s="127">
        <v>11840.7</v>
      </c>
      <c r="I97" s="127">
        <v>0</v>
      </c>
      <c r="J97" s="120">
        <v>6831</v>
      </c>
      <c r="K97" s="121">
        <f t="shared" si="33"/>
        <v>7326.75</v>
      </c>
      <c r="L97" s="272"/>
    </row>
    <row r="98" spans="1:12" x14ac:dyDescent="0.25">
      <c r="A98" s="239"/>
      <c r="B98" s="118" t="s">
        <v>236</v>
      </c>
      <c r="C98" s="119" t="s">
        <v>110</v>
      </c>
      <c r="D98" s="127">
        <f t="shared" ref="D98:H98" si="48">E96+D97-D96</f>
        <v>6635.0999999999985</v>
      </c>
      <c r="E98" s="127">
        <f t="shared" si="48"/>
        <v>7741.4000000000015</v>
      </c>
      <c r="F98" s="127">
        <f t="shared" si="48"/>
        <v>5732.4000000000051</v>
      </c>
      <c r="G98" s="127">
        <f t="shared" si="48"/>
        <v>4376.9999999999964</v>
      </c>
      <c r="H98" s="127">
        <f t="shared" si="48"/>
        <v>5422.8</v>
      </c>
      <c r="I98" s="127">
        <f>J96+I97-I96</f>
        <v>9240.4</v>
      </c>
      <c r="J98" s="120"/>
      <c r="K98" s="121">
        <f t="shared" si="33"/>
        <v>6524.8499999999995</v>
      </c>
      <c r="L98" s="272"/>
    </row>
    <row r="99" spans="1:12" x14ac:dyDescent="0.25">
      <c r="A99" s="240"/>
      <c r="B99" s="118" t="s">
        <v>80</v>
      </c>
      <c r="C99" s="122" t="s">
        <v>140</v>
      </c>
      <c r="D99" s="143">
        <f t="shared" ref="D99:I99" si="49">E96/($K98+2*$L96)</f>
        <v>2.2987890047343771</v>
      </c>
      <c r="E99" s="143">
        <f t="shared" si="49"/>
        <v>3.0951555263174004</v>
      </c>
      <c r="F99" s="143">
        <f t="shared" si="49"/>
        <v>2.3869084098016802</v>
      </c>
      <c r="G99" s="146">
        <f t="shared" si="49"/>
        <v>0.83092093223222574</v>
      </c>
      <c r="H99" s="144">
        <f t="shared" si="49"/>
        <v>0.17070434364777282</v>
      </c>
      <c r="I99" s="142">
        <f t="shared" si="49"/>
        <v>1.121274680542361</v>
      </c>
      <c r="J99" s="120"/>
      <c r="K99" s="121"/>
      <c r="L99" s="273"/>
    </row>
    <row r="100" spans="1:12" x14ac:dyDescent="0.25">
      <c r="A100" s="274" t="s">
        <v>293</v>
      </c>
      <c r="B100" s="118" t="s">
        <v>236</v>
      </c>
      <c r="C100" s="119" t="s">
        <v>108</v>
      </c>
      <c r="D100" s="127">
        <v>25860.6</v>
      </c>
      <c r="E100" s="127">
        <v>19418.2</v>
      </c>
      <c r="F100" s="127">
        <v>14357.5</v>
      </c>
      <c r="G100" s="127">
        <v>10845.5</v>
      </c>
      <c r="H100" s="127">
        <v>221.1</v>
      </c>
      <c r="I100" s="127">
        <v>21618.9</v>
      </c>
      <c r="J100" s="120">
        <v>24793.1</v>
      </c>
      <c r="K100" s="121">
        <f t="shared" si="33"/>
        <v>15386.966666666669</v>
      </c>
      <c r="L100" s="271">
        <f>SQRT(((D102-K102)^2+(E102-K102)^2+(F102-K102)^2+(G102-K102)^2+(H102-K102)^2+(I102-K102)^2)/6)</f>
        <v>5405.2132019056889</v>
      </c>
    </row>
    <row r="101" spans="1:12" x14ac:dyDescent="0.25">
      <c r="A101" s="239"/>
      <c r="B101" s="118" t="s">
        <v>236</v>
      </c>
      <c r="C101" s="119" t="s">
        <v>109</v>
      </c>
      <c r="D101" s="127">
        <v>12128.2</v>
      </c>
      <c r="E101" s="127">
        <v>23287.4</v>
      </c>
      <c r="F101" s="127">
        <v>24916.6</v>
      </c>
      <c r="G101" s="127">
        <v>24360.5</v>
      </c>
      <c r="H101" s="127">
        <v>0</v>
      </c>
      <c r="I101" s="127">
        <v>13710.9</v>
      </c>
      <c r="J101" s="120">
        <v>11719.5</v>
      </c>
      <c r="K101" s="121">
        <f t="shared" si="33"/>
        <v>16400.600000000002</v>
      </c>
      <c r="L101" s="272"/>
    </row>
    <row r="102" spans="1:12" x14ac:dyDescent="0.25">
      <c r="A102" s="239"/>
      <c r="B102" s="118" t="s">
        <v>236</v>
      </c>
      <c r="C102" s="119" t="s">
        <v>110</v>
      </c>
      <c r="D102" s="127">
        <f t="shared" ref="D102:H102" si="50">E100+D101-D100</f>
        <v>5685.8000000000029</v>
      </c>
      <c r="E102" s="127">
        <f t="shared" si="50"/>
        <v>18226.7</v>
      </c>
      <c r="F102" s="127">
        <f t="shared" si="50"/>
        <v>21404.6</v>
      </c>
      <c r="G102" s="127">
        <f t="shared" si="50"/>
        <v>13736.099999999999</v>
      </c>
      <c r="H102" s="127">
        <f t="shared" si="50"/>
        <v>21397.800000000003</v>
      </c>
      <c r="I102" s="127">
        <f>J100+I101-I100</f>
        <v>16885.099999999999</v>
      </c>
      <c r="J102" s="120"/>
      <c r="K102" s="121">
        <f t="shared" si="33"/>
        <v>16222.683333333334</v>
      </c>
      <c r="L102" s="272"/>
    </row>
    <row r="103" spans="1:12" x14ac:dyDescent="0.25">
      <c r="A103" s="240"/>
      <c r="B103" s="118" t="s">
        <v>80</v>
      </c>
      <c r="C103" s="122" t="s">
        <v>140</v>
      </c>
      <c r="D103" s="146">
        <f t="shared" ref="D103:I103" si="51">E100/($K102+2*$L100)</f>
        <v>0.71831173656349712</v>
      </c>
      <c r="E103" s="144">
        <f t="shared" si="51"/>
        <v>0.53110796869485377</v>
      </c>
      <c r="F103" s="144">
        <f t="shared" si="51"/>
        <v>0.40119320734668545</v>
      </c>
      <c r="G103" s="144">
        <f t="shared" si="51"/>
        <v>8.1788592636902087E-3</v>
      </c>
      <c r="H103" s="146">
        <f t="shared" si="51"/>
        <v>0.79971931495157067</v>
      </c>
      <c r="I103" s="142">
        <f t="shared" si="51"/>
        <v>0.91713828860514568</v>
      </c>
      <c r="J103" s="120"/>
      <c r="K103" s="121"/>
      <c r="L103" s="273"/>
    </row>
    <row r="104" spans="1:12" x14ac:dyDescent="0.25">
      <c r="A104" s="274" t="s">
        <v>294</v>
      </c>
      <c r="B104" s="118" t="s">
        <v>236</v>
      </c>
      <c r="C104" s="119" t="s">
        <v>108</v>
      </c>
      <c r="D104" s="127">
        <v>9651.7999999999993</v>
      </c>
      <c r="E104" s="127">
        <v>9661.4</v>
      </c>
      <c r="F104" s="127">
        <v>8265.2999999999993</v>
      </c>
      <c r="G104" s="127">
        <v>18050.099999999999</v>
      </c>
      <c r="H104" s="127">
        <v>21141.8</v>
      </c>
      <c r="I104" s="127">
        <v>7675.1</v>
      </c>
      <c r="J104" s="120">
        <v>0</v>
      </c>
      <c r="K104" s="121">
        <f t="shared" si="33"/>
        <v>12407.583333333334</v>
      </c>
      <c r="L104" s="271">
        <f>SQRT(((D106-K106)^2+(E106-K106)^2+(F106-K106)^2+(G106-K106)^2+(H106-K106)^2+(I106-K106)^2)/6)</f>
        <v>2333.934289813375</v>
      </c>
    </row>
    <row r="105" spans="1:12" x14ac:dyDescent="0.25">
      <c r="A105" s="239"/>
      <c r="B105" s="118" t="s">
        <v>236</v>
      </c>
      <c r="C105" s="119" t="s">
        <v>109</v>
      </c>
      <c r="D105" s="127">
        <v>5185</v>
      </c>
      <c r="E105" s="127">
        <v>10304</v>
      </c>
      <c r="F105" s="127">
        <v>0</v>
      </c>
      <c r="G105" s="127">
        <v>0</v>
      </c>
      <c r="H105" s="127">
        <v>18742.900000000001</v>
      </c>
      <c r="I105" s="127">
        <v>15370</v>
      </c>
      <c r="J105" s="120">
        <v>0</v>
      </c>
      <c r="K105" s="121">
        <f t="shared" si="33"/>
        <v>8266.9833333333336</v>
      </c>
      <c r="L105" s="272"/>
    </row>
    <row r="106" spans="1:12" x14ac:dyDescent="0.25">
      <c r="A106" s="239"/>
      <c r="B106" s="118" t="s">
        <v>236</v>
      </c>
      <c r="C106" s="119" t="s">
        <v>110</v>
      </c>
      <c r="D106" s="127">
        <f t="shared" ref="D106:H106" si="52">E104+D105-D104</f>
        <v>5194.6000000000004</v>
      </c>
      <c r="E106" s="127">
        <f t="shared" si="52"/>
        <v>8907.9</v>
      </c>
      <c r="F106" s="127">
        <f t="shared" si="52"/>
        <v>9784.7999999999993</v>
      </c>
      <c r="G106" s="127">
        <f t="shared" si="52"/>
        <v>3091.7000000000007</v>
      </c>
      <c r="H106" s="127">
        <f t="shared" si="52"/>
        <v>5276.2000000000007</v>
      </c>
      <c r="I106" s="127">
        <f>J104+I105-I104</f>
        <v>7694.9</v>
      </c>
      <c r="J106" s="120"/>
      <c r="K106" s="121">
        <f t="shared" si="33"/>
        <v>6658.3499999999995</v>
      </c>
      <c r="L106" s="272"/>
    </row>
    <row r="107" spans="1:12" x14ac:dyDescent="0.25">
      <c r="A107" s="240"/>
      <c r="B107" s="118" t="s">
        <v>80</v>
      </c>
      <c r="C107" s="122" t="s">
        <v>140</v>
      </c>
      <c r="D107" s="142">
        <f t="shared" ref="D107:I107" si="53">E104/($K106+2*$L104)</f>
        <v>0.853011967946533</v>
      </c>
      <c r="E107" s="146">
        <f t="shared" si="53"/>
        <v>0.72974929292529855</v>
      </c>
      <c r="F107" s="143">
        <f t="shared" si="53"/>
        <v>1.5936563357931268</v>
      </c>
      <c r="G107" s="143">
        <f t="shared" si="53"/>
        <v>1.8666247566534884</v>
      </c>
      <c r="H107" s="146">
        <f t="shared" si="53"/>
        <v>0.67764010963074051</v>
      </c>
      <c r="I107" s="144">
        <f t="shared" si="53"/>
        <v>0</v>
      </c>
      <c r="J107" s="120"/>
      <c r="K107" s="121"/>
      <c r="L107" s="273"/>
    </row>
    <row r="108" spans="1:12" x14ac:dyDescent="0.25">
      <c r="A108" s="274" t="s">
        <v>295</v>
      </c>
      <c r="B108" s="118" t="s">
        <v>236</v>
      </c>
      <c r="C108" s="119" t="s">
        <v>108</v>
      </c>
      <c r="D108" s="127">
        <v>12436</v>
      </c>
      <c r="E108" s="127">
        <v>6070</v>
      </c>
      <c r="F108" s="127">
        <v>8038</v>
      </c>
      <c r="G108" s="128">
        <v>14364</v>
      </c>
      <c r="H108" s="127">
        <v>7978</v>
      </c>
      <c r="I108" s="127">
        <v>1931</v>
      </c>
      <c r="J108" s="120">
        <v>2246</v>
      </c>
      <c r="K108" s="121">
        <f t="shared" si="33"/>
        <v>8469.5</v>
      </c>
      <c r="L108" s="271">
        <f>SQRT(((D110-K110)^2+(E110-K110)^2+(F110-K110)^2+(G110-K110)^2+(H110-K110)^2+(I110-K110)^2)/6)</f>
        <v>2661.1748501993125</v>
      </c>
    </row>
    <row r="109" spans="1:12" x14ac:dyDescent="0.25">
      <c r="A109" s="239"/>
      <c r="B109" s="118" t="s">
        <v>236</v>
      </c>
      <c r="C109" s="119" t="s">
        <v>109</v>
      </c>
      <c r="D109" s="127">
        <v>10407</v>
      </c>
      <c r="E109" s="127">
        <v>4942</v>
      </c>
      <c r="F109" s="127">
        <v>0</v>
      </c>
      <c r="G109" s="128">
        <v>9425</v>
      </c>
      <c r="H109" s="127">
        <v>6047</v>
      </c>
      <c r="I109" s="127">
        <v>0</v>
      </c>
      <c r="J109" s="120">
        <v>0</v>
      </c>
      <c r="K109" s="121">
        <f t="shared" si="33"/>
        <v>5136.833333333333</v>
      </c>
      <c r="L109" s="272"/>
    </row>
    <row r="110" spans="1:12" x14ac:dyDescent="0.25">
      <c r="A110" s="239"/>
      <c r="B110" s="118" t="s">
        <v>236</v>
      </c>
      <c r="C110" s="119" t="s">
        <v>110</v>
      </c>
      <c r="D110" s="127">
        <f t="shared" ref="D110:H110" si="54">E108+D109-D108</f>
        <v>4041</v>
      </c>
      <c r="E110" s="127">
        <f t="shared" si="54"/>
        <v>6910</v>
      </c>
      <c r="F110" s="127">
        <f t="shared" si="54"/>
        <v>6326</v>
      </c>
      <c r="G110" s="127">
        <f t="shared" si="54"/>
        <v>3039</v>
      </c>
      <c r="H110" s="127">
        <f t="shared" si="54"/>
        <v>0</v>
      </c>
      <c r="I110" s="127">
        <f>J108+I109-I108</f>
        <v>315</v>
      </c>
      <c r="J110" s="120"/>
      <c r="K110" s="121">
        <f t="shared" si="33"/>
        <v>3438.5</v>
      </c>
      <c r="L110" s="272"/>
    </row>
    <row r="111" spans="1:12" x14ac:dyDescent="0.25">
      <c r="A111" s="240"/>
      <c r="B111" s="118" t="s">
        <v>80</v>
      </c>
      <c r="C111" s="122" t="s">
        <v>140</v>
      </c>
      <c r="D111" s="146">
        <f t="shared" ref="D111:I111" si="55">E108/($K110+2*$L108)</f>
        <v>0.69285516902816069</v>
      </c>
      <c r="E111" s="142">
        <f t="shared" si="55"/>
        <v>0.91749091411010797</v>
      </c>
      <c r="F111" s="143">
        <f t="shared" si="55"/>
        <v>1.6395669930676275</v>
      </c>
      <c r="G111" s="142">
        <f t="shared" si="55"/>
        <v>0.91064226334541443</v>
      </c>
      <c r="H111" s="144">
        <f t="shared" si="55"/>
        <v>0.22041241044371965</v>
      </c>
      <c r="I111" s="144">
        <f t="shared" si="55"/>
        <v>0.25636782695836058</v>
      </c>
      <c r="J111" s="120"/>
      <c r="K111" s="121"/>
      <c r="L111" s="273"/>
    </row>
    <row r="112" spans="1:12" x14ac:dyDescent="0.25">
      <c r="A112" s="274" t="s">
        <v>296</v>
      </c>
      <c r="B112" s="118" t="s">
        <v>236</v>
      </c>
      <c r="C112" s="119" t="s">
        <v>108</v>
      </c>
      <c r="D112" s="127">
        <v>14765.5</v>
      </c>
      <c r="E112" s="127">
        <v>6277.5</v>
      </c>
      <c r="F112" s="127">
        <v>10789.5</v>
      </c>
      <c r="G112" s="127">
        <v>15000.5</v>
      </c>
      <c r="H112" s="127">
        <v>10876.5</v>
      </c>
      <c r="I112" s="127">
        <v>8175.5</v>
      </c>
      <c r="J112" s="120">
        <v>7875.5</v>
      </c>
      <c r="K112" s="121">
        <f t="shared" si="33"/>
        <v>10980.833333333334</v>
      </c>
      <c r="L112" s="271">
        <f>SQRT(((D114-K114)^2+(E114-K114)^2+(F114-K114)^2+(G114-K114)^2+(H114-K114)^2+(I114-K114)^2)/6)</f>
        <v>1793.0071264653566</v>
      </c>
    </row>
    <row r="113" spans="1:12" x14ac:dyDescent="0.25">
      <c r="A113" s="239"/>
      <c r="B113" s="118" t="s">
        <v>236</v>
      </c>
      <c r="C113" s="119" t="s">
        <v>109</v>
      </c>
      <c r="D113" s="127">
        <v>10921</v>
      </c>
      <c r="E113" s="127">
        <v>0</v>
      </c>
      <c r="F113" s="127">
        <v>0</v>
      </c>
      <c r="G113" s="127">
        <v>7731</v>
      </c>
      <c r="H113" s="127">
        <v>2719</v>
      </c>
      <c r="I113" s="127">
        <v>581</v>
      </c>
      <c r="J113" s="120">
        <v>0</v>
      </c>
      <c r="K113" s="121">
        <f t="shared" si="33"/>
        <v>3658.6666666666665</v>
      </c>
      <c r="L113" s="272"/>
    </row>
    <row r="114" spans="1:12" x14ac:dyDescent="0.25">
      <c r="A114" s="239"/>
      <c r="B114" s="118" t="s">
        <v>236</v>
      </c>
      <c r="C114" s="119" t="s">
        <v>110</v>
      </c>
      <c r="D114" s="127">
        <f t="shared" ref="D114:H114" si="56">E112+D113-D112</f>
        <v>2433</v>
      </c>
      <c r="E114" s="127">
        <f t="shared" si="56"/>
        <v>4512</v>
      </c>
      <c r="F114" s="127">
        <f t="shared" si="56"/>
        <v>4211</v>
      </c>
      <c r="G114" s="127">
        <f t="shared" si="56"/>
        <v>3607</v>
      </c>
      <c r="H114" s="127">
        <f t="shared" si="56"/>
        <v>18</v>
      </c>
      <c r="I114" s="127">
        <f>J112+I113-I112</f>
        <v>281</v>
      </c>
      <c r="J114" s="120"/>
      <c r="K114" s="121">
        <f t="shared" si="33"/>
        <v>2510.3333333333335</v>
      </c>
      <c r="L114" s="272"/>
    </row>
    <row r="115" spans="1:12" x14ac:dyDescent="0.25">
      <c r="A115" s="240"/>
      <c r="B115" s="118" t="s">
        <v>80</v>
      </c>
      <c r="C115" s="122" t="s">
        <v>140</v>
      </c>
      <c r="D115" s="142">
        <f t="shared" ref="D115:I115" si="57">E112/($K114+2*$L112)</f>
        <v>1.02971490899635</v>
      </c>
      <c r="E115" s="143">
        <f t="shared" si="57"/>
        <v>1.7698301888675616</v>
      </c>
      <c r="F115" s="143">
        <f t="shared" si="57"/>
        <v>2.4605716435523295</v>
      </c>
      <c r="G115" s="143">
        <f t="shared" si="57"/>
        <v>1.7841010287055039</v>
      </c>
      <c r="H115" s="145">
        <f t="shared" si="57"/>
        <v>1.3410488631620325</v>
      </c>
      <c r="I115" s="145">
        <f t="shared" si="57"/>
        <v>1.2918390706174041</v>
      </c>
      <c r="J115" s="120"/>
      <c r="K115" s="121"/>
      <c r="L115" s="273"/>
    </row>
    <row r="116" spans="1:12" x14ac:dyDescent="0.25">
      <c r="A116" s="274" t="s">
        <v>297</v>
      </c>
      <c r="B116" s="118" t="s">
        <v>236</v>
      </c>
      <c r="C116" s="119" t="s">
        <v>108</v>
      </c>
      <c r="D116" s="127">
        <v>20624</v>
      </c>
      <c r="E116" s="127">
        <v>16567</v>
      </c>
      <c r="F116" s="127">
        <v>29225</v>
      </c>
      <c r="G116" s="127">
        <v>36354</v>
      </c>
      <c r="H116" s="127">
        <v>36354</v>
      </c>
      <c r="I116" s="127">
        <v>34354</v>
      </c>
      <c r="J116" s="120">
        <v>34354</v>
      </c>
      <c r="K116" s="121">
        <f t="shared" si="33"/>
        <v>28913</v>
      </c>
      <c r="L116" s="271">
        <f>SQRT(((D118-K118)^2+(E118-K118)^2+(F118-K118)^2+(G118-K118)^2+(H118-K118)^2+(I118-K118)^2)/6)</f>
        <v>5830.3399462543257</v>
      </c>
    </row>
    <row r="117" spans="1:12" x14ac:dyDescent="0.25">
      <c r="A117" s="239"/>
      <c r="B117" s="118" t="s">
        <v>236</v>
      </c>
      <c r="C117" s="119" t="s">
        <v>109</v>
      </c>
      <c r="D117" s="127">
        <v>18912</v>
      </c>
      <c r="E117" s="127">
        <v>0</v>
      </c>
      <c r="F117" s="127">
        <v>0</v>
      </c>
      <c r="G117" s="127">
        <v>0</v>
      </c>
      <c r="H117" s="127">
        <v>5094</v>
      </c>
      <c r="I117" s="127">
        <v>0</v>
      </c>
      <c r="J117" s="120">
        <v>0</v>
      </c>
      <c r="K117" s="121">
        <f t="shared" si="33"/>
        <v>4001</v>
      </c>
      <c r="L117" s="272"/>
    </row>
    <row r="118" spans="1:12" x14ac:dyDescent="0.25">
      <c r="A118" s="239"/>
      <c r="B118" s="118" t="s">
        <v>236</v>
      </c>
      <c r="C118" s="119" t="s">
        <v>110</v>
      </c>
      <c r="D118" s="127">
        <f t="shared" ref="D118:H118" si="58">E116+D117-D116</f>
        <v>14855</v>
      </c>
      <c r="E118" s="127">
        <f t="shared" si="58"/>
        <v>12658</v>
      </c>
      <c r="F118" s="127">
        <f t="shared" si="58"/>
        <v>7129</v>
      </c>
      <c r="G118" s="127">
        <f t="shared" si="58"/>
        <v>0</v>
      </c>
      <c r="H118" s="127">
        <f t="shared" si="58"/>
        <v>3094</v>
      </c>
      <c r="I118" s="127">
        <f>J116+I117-I116</f>
        <v>0</v>
      </c>
      <c r="J118" s="120"/>
      <c r="K118" s="121">
        <f t="shared" si="33"/>
        <v>6289.333333333333</v>
      </c>
      <c r="L118" s="272"/>
    </row>
    <row r="119" spans="1:12" x14ac:dyDescent="0.25">
      <c r="A119" s="240"/>
      <c r="B119" s="118" t="s">
        <v>80</v>
      </c>
      <c r="C119" s="122" t="s">
        <v>140</v>
      </c>
      <c r="D119" s="142">
        <f t="shared" ref="D119:I119" si="59">E116/($K118+2*$L116)</f>
        <v>0.92295196619404662</v>
      </c>
      <c r="E119" s="143">
        <f t="shared" si="59"/>
        <v>1.6281325051017692</v>
      </c>
      <c r="F119" s="143">
        <f t="shared" si="59"/>
        <v>2.0252909868424198</v>
      </c>
      <c r="G119" s="143">
        <f t="shared" si="59"/>
        <v>2.0252909868424198</v>
      </c>
      <c r="H119" s="143">
        <f t="shared" si="59"/>
        <v>1.9138704561254469</v>
      </c>
      <c r="I119" s="143">
        <f t="shared" si="59"/>
        <v>1.9138704561254469</v>
      </c>
      <c r="J119" s="120"/>
      <c r="K119" s="121"/>
      <c r="L119" s="273"/>
    </row>
    <row r="120" spans="1:12" x14ac:dyDescent="0.25">
      <c r="A120" s="274" t="s">
        <v>298</v>
      </c>
      <c r="B120" s="118" t="s">
        <v>236</v>
      </c>
      <c r="C120" s="119" t="s">
        <v>108</v>
      </c>
      <c r="D120" s="127">
        <v>13109.5</v>
      </c>
      <c r="E120" s="127">
        <v>15048.5</v>
      </c>
      <c r="F120" s="127">
        <v>12456</v>
      </c>
      <c r="G120" s="127">
        <v>14098</v>
      </c>
      <c r="H120" s="127">
        <v>17746</v>
      </c>
      <c r="I120" s="127">
        <v>0</v>
      </c>
      <c r="J120" s="120">
        <v>0</v>
      </c>
      <c r="K120" s="121">
        <f t="shared" si="33"/>
        <v>12076.333333333334</v>
      </c>
      <c r="L120" s="271">
        <f>SQRT(((D122-K122)^2+(E122-K122)^2+(F122-K122)^2+(G122-K122)^2+(H122-K122)^2+(I122-K122)^2)/6)</f>
        <v>3995.8963715917357</v>
      </c>
    </row>
    <row r="121" spans="1:12" x14ac:dyDescent="0.25">
      <c r="A121" s="239"/>
      <c r="B121" s="118" t="s">
        <v>236</v>
      </c>
      <c r="C121" s="119" t="s">
        <v>109</v>
      </c>
      <c r="D121" s="127">
        <v>0</v>
      </c>
      <c r="E121" s="127">
        <v>14226</v>
      </c>
      <c r="F121" s="127">
        <v>0</v>
      </c>
      <c r="G121" s="127">
        <v>0</v>
      </c>
      <c r="H121" s="127">
        <v>17746</v>
      </c>
      <c r="I121" s="127">
        <v>0</v>
      </c>
      <c r="J121" s="120">
        <v>0</v>
      </c>
      <c r="K121" s="121">
        <f t="shared" si="33"/>
        <v>5328.666666666667</v>
      </c>
      <c r="L121" s="272"/>
    </row>
    <row r="122" spans="1:12" x14ac:dyDescent="0.25">
      <c r="A122" s="239"/>
      <c r="B122" s="118" t="s">
        <v>236</v>
      </c>
      <c r="C122" s="119" t="s">
        <v>110</v>
      </c>
      <c r="D122" s="127">
        <f t="shared" ref="D122:H122" si="60">E120+D121-D120</f>
        <v>1939</v>
      </c>
      <c r="E122" s="127">
        <f t="shared" si="60"/>
        <v>11633.5</v>
      </c>
      <c r="F122" s="127">
        <f t="shared" si="60"/>
        <v>1642</v>
      </c>
      <c r="G122" s="127">
        <f t="shared" si="60"/>
        <v>3648</v>
      </c>
      <c r="H122" s="127">
        <f t="shared" si="60"/>
        <v>0</v>
      </c>
      <c r="I122" s="127">
        <f>J120+I121-I120</f>
        <v>0</v>
      </c>
      <c r="J122" s="120"/>
      <c r="K122" s="121">
        <f t="shared" si="33"/>
        <v>3143.75</v>
      </c>
      <c r="L122" s="272"/>
    </row>
    <row r="123" spans="1:12" x14ac:dyDescent="0.25">
      <c r="A123" s="240"/>
      <c r="B123" s="118" t="s">
        <v>80</v>
      </c>
      <c r="C123" s="122" t="s">
        <v>140</v>
      </c>
      <c r="D123" s="145">
        <f t="shared" ref="D123:I123" si="61">E120/($K122+2*$L120)</f>
        <v>1.3513934926262854</v>
      </c>
      <c r="E123" s="142">
        <f t="shared" si="61"/>
        <v>1.1185804129416892</v>
      </c>
      <c r="F123" s="145">
        <f t="shared" si="61"/>
        <v>1.2660361802867643</v>
      </c>
      <c r="G123" s="143">
        <f t="shared" si="61"/>
        <v>1.593635838797625</v>
      </c>
      <c r="H123" s="144">
        <f t="shared" si="61"/>
        <v>0</v>
      </c>
      <c r="I123" s="144">
        <f t="shared" si="61"/>
        <v>0</v>
      </c>
      <c r="J123" s="120"/>
      <c r="K123" s="121"/>
      <c r="L123" s="273"/>
    </row>
    <row r="124" spans="1:12" x14ac:dyDescent="0.25">
      <c r="A124" s="274" t="s">
        <v>299</v>
      </c>
      <c r="B124" s="118" t="s">
        <v>236</v>
      </c>
      <c r="C124" s="119" t="s">
        <v>108</v>
      </c>
      <c r="D124" s="127">
        <v>6250</v>
      </c>
      <c r="E124" s="127">
        <v>3250</v>
      </c>
      <c r="F124" s="127">
        <v>4750</v>
      </c>
      <c r="G124" s="127">
        <v>6750</v>
      </c>
      <c r="H124" s="127">
        <v>2500</v>
      </c>
      <c r="I124" s="127">
        <v>4500</v>
      </c>
      <c r="J124" s="120">
        <v>2250</v>
      </c>
      <c r="K124" s="121">
        <f t="shared" si="33"/>
        <v>4666.666666666667</v>
      </c>
      <c r="L124" s="271">
        <f>SQRT(((D126-K126)^2+(E126-K126)^2+(F126-K126)^2+(G126-K126)^2+(H126-K126)^2+(I126-K126)^2)/6)</f>
        <v>606.67582410670991</v>
      </c>
    </row>
    <row r="125" spans="1:12" x14ac:dyDescent="0.25">
      <c r="A125" s="239"/>
      <c r="B125" s="118" t="s">
        <v>236</v>
      </c>
      <c r="C125" s="119" t="s">
        <v>109</v>
      </c>
      <c r="D125" s="127">
        <v>5000</v>
      </c>
      <c r="E125" s="127">
        <v>0</v>
      </c>
      <c r="F125" s="127">
        <v>0</v>
      </c>
      <c r="G125" s="127">
        <v>5000</v>
      </c>
      <c r="H125" s="127">
        <v>0</v>
      </c>
      <c r="I125" s="127">
        <v>5000</v>
      </c>
      <c r="J125" s="120">
        <v>0</v>
      </c>
      <c r="K125" s="121">
        <f t="shared" si="33"/>
        <v>2500</v>
      </c>
      <c r="L125" s="272"/>
    </row>
    <row r="126" spans="1:12" x14ac:dyDescent="0.25">
      <c r="A126" s="239"/>
      <c r="B126" s="118" t="s">
        <v>236</v>
      </c>
      <c r="C126" s="119" t="s">
        <v>110</v>
      </c>
      <c r="D126" s="127">
        <f t="shared" ref="D126:H126" si="62">E124+D125-D124</f>
        <v>2000</v>
      </c>
      <c r="E126" s="127">
        <f t="shared" si="62"/>
        <v>1500</v>
      </c>
      <c r="F126" s="127">
        <f t="shared" si="62"/>
        <v>2000</v>
      </c>
      <c r="G126" s="127">
        <f t="shared" si="62"/>
        <v>750</v>
      </c>
      <c r="H126" s="127">
        <f t="shared" si="62"/>
        <v>2000</v>
      </c>
      <c r="I126" s="127">
        <f>J124+I125-I124</f>
        <v>2750</v>
      </c>
      <c r="J126" s="120"/>
      <c r="K126" s="121">
        <f t="shared" si="33"/>
        <v>1833.3333333333333</v>
      </c>
      <c r="L126" s="272"/>
    </row>
    <row r="127" spans="1:12" x14ac:dyDescent="0.25">
      <c r="A127" s="240"/>
      <c r="B127" s="118" t="s">
        <v>80</v>
      </c>
      <c r="C127" s="122" t="s">
        <v>140</v>
      </c>
      <c r="D127" s="142">
        <f t="shared" ref="D127:I127" si="63">E124/($K126+2*$L124)</f>
        <v>1.0667331935151454</v>
      </c>
      <c r="E127" s="143">
        <f t="shared" si="63"/>
        <v>1.5590715905221357</v>
      </c>
      <c r="F127" s="143">
        <f t="shared" si="63"/>
        <v>2.215522786531456</v>
      </c>
      <c r="G127" s="146">
        <f t="shared" si="63"/>
        <v>0.82056399501165034</v>
      </c>
      <c r="H127" s="145">
        <f t="shared" si="63"/>
        <v>1.4770151910209706</v>
      </c>
      <c r="I127" s="146">
        <f t="shared" si="63"/>
        <v>0.73850759551048528</v>
      </c>
      <c r="J127" s="124"/>
      <c r="K127" s="121"/>
      <c r="L127" s="273"/>
    </row>
    <row r="128" spans="1:12" x14ac:dyDescent="0.25">
      <c r="A128" s="274" t="s">
        <v>300</v>
      </c>
      <c r="B128" s="118" t="s">
        <v>236</v>
      </c>
      <c r="C128" s="119" t="s">
        <v>108</v>
      </c>
      <c r="D128" s="127">
        <v>15178</v>
      </c>
      <c r="E128" s="127">
        <v>14656</v>
      </c>
      <c r="F128" s="127">
        <v>6654</v>
      </c>
      <c r="G128" s="127">
        <v>2885</v>
      </c>
      <c r="H128" s="127">
        <v>8130</v>
      </c>
      <c r="I128" s="127">
        <v>6858</v>
      </c>
      <c r="J128" s="120">
        <v>9575</v>
      </c>
      <c r="K128" s="121">
        <f t="shared" si="33"/>
        <v>9060.1666666666661</v>
      </c>
      <c r="L128" s="271">
        <f>SQRT(((D130-K130)^2+(E130-K130)^2+(F130-K130)^2+(G130-K130)^2+(H130-K130)^2+(I130-K130)^2)/6)</f>
        <v>2972.1328340660239</v>
      </c>
    </row>
    <row r="129" spans="1:12" x14ac:dyDescent="0.25">
      <c r="A129" s="239"/>
      <c r="B129" s="118" t="s">
        <v>236</v>
      </c>
      <c r="C129" s="119" t="s">
        <v>109</v>
      </c>
      <c r="D129" s="127">
        <v>8118</v>
      </c>
      <c r="E129" s="127">
        <v>8002</v>
      </c>
      <c r="F129" s="127">
        <v>9934</v>
      </c>
      <c r="G129" s="127">
        <v>0</v>
      </c>
      <c r="H129" s="127">
        <v>10104</v>
      </c>
      <c r="I129" s="127">
        <v>0</v>
      </c>
      <c r="J129" s="120">
        <v>0</v>
      </c>
      <c r="K129" s="121">
        <f t="shared" si="33"/>
        <v>6026.333333333333</v>
      </c>
      <c r="L129" s="272"/>
    </row>
    <row r="130" spans="1:12" x14ac:dyDescent="0.25">
      <c r="A130" s="239"/>
      <c r="B130" s="118" t="s">
        <v>236</v>
      </c>
      <c r="C130" s="119" t="s">
        <v>110</v>
      </c>
      <c r="D130" s="127">
        <f t="shared" ref="D130:H130" si="64">E128+D129-D128</f>
        <v>7596</v>
      </c>
      <c r="E130" s="127">
        <f t="shared" si="64"/>
        <v>0</v>
      </c>
      <c r="F130" s="127">
        <f t="shared" si="64"/>
        <v>6165</v>
      </c>
      <c r="G130" s="127">
        <f t="shared" si="64"/>
        <v>5245</v>
      </c>
      <c r="H130" s="127">
        <f t="shared" si="64"/>
        <v>8832</v>
      </c>
      <c r="I130" s="127">
        <f>J128+I129-I128</f>
        <v>2717</v>
      </c>
      <c r="J130" s="120"/>
      <c r="K130" s="121">
        <f t="shared" si="33"/>
        <v>5092.5</v>
      </c>
      <c r="L130" s="272"/>
    </row>
    <row r="131" spans="1:12" x14ac:dyDescent="0.25">
      <c r="A131" s="240"/>
      <c r="B131" s="118" t="s">
        <v>80</v>
      </c>
      <c r="C131" s="122" t="s">
        <v>140</v>
      </c>
      <c r="D131" s="145">
        <f t="shared" ref="D131:I131" si="65">E128/($K130+2*$L128)</f>
        <v>1.3279252673016571</v>
      </c>
      <c r="E131" s="146">
        <f t="shared" si="65"/>
        <v>0.60289401805576048</v>
      </c>
      <c r="F131" s="144">
        <f t="shared" si="65"/>
        <v>0.26139904449817686</v>
      </c>
      <c r="G131" s="146">
        <f t="shared" si="65"/>
        <v>0.73662884983368393</v>
      </c>
      <c r="H131" s="146">
        <f t="shared" si="65"/>
        <v>0.62137769399254661</v>
      </c>
      <c r="I131" s="142">
        <f t="shared" si="65"/>
        <v>0.8675548877192526</v>
      </c>
      <c r="J131" s="120"/>
      <c r="K131" s="121"/>
      <c r="L131" s="273"/>
    </row>
    <row r="132" spans="1:12" x14ac:dyDescent="0.25">
      <c r="A132" s="274" t="s">
        <v>301</v>
      </c>
      <c r="B132" s="118" t="s">
        <v>236</v>
      </c>
      <c r="C132" s="119" t="s">
        <v>108</v>
      </c>
      <c r="D132" s="127">
        <v>18519.099999999999</v>
      </c>
      <c r="E132" s="127">
        <v>26853.9</v>
      </c>
      <c r="F132" s="127">
        <v>39141.4</v>
      </c>
      <c r="G132" s="127">
        <v>26591.8</v>
      </c>
      <c r="H132" s="127">
        <v>10719.6</v>
      </c>
      <c r="I132" s="127">
        <v>19686.099999999999</v>
      </c>
      <c r="J132" s="120">
        <v>12540.9</v>
      </c>
      <c r="K132" s="121">
        <f t="shared" ref="K132:K174" si="66">AVERAGE(D132:I132)</f>
        <v>23585.316666666666</v>
      </c>
      <c r="L132" s="271">
        <f>SQRT(((D134-K134)^2+(E134-K134)^2+(F134-K134)^2+(G134-K134)^2+(H134-K134)^2+(I134-K134)^2)/6)</f>
        <v>8726.6134498154534</v>
      </c>
    </row>
    <row r="133" spans="1:12" x14ac:dyDescent="0.25">
      <c r="A133" s="239"/>
      <c r="B133" s="118" t="s">
        <v>236</v>
      </c>
      <c r="C133" s="119" t="s">
        <v>109</v>
      </c>
      <c r="D133" s="127">
        <v>0</v>
      </c>
      <c r="E133" s="127">
        <v>0</v>
      </c>
      <c r="F133" s="127">
        <v>23257.7</v>
      </c>
      <c r="G133" s="127">
        <v>24320.400000000001</v>
      </c>
      <c r="H133" s="127">
        <v>24382.799999999999</v>
      </c>
      <c r="I133" s="127">
        <v>18711.8</v>
      </c>
      <c r="J133" s="120">
        <v>7762.4</v>
      </c>
      <c r="K133" s="121">
        <f t="shared" si="66"/>
        <v>15112.116666666669</v>
      </c>
      <c r="L133" s="272"/>
    </row>
    <row r="134" spans="1:12" x14ac:dyDescent="0.25">
      <c r="A134" s="239"/>
      <c r="B134" s="118" t="s">
        <v>236</v>
      </c>
      <c r="C134" s="119" t="s">
        <v>110</v>
      </c>
      <c r="D134" s="127">
        <f t="shared" ref="D134:H134" si="67">E132+D133-D132</f>
        <v>8334.8000000000029</v>
      </c>
      <c r="E134" s="127">
        <f t="shared" si="67"/>
        <v>12287.5</v>
      </c>
      <c r="F134" s="127">
        <f t="shared" si="67"/>
        <v>10708.099999999999</v>
      </c>
      <c r="G134" s="127">
        <f t="shared" si="67"/>
        <v>8448.2000000000007</v>
      </c>
      <c r="H134" s="127">
        <f t="shared" si="67"/>
        <v>33349.299999999996</v>
      </c>
      <c r="I134" s="127">
        <f>J132+I133-I132</f>
        <v>11566.599999999999</v>
      </c>
      <c r="J134" s="120"/>
      <c r="K134" s="121">
        <f t="shared" si="66"/>
        <v>14115.75</v>
      </c>
      <c r="L134" s="272"/>
    </row>
    <row r="135" spans="1:12" x14ac:dyDescent="0.25">
      <c r="A135" s="240"/>
      <c r="B135" s="118" t="s">
        <v>80</v>
      </c>
      <c r="C135" s="122" t="s">
        <v>140</v>
      </c>
      <c r="D135" s="142">
        <f t="shared" ref="D135:I135" si="68">E132/($K134+2*$L132)</f>
        <v>0.85064207450808982</v>
      </c>
      <c r="E135" s="145">
        <f t="shared" si="68"/>
        <v>1.2398691324221416</v>
      </c>
      <c r="F135" s="146">
        <f t="shared" si="68"/>
        <v>0.84233961982818961</v>
      </c>
      <c r="G135" s="144">
        <f t="shared" si="68"/>
        <v>0.33956121017419888</v>
      </c>
      <c r="H135" s="146">
        <f t="shared" si="68"/>
        <v>0.62359005369699394</v>
      </c>
      <c r="I135" s="144">
        <f t="shared" si="68"/>
        <v>0.3972539255824481</v>
      </c>
      <c r="J135" s="120"/>
      <c r="K135" s="121"/>
      <c r="L135" s="273"/>
    </row>
    <row r="136" spans="1:12" x14ac:dyDescent="0.25">
      <c r="A136" s="274" t="s">
        <v>302</v>
      </c>
      <c r="B136" s="118" t="s">
        <v>236</v>
      </c>
      <c r="C136" s="119" t="s">
        <v>108</v>
      </c>
      <c r="D136" s="127">
        <v>6515.5</v>
      </c>
      <c r="E136" s="127">
        <v>12794.5</v>
      </c>
      <c r="F136" s="127">
        <v>15397.7</v>
      </c>
      <c r="G136" s="127">
        <v>20530.5</v>
      </c>
      <c r="H136" s="127">
        <v>18238.099999999999</v>
      </c>
      <c r="I136" s="127">
        <v>9415.9</v>
      </c>
      <c r="J136" s="120">
        <v>1274.4000000000001</v>
      </c>
      <c r="K136" s="121">
        <f t="shared" si="66"/>
        <v>13815.366666666663</v>
      </c>
      <c r="L136" s="271">
        <f>SQRT(((D138-K138)^2+(E138-K138)^2+(F138-K138)^2+(G138-K138)^2+(H138-K138)^2+(I138-K138)^2)/6)</f>
        <v>3513.7256755946864</v>
      </c>
    </row>
    <row r="137" spans="1:12" x14ac:dyDescent="0.25">
      <c r="A137" s="239"/>
      <c r="B137" s="118" t="s">
        <v>236</v>
      </c>
      <c r="C137" s="119" t="s">
        <v>109</v>
      </c>
      <c r="D137" s="127">
        <v>12039.2</v>
      </c>
      <c r="E137" s="127">
        <v>12317.1</v>
      </c>
      <c r="F137" s="127">
        <v>12042</v>
      </c>
      <c r="G137" s="127">
        <v>9764</v>
      </c>
      <c r="H137" s="127">
        <v>24108.799999999999</v>
      </c>
      <c r="I137" s="127">
        <v>24415.599999999999</v>
      </c>
      <c r="J137" s="120">
        <v>12105.8</v>
      </c>
      <c r="K137" s="121">
        <f t="shared" si="66"/>
        <v>15781.116666666669</v>
      </c>
      <c r="L137" s="272"/>
    </row>
    <row r="138" spans="1:12" x14ac:dyDescent="0.25">
      <c r="A138" s="239"/>
      <c r="B138" s="118" t="s">
        <v>236</v>
      </c>
      <c r="C138" s="119" t="s">
        <v>110</v>
      </c>
      <c r="D138" s="127">
        <f t="shared" ref="D138:H138" si="69">E136+D137-D136</f>
        <v>18318.2</v>
      </c>
      <c r="E138" s="127">
        <f t="shared" si="69"/>
        <v>14920.300000000003</v>
      </c>
      <c r="F138" s="127">
        <f t="shared" si="69"/>
        <v>17174.8</v>
      </c>
      <c r="G138" s="127">
        <f t="shared" si="69"/>
        <v>7471.5999999999985</v>
      </c>
      <c r="H138" s="127">
        <f t="shared" si="69"/>
        <v>15286.599999999999</v>
      </c>
      <c r="I138" s="127">
        <f>J136+I137-I136</f>
        <v>16274.1</v>
      </c>
      <c r="J138" s="120"/>
      <c r="K138" s="121">
        <f t="shared" si="66"/>
        <v>14907.6</v>
      </c>
      <c r="L138" s="272"/>
    </row>
    <row r="139" spans="1:12" x14ac:dyDescent="0.25">
      <c r="A139" s="240"/>
      <c r="B139" s="118" t="s">
        <v>80</v>
      </c>
      <c r="C139" s="122" t="s">
        <v>140</v>
      </c>
      <c r="D139" s="146">
        <f t="shared" ref="D139:I139" si="70">E136/($K138+2*$L136)</f>
        <v>0.5832901776774847</v>
      </c>
      <c r="E139" s="146">
        <f t="shared" si="70"/>
        <v>0.70196781185858037</v>
      </c>
      <c r="F139" s="142">
        <f t="shared" si="70"/>
        <v>0.93596771994275663</v>
      </c>
      <c r="G139" s="146">
        <f t="shared" si="70"/>
        <v>0.83145918867480029</v>
      </c>
      <c r="H139" s="144">
        <f t="shared" si="70"/>
        <v>0.42926272882827993</v>
      </c>
      <c r="I139" s="144">
        <f t="shared" si="70"/>
        <v>5.8098792639977061E-2</v>
      </c>
      <c r="J139" s="120"/>
      <c r="K139" s="121"/>
      <c r="L139" s="273"/>
    </row>
    <row r="140" spans="1:12" x14ac:dyDescent="0.25">
      <c r="A140" s="274" t="s">
        <v>303</v>
      </c>
      <c r="B140" s="118" t="s">
        <v>236</v>
      </c>
      <c r="C140" s="119" t="s">
        <v>108</v>
      </c>
      <c r="D140" s="127">
        <v>10370.5</v>
      </c>
      <c r="E140" s="127">
        <v>13702.3</v>
      </c>
      <c r="F140" s="127">
        <v>17566.900000000001</v>
      </c>
      <c r="G140" s="127">
        <v>11233.8</v>
      </c>
      <c r="H140" s="127">
        <v>14874.4</v>
      </c>
      <c r="I140" s="127">
        <v>9735</v>
      </c>
      <c r="J140" s="120">
        <v>15302</v>
      </c>
      <c r="K140" s="121">
        <f t="shared" si="66"/>
        <v>12913.816666666666</v>
      </c>
      <c r="L140" s="271">
        <f>SQRT(((D142-K142)^2+(E142-K142)^2+(F142-K142)^2+(G142-K142)^2+(H142-K142)^2+(I142-K142)^2)/6)</f>
        <v>1067.2131537586847</v>
      </c>
    </row>
    <row r="141" spans="1:12" x14ac:dyDescent="0.25">
      <c r="A141" s="239"/>
      <c r="B141" s="118" t="s">
        <v>236</v>
      </c>
      <c r="C141" s="119" t="s">
        <v>109</v>
      </c>
      <c r="D141" s="127">
        <v>0</v>
      </c>
      <c r="E141" s="127">
        <v>0</v>
      </c>
      <c r="F141" s="127">
        <v>8449.2999999999993</v>
      </c>
      <c r="G141" s="127">
        <v>0</v>
      </c>
      <c r="H141" s="127">
        <v>9742.4</v>
      </c>
      <c r="I141" s="127">
        <v>0</v>
      </c>
      <c r="J141" s="120">
        <v>14411.6</v>
      </c>
      <c r="K141" s="121">
        <f t="shared" si="66"/>
        <v>3031.9499999999994</v>
      </c>
      <c r="L141" s="272"/>
    </row>
    <row r="142" spans="1:12" x14ac:dyDescent="0.25">
      <c r="A142" s="239"/>
      <c r="B142" s="118" t="s">
        <v>236</v>
      </c>
      <c r="C142" s="119" t="s">
        <v>110</v>
      </c>
      <c r="D142" s="127">
        <f t="shared" ref="D142:H142" si="71">E140+D141-D140</f>
        <v>3331.7999999999993</v>
      </c>
      <c r="E142" s="127">
        <f t="shared" si="71"/>
        <v>3864.6000000000022</v>
      </c>
      <c r="F142" s="127">
        <f t="shared" si="71"/>
        <v>2116.1999999999971</v>
      </c>
      <c r="G142" s="127">
        <f t="shared" si="71"/>
        <v>3640.6000000000004</v>
      </c>
      <c r="H142" s="127">
        <f t="shared" si="71"/>
        <v>4603.0000000000018</v>
      </c>
      <c r="I142" s="127">
        <f>J140+I141-I140</f>
        <v>5567</v>
      </c>
      <c r="J142" s="120"/>
      <c r="K142" s="121">
        <f t="shared" si="66"/>
        <v>3853.8666666666668</v>
      </c>
      <c r="L142" s="272"/>
    </row>
    <row r="143" spans="1:12" x14ac:dyDescent="0.25">
      <c r="A143" s="240"/>
      <c r="B143" s="118" t="s">
        <v>80</v>
      </c>
      <c r="C143" s="122" t="s">
        <v>140</v>
      </c>
      <c r="D143" s="143">
        <f t="shared" ref="D143:I143" si="72">E140/($K142+2*$L140)</f>
        <v>2.288181299590986</v>
      </c>
      <c r="E143" s="143">
        <f t="shared" si="72"/>
        <v>2.9335405057388102</v>
      </c>
      <c r="F143" s="143">
        <f t="shared" si="72"/>
        <v>1.8759603193146566</v>
      </c>
      <c r="G143" s="143">
        <f t="shared" si="72"/>
        <v>2.4839132060045515</v>
      </c>
      <c r="H143" s="143">
        <f t="shared" si="72"/>
        <v>1.6256719639416923</v>
      </c>
      <c r="I143" s="143">
        <f t="shared" si="72"/>
        <v>2.5553191979697765</v>
      </c>
      <c r="J143" s="120"/>
      <c r="K143" s="121"/>
      <c r="L143" s="273"/>
    </row>
    <row r="144" spans="1:12" x14ac:dyDescent="0.25">
      <c r="A144" s="274" t="s">
        <v>304</v>
      </c>
      <c r="B144" s="118" t="s">
        <v>236</v>
      </c>
      <c r="C144" s="119" t="s">
        <v>108</v>
      </c>
      <c r="D144" s="127">
        <v>13076.3</v>
      </c>
      <c r="E144" s="127">
        <v>12520.3</v>
      </c>
      <c r="F144" s="127">
        <v>3667.3</v>
      </c>
      <c r="G144" s="127">
        <v>1650.2</v>
      </c>
      <c r="H144" s="127">
        <v>17746.099999999999</v>
      </c>
      <c r="I144" s="127">
        <v>14548.6</v>
      </c>
      <c r="J144" s="120">
        <v>10955.4</v>
      </c>
      <c r="K144" s="121">
        <f t="shared" si="66"/>
        <v>10534.8</v>
      </c>
      <c r="L144" s="271">
        <f>SQRT(((D146-K146)^2+(E146-K146)^2+(F146-K146)^2+(G146-K146)^2+(H146-K146)^2+(I146-K146)^2)/6)</f>
        <v>3367.2375022660135</v>
      </c>
    </row>
    <row r="145" spans="1:12" x14ac:dyDescent="0.25">
      <c r="A145" s="239"/>
      <c r="B145" s="118" t="s">
        <v>236</v>
      </c>
      <c r="C145" s="119" t="s">
        <v>109</v>
      </c>
      <c r="D145" s="127">
        <v>11863.6</v>
      </c>
      <c r="E145" s="127">
        <v>16485.8</v>
      </c>
      <c r="F145" s="127">
        <v>16066.8</v>
      </c>
      <c r="G145" s="127">
        <v>0</v>
      </c>
      <c r="H145" s="127">
        <v>13140.2</v>
      </c>
      <c r="I145" s="127">
        <v>10093.5</v>
      </c>
      <c r="J145" s="120">
        <v>17109.8</v>
      </c>
      <c r="K145" s="121">
        <f t="shared" si="66"/>
        <v>11274.983333333332</v>
      </c>
      <c r="L145" s="272"/>
    </row>
    <row r="146" spans="1:12" x14ac:dyDescent="0.25">
      <c r="A146" s="239"/>
      <c r="B146" s="118" t="s">
        <v>236</v>
      </c>
      <c r="C146" s="119" t="s">
        <v>110</v>
      </c>
      <c r="D146" s="127">
        <f t="shared" ref="D146:H146" si="73">E144+D145-D144</f>
        <v>11307.600000000002</v>
      </c>
      <c r="E146" s="127">
        <f t="shared" si="73"/>
        <v>7632.7999999999993</v>
      </c>
      <c r="F146" s="127">
        <f t="shared" si="73"/>
        <v>14049.7</v>
      </c>
      <c r="G146" s="127">
        <f t="shared" si="73"/>
        <v>16095.899999999998</v>
      </c>
      <c r="H146" s="127">
        <f t="shared" si="73"/>
        <v>9942.7000000000044</v>
      </c>
      <c r="I146" s="127">
        <f>J144+I145-I144</f>
        <v>6500.3000000000011</v>
      </c>
      <c r="J146" s="120"/>
      <c r="K146" s="121">
        <f t="shared" si="66"/>
        <v>10921.500000000002</v>
      </c>
      <c r="L146" s="272"/>
    </row>
    <row r="147" spans="1:12" x14ac:dyDescent="0.25">
      <c r="A147" s="240"/>
      <c r="B147" s="118" t="s">
        <v>80</v>
      </c>
      <c r="C147" s="122" t="s">
        <v>140</v>
      </c>
      <c r="D147" s="146">
        <f t="shared" ref="D147:I147" si="74">E144/($K146+2*$L144)</f>
        <v>0.70912538088586008</v>
      </c>
      <c r="E147" s="144">
        <f t="shared" si="74"/>
        <v>0.20770872178164379</v>
      </c>
      <c r="F147" s="144">
        <f t="shared" si="74"/>
        <v>9.3464110567466147E-2</v>
      </c>
      <c r="G147" s="142">
        <f t="shared" si="74"/>
        <v>1.005104504024549</v>
      </c>
      <c r="H147" s="146">
        <f t="shared" si="74"/>
        <v>0.82400433826314257</v>
      </c>
      <c r="I147" s="146">
        <f t="shared" si="74"/>
        <v>0.62049249600704071</v>
      </c>
      <c r="J147" s="120"/>
      <c r="K147" s="121"/>
      <c r="L147" s="273"/>
    </row>
    <row r="148" spans="1:12" x14ac:dyDescent="0.25">
      <c r="A148" s="274" t="s">
        <v>305</v>
      </c>
      <c r="B148" s="118" t="s">
        <v>236</v>
      </c>
      <c r="C148" s="119" t="s">
        <v>108</v>
      </c>
      <c r="D148" s="127">
        <v>16584.8</v>
      </c>
      <c r="E148" s="127">
        <v>13397.3</v>
      </c>
      <c r="F148" s="127">
        <v>9426</v>
      </c>
      <c r="G148" s="127">
        <v>16108</v>
      </c>
      <c r="H148" s="127">
        <v>0</v>
      </c>
      <c r="I148" s="127">
        <v>10290</v>
      </c>
      <c r="J148" s="120">
        <v>16949.3</v>
      </c>
      <c r="K148" s="121">
        <f t="shared" si="66"/>
        <v>10967.683333333334</v>
      </c>
      <c r="L148" s="271">
        <f>SQRT(((D150-K150)^2+(E150-K150)^2+(F150-K150)^2+(G150-K150)^2+(H150-K150)^2+(I150-K150)^2)/6)</f>
        <v>14000.253119348712</v>
      </c>
    </row>
    <row r="149" spans="1:12" x14ac:dyDescent="0.25">
      <c r="A149" s="239"/>
      <c r="B149" s="118" t="s">
        <v>236</v>
      </c>
      <c r="C149" s="119" t="s">
        <v>109</v>
      </c>
      <c r="D149" s="127">
        <v>32241.3</v>
      </c>
      <c r="E149" s="127">
        <v>45457.1</v>
      </c>
      <c r="F149" s="127">
        <v>0</v>
      </c>
      <c r="G149" s="127">
        <v>16108</v>
      </c>
      <c r="H149" s="127">
        <v>11000</v>
      </c>
      <c r="I149" s="127">
        <v>5005</v>
      </c>
      <c r="J149" s="120">
        <v>0</v>
      </c>
      <c r="K149" s="121">
        <f t="shared" si="66"/>
        <v>18301.899999999998</v>
      </c>
      <c r="L149" s="272"/>
    </row>
    <row r="150" spans="1:12" x14ac:dyDescent="0.25">
      <c r="A150" s="239"/>
      <c r="B150" s="118" t="s">
        <v>236</v>
      </c>
      <c r="C150" s="119" t="s">
        <v>110</v>
      </c>
      <c r="D150" s="127">
        <f t="shared" ref="D150:H150" si="75">E148+D149-D148</f>
        <v>29053.8</v>
      </c>
      <c r="E150" s="127">
        <f t="shared" si="75"/>
        <v>41485.800000000003</v>
      </c>
      <c r="F150" s="127">
        <f t="shared" si="75"/>
        <v>6682</v>
      </c>
      <c r="G150" s="127">
        <f t="shared" si="75"/>
        <v>0</v>
      </c>
      <c r="H150" s="127">
        <f t="shared" si="75"/>
        <v>21290</v>
      </c>
      <c r="I150" s="127">
        <f>J148+I149-I148</f>
        <v>11664.3</v>
      </c>
      <c r="J150" s="120"/>
      <c r="K150" s="121">
        <f t="shared" si="66"/>
        <v>18362.650000000001</v>
      </c>
      <c r="L150" s="272"/>
    </row>
    <row r="151" spans="1:12" x14ac:dyDescent="0.25">
      <c r="A151" s="240"/>
      <c r="B151" s="118" t="s">
        <v>80</v>
      </c>
      <c r="C151" s="122" t="s">
        <v>140</v>
      </c>
      <c r="D151" s="144">
        <f t="shared" ref="D151:I151" si="76">E148/($K150+2*$L148)</f>
        <v>0.28896436495878214</v>
      </c>
      <c r="E151" s="144">
        <f t="shared" si="76"/>
        <v>0.20330798773644543</v>
      </c>
      <c r="F151" s="144">
        <f t="shared" si="76"/>
        <v>0.34743104884984755</v>
      </c>
      <c r="G151" s="144">
        <f t="shared" si="76"/>
        <v>0</v>
      </c>
      <c r="H151" s="144">
        <f t="shared" si="76"/>
        <v>0.22194347483641244</v>
      </c>
      <c r="I151" s="144">
        <f t="shared" si="76"/>
        <v>0.3655769230364242</v>
      </c>
      <c r="J151" s="120"/>
      <c r="K151" s="121"/>
      <c r="L151" s="273"/>
    </row>
    <row r="152" spans="1:12" x14ac:dyDescent="0.25">
      <c r="A152" s="274" t="s">
        <v>306</v>
      </c>
      <c r="B152" s="118" t="s">
        <v>236</v>
      </c>
      <c r="C152" s="119" t="s">
        <v>108</v>
      </c>
      <c r="D152" s="127">
        <v>25059.1</v>
      </c>
      <c r="E152" s="127">
        <v>10209.6</v>
      </c>
      <c r="F152" s="127">
        <v>1943</v>
      </c>
      <c r="G152" s="127">
        <v>13659.5</v>
      </c>
      <c r="H152" s="127">
        <v>11894.7</v>
      </c>
      <c r="I152" s="127">
        <v>4076.2</v>
      </c>
      <c r="J152" s="120">
        <v>2763.8</v>
      </c>
      <c r="K152" s="121">
        <f t="shared" si="66"/>
        <v>11140.349999999999</v>
      </c>
      <c r="L152" s="271">
        <f>SQRT(((D154-K154)^2+(E154-K154)^2+(F154-K154)^2+(G154-K154)^2+(H154-K154)^2+(I154-K154)^2)/6)</f>
        <v>9213.7717118935016</v>
      </c>
    </row>
    <row r="153" spans="1:12" x14ac:dyDescent="0.25">
      <c r="A153" s="239"/>
      <c r="B153" s="118" t="s">
        <v>236</v>
      </c>
      <c r="C153" s="119" t="s">
        <v>109</v>
      </c>
      <c r="D153" s="127">
        <v>23748</v>
      </c>
      <c r="E153" s="127">
        <v>44916.800000000003</v>
      </c>
      <c r="F153" s="127">
        <v>0</v>
      </c>
      <c r="G153" s="127">
        <v>22943.5</v>
      </c>
      <c r="H153" s="127">
        <v>20516.8</v>
      </c>
      <c r="I153" s="127">
        <v>20770.8</v>
      </c>
      <c r="J153" s="120">
        <v>0</v>
      </c>
      <c r="K153" s="121">
        <f t="shared" si="66"/>
        <v>22149.316666666666</v>
      </c>
      <c r="L153" s="272"/>
    </row>
    <row r="154" spans="1:12" x14ac:dyDescent="0.25">
      <c r="A154" s="239"/>
      <c r="B154" s="118" t="s">
        <v>236</v>
      </c>
      <c r="C154" s="119" t="s">
        <v>110</v>
      </c>
      <c r="D154" s="127">
        <f t="shared" ref="D154:H154" si="77">E152+D153-D152</f>
        <v>8898.5</v>
      </c>
      <c r="E154" s="127">
        <f t="shared" si="77"/>
        <v>36650.200000000004</v>
      </c>
      <c r="F154" s="127">
        <f t="shared" si="77"/>
        <v>11716.5</v>
      </c>
      <c r="G154" s="127">
        <f t="shared" si="77"/>
        <v>21178.699999999997</v>
      </c>
      <c r="H154" s="127">
        <f t="shared" si="77"/>
        <v>12698.3</v>
      </c>
      <c r="I154" s="127">
        <f>J152+I153-I152</f>
        <v>19458.399999999998</v>
      </c>
      <c r="J154" s="120"/>
      <c r="K154" s="121">
        <f t="shared" si="66"/>
        <v>18433.433333333331</v>
      </c>
      <c r="L154" s="272"/>
    </row>
    <row r="155" spans="1:12" x14ac:dyDescent="0.25">
      <c r="A155" s="240"/>
      <c r="B155" s="118" t="s">
        <v>80</v>
      </c>
      <c r="C155" s="122" t="s">
        <v>140</v>
      </c>
      <c r="D155" s="144">
        <f t="shared" ref="D155:I155" si="78">E152/($K154+2*$L152)</f>
        <v>0.27697583998578768</v>
      </c>
      <c r="E155" s="144">
        <f t="shared" si="78"/>
        <v>5.2711571177361055E-2</v>
      </c>
      <c r="F155" s="144">
        <f t="shared" si="78"/>
        <v>0.37056804245865327</v>
      </c>
      <c r="G155" s="144">
        <f t="shared" si="78"/>
        <v>0.32269085212730653</v>
      </c>
      <c r="H155" s="144">
        <f t="shared" si="78"/>
        <v>0.11058307073245452</v>
      </c>
      <c r="I155" s="144">
        <f t="shared" si="78"/>
        <v>7.4979022346881363E-2</v>
      </c>
      <c r="J155" s="120"/>
      <c r="K155" s="121"/>
      <c r="L155" s="273"/>
    </row>
    <row r="156" spans="1:12" x14ac:dyDescent="0.25">
      <c r="A156" s="274" t="s">
        <v>307</v>
      </c>
      <c r="B156" s="118" t="s">
        <v>236</v>
      </c>
      <c r="C156" s="119" t="s">
        <v>108</v>
      </c>
      <c r="D156" s="127">
        <v>15186.4</v>
      </c>
      <c r="E156" s="127">
        <v>7660.7</v>
      </c>
      <c r="F156" s="127">
        <v>13752</v>
      </c>
      <c r="G156" s="127">
        <v>18181.599999999999</v>
      </c>
      <c r="H156" s="127">
        <v>19501.900000000001</v>
      </c>
      <c r="I156" s="127">
        <v>11603.5</v>
      </c>
      <c r="J156" s="120">
        <v>8099.2</v>
      </c>
      <c r="K156" s="121">
        <f t="shared" si="66"/>
        <v>14314.35</v>
      </c>
      <c r="L156" s="271">
        <f>SQRT(((D158-K158)^2+(E158-K158)^2+(F158-K158)^2+(G158-K158)^2+(H158-K158)^2+(I158-K158)^2)/6)</f>
        <v>1759.3757952435553</v>
      </c>
    </row>
    <row r="157" spans="1:12" x14ac:dyDescent="0.25">
      <c r="A157" s="239"/>
      <c r="B157" s="118" t="s">
        <v>236</v>
      </c>
      <c r="C157" s="119" t="s">
        <v>109</v>
      </c>
      <c r="D157" s="127">
        <v>15521.4</v>
      </c>
      <c r="E157" s="127">
        <v>0</v>
      </c>
      <c r="F157" s="127">
        <v>0</v>
      </c>
      <c r="G157" s="127">
        <v>8201.2999999999993</v>
      </c>
      <c r="H157" s="127">
        <v>16403.900000000001</v>
      </c>
      <c r="I157" s="127">
        <v>12362.2</v>
      </c>
      <c r="J157" s="120">
        <v>6089</v>
      </c>
      <c r="K157" s="121">
        <f t="shared" si="66"/>
        <v>8748.1333333333332</v>
      </c>
      <c r="L157" s="272"/>
    </row>
    <row r="158" spans="1:12" x14ac:dyDescent="0.25">
      <c r="A158" s="239"/>
      <c r="B158" s="118" t="s">
        <v>236</v>
      </c>
      <c r="C158" s="119" t="s">
        <v>110</v>
      </c>
      <c r="D158" s="127">
        <f t="shared" ref="D158:H158" si="79">E156+D157-D156</f>
        <v>7995.6999999999989</v>
      </c>
      <c r="E158" s="127">
        <f t="shared" si="79"/>
        <v>6091.3</v>
      </c>
      <c r="F158" s="127">
        <f t="shared" si="79"/>
        <v>4429.5999999999985</v>
      </c>
      <c r="G158" s="127">
        <f t="shared" si="79"/>
        <v>9521.6000000000022</v>
      </c>
      <c r="H158" s="127">
        <f t="shared" si="79"/>
        <v>8505.5</v>
      </c>
      <c r="I158" s="127">
        <f>J156+I157-I156</f>
        <v>8857.9000000000015</v>
      </c>
      <c r="J158" s="120"/>
      <c r="K158" s="121">
        <f t="shared" si="66"/>
        <v>7566.9333333333334</v>
      </c>
      <c r="L158" s="272"/>
    </row>
    <row r="159" spans="1:12" x14ac:dyDescent="0.25">
      <c r="A159" s="240"/>
      <c r="B159" s="118" t="s">
        <v>80</v>
      </c>
      <c r="C159" s="122" t="s">
        <v>140</v>
      </c>
      <c r="D159" s="146">
        <f t="shared" ref="D159:I159" si="80">E156/($K158+2*$L156)</f>
        <v>0.69104435609016956</v>
      </c>
      <c r="E159" s="145">
        <f t="shared" si="80"/>
        <v>1.2405187495858097</v>
      </c>
      <c r="F159" s="143">
        <f t="shared" si="80"/>
        <v>1.6400971275064975</v>
      </c>
      <c r="G159" s="143">
        <f t="shared" si="80"/>
        <v>1.7591966697605805</v>
      </c>
      <c r="H159" s="142">
        <f t="shared" si="80"/>
        <v>1.0467102465691493</v>
      </c>
      <c r="I159" s="146">
        <f t="shared" si="80"/>
        <v>0.73059987322901321</v>
      </c>
      <c r="J159" s="120"/>
      <c r="K159" s="121"/>
      <c r="L159" s="273"/>
    </row>
    <row r="160" spans="1:12" x14ac:dyDescent="0.25">
      <c r="A160" s="274" t="s">
        <v>308</v>
      </c>
      <c r="B160" s="118" t="s">
        <v>236</v>
      </c>
      <c r="C160" s="119" t="s">
        <v>108</v>
      </c>
      <c r="D160" s="127">
        <v>997</v>
      </c>
      <c r="E160" s="127">
        <v>1330</v>
      </c>
      <c r="F160" s="127">
        <v>1665</v>
      </c>
      <c r="G160" s="127">
        <v>1665</v>
      </c>
      <c r="H160" s="127">
        <v>2016</v>
      </c>
      <c r="I160" s="127">
        <v>2364</v>
      </c>
      <c r="J160" s="120">
        <v>2364</v>
      </c>
      <c r="K160" s="121">
        <f t="shared" si="66"/>
        <v>1672.8333333333333</v>
      </c>
      <c r="L160" s="271">
        <f>SQRT(((D162-K162)^2+(E162-K162)^2+(F162-K162)^2+(G162-K162)^2+(H162-K162)^2+(I162-K162)^2)/6)</f>
        <v>161.2300805956782</v>
      </c>
    </row>
    <row r="161" spans="1:12" x14ac:dyDescent="0.25">
      <c r="A161" s="239"/>
      <c r="B161" s="118" t="s">
        <v>236</v>
      </c>
      <c r="C161" s="119" t="s">
        <v>109</v>
      </c>
      <c r="D161" s="127">
        <v>0</v>
      </c>
      <c r="E161" s="127">
        <v>0</v>
      </c>
      <c r="F161" s="127">
        <v>0</v>
      </c>
      <c r="G161" s="127">
        <v>0</v>
      </c>
      <c r="H161" s="127">
        <v>0</v>
      </c>
      <c r="I161" s="127">
        <v>0</v>
      </c>
      <c r="J161" s="120">
        <v>0</v>
      </c>
      <c r="K161" s="121">
        <f t="shared" si="66"/>
        <v>0</v>
      </c>
      <c r="L161" s="272"/>
    </row>
    <row r="162" spans="1:12" x14ac:dyDescent="0.25">
      <c r="A162" s="239"/>
      <c r="B162" s="118" t="s">
        <v>236</v>
      </c>
      <c r="C162" s="119" t="s">
        <v>110</v>
      </c>
      <c r="D162" s="127">
        <f t="shared" ref="D162:H162" si="81">E160+D161-D160</f>
        <v>333</v>
      </c>
      <c r="E162" s="127">
        <f t="shared" si="81"/>
        <v>335</v>
      </c>
      <c r="F162" s="127">
        <f t="shared" si="81"/>
        <v>0</v>
      </c>
      <c r="G162" s="127">
        <f t="shared" si="81"/>
        <v>351</v>
      </c>
      <c r="H162" s="127">
        <f t="shared" si="81"/>
        <v>348</v>
      </c>
      <c r="I162" s="127">
        <f>J160+I161-I160</f>
        <v>0</v>
      </c>
      <c r="J162" s="120"/>
      <c r="K162" s="121">
        <f t="shared" si="66"/>
        <v>227.83333333333334</v>
      </c>
      <c r="L162" s="272"/>
    </row>
    <row r="163" spans="1:12" x14ac:dyDescent="0.25">
      <c r="A163" s="240"/>
      <c r="B163" s="118" t="s">
        <v>80</v>
      </c>
      <c r="C163" s="122" t="s">
        <v>140</v>
      </c>
      <c r="D163" s="143">
        <f t="shared" ref="D163:I163" si="82">E160/($K162+2*$L160)</f>
        <v>2.4168921007303084</v>
      </c>
      <c r="E163" s="143">
        <f t="shared" si="82"/>
        <v>3.0256581561774163</v>
      </c>
      <c r="F163" s="143">
        <f t="shared" si="82"/>
        <v>3.0256581561774163</v>
      </c>
      <c r="G163" s="147">
        <f t="shared" si="82"/>
        <v>3.6634996053175204</v>
      </c>
      <c r="H163" s="147">
        <f t="shared" si="82"/>
        <v>4.2958894181401872</v>
      </c>
      <c r="I163" s="147">
        <f t="shared" si="82"/>
        <v>4.2958894181401872</v>
      </c>
      <c r="J163" s="120"/>
      <c r="K163" s="121"/>
      <c r="L163" s="273"/>
    </row>
    <row r="164" spans="1:12" x14ac:dyDescent="0.25">
      <c r="A164" s="274" t="s">
        <v>309</v>
      </c>
      <c r="B164" s="118" t="s">
        <v>236</v>
      </c>
      <c r="C164" s="119" t="s">
        <v>108</v>
      </c>
      <c r="D164" s="127">
        <v>9669.7000000000007</v>
      </c>
      <c r="E164" s="127">
        <v>9222.9</v>
      </c>
      <c r="F164" s="127">
        <v>17179.3</v>
      </c>
      <c r="G164" s="127">
        <v>11053.1</v>
      </c>
      <c r="H164" s="127">
        <v>11760.7</v>
      </c>
      <c r="I164" s="127">
        <v>23755.5</v>
      </c>
      <c r="J164" s="120">
        <v>22805.200000000001</v>
      </c>
      <c r="K164" s="121">
        <f t="shared" si="66"/>
        <v>13773.533333333333</v>
      </c>
      <c r="L164" s="271">
        <f>SQRT(((D166-K166)^2+(E166-K166)^2+(F166-K166)^2+(G166-K166)^2+(H166-K166)^2+(I166-K166)^2)/6)</f>
        <v>3829.2425028761663</v>
      </c>
    </row>
    <row r="165" spans="1:12" x14ac:dyDescent="0.25">
      <c r="A165" s="239"/>
      <c r="B165" s="118" t="s">
        <v>236</v>
      </c>
      <c r="C165" s="119" t="s">
        <v>109</v>
      </c>
      <c r="D165" s="127">
        <v>8129.4</v>
      </c>
      <c r="E165" s="127">
        <v>0</v>
      </c>
      <c r="F165" s="127">
        <v>10350.4</v>
      </c>
      <c r="G165" s="127">
        <v>10775.4</v>
      </c>
      <c r="H165" s="127">
        <v>4605</v>
      </c>
      <c r="I165" s="127">
        <v>10102.4</v>
      </c>
      <c r="J165" s="120">
        <v>21461.8</v>
      </c>
      <c r="K165" s="121">
        <f t="shared" si="66"/>
        <v>7327.0999999999995</v>
      </c>
      <c r="L165" s="272"/>
    </row>
    <row r="166" spans="1:12" x14ac:dyDescent="0.25">
      <c r="A166" s="239"/>
      <c r="B166" s="118" t="s">
        <v>236</v>
      </c>
      <c r="C166" s="119" t="s">
        <v>110</v>
      </c>
      <c r="D166" s="127">
        <f t="shared" ref="D166:H166" si="83">E164+D165-D164</f>
        <v>7682.5999999999985</v>
      </c>
      <c r="E166" s="127">
        <f t="shared" si="83"/>
        <v>7956.4</v>
      </c>
      <c r="F166" s="127">
        <f t="shared" si="83"/>
        <v>4224.2000000000007</v>
      </c>
      <c r="G166" s="127">
        <f t="shared" si="83"/>
        <v>11482.999999999998</v>
      </c>
      <c r="H166" s="127">
        <f t="shared" si="83"/>
        <v>16599.8</v>
      </c>
      <c r="I166" s="127">
        <f>J164+I165-I164</f>
        <v>9152.0999999999985</v>
      </c>
      <c r="J166" s="120"/>
      <c r="K166" s="121">
        <f t="shared" si="66"/>
        <v>9516.35</v>
      </c>
      <c r="L166" s="272"/>
    </row>
    <row r="167" spans="1:12" x14ac:dyDescent="0.25">
      <c r="A167" s="240"/>
      <c r="B167" s="118" t="s">
        <v>80</v>
      </c>
      <c r="C167" s="122" t="s">
        <v>140</v>
      </c>
      <c r="D167" s="144">
        <f t="shared" ref="D167:I167" si="84">E164/($K166+2*$L164)</f>
        <v>0.53700079196749151</v>
      </c>
      <c r="E167" s="142">
        <f t="shared" si="84"/>
        <v>1.0002599730504642</v>
      </c>
      <c r="F167" s="146">
        <f t="shared" si="84"/>
        <v>0.64356367885327614</v>
      </c>
      <c r="G167" s="146">
        <f t="shared" si="84"/>
        <v>0.6847634924039161</v>
      </c>
      <c r="H167" s="145">
        <f t="shared" si="84"/>
        <v>1.3831573923151876</v>
      </c>
      <c r="I167" s="145">
        <f t="shared" si="84"/>
        <v>1.3278264386447904</v>
      </c>
      <c r="J167" s="120"/>
      <c r="K167" s="121"/>
      <c r="L167" s="273"/>
    </row>
    <row r="168" spans="1:12" x14ac:dyDescent="0.25">
      <c r="A168" s="274" t="s">
        <v>310</v>
      </c>
      <c r="B168" s="118" t="s">
        <v>236</v>
      </c>
      <c r="C168" s="119" t="s">
        <v>108</v>
      </c>
      <c r="D168" s="127">
        <v>2692.8</v>
      </c>
      <c r="E168" s="127">
        <v>943.6</v>
      </c>
      <c r="F168" s="127">
        <v>3024.7</v>
      </c>
      <c r="G168" s="127">
        <v>4822.8999999999996</v>
      </c>
      <c r="H168" s="127">
        <v>5503.6</v>
      </c>
      <c r="I168" s="127">
        <v>1997.1</v>
      </c>
      <c r="J168" s="120">
        <v>4219.1000000000004</v>
      </c>
      <c r="K168" s="121">
        <f t="shared" si="66"/>
        <v>3164.1166666666663</v>
      </c>
      <c r="L168" s="271">
        <f>SQRT(((D170-K170)^2+(E170-K170)^2+(F170-K170)^2+(G170-K170)^2+(H170-K170)^2+(I170-K170)^2)/6)</f>
        <v>673.45210359262569</v>
      </c>
    </row>
    <row r="169" spans="1:12" x14ac:dyDescent="0.25">
      <c r="A169" s="239"/>
      <c r="B169" s="118" t="s">
        <v>236</v>
      </c>
      <c r="C169" s="119" t="s">
        <v>109</v>
      </c>
      <c r="D169" s="157">
        <v>4081.2</v>
      </c>
      <c r="E169" s="127">
        <v>0</v>
      </c>
      <c r="F169" s="127">
        <v>0</v>
      </c>
      <c r="G169" s="127">
        <v>0</v>
      </c>
      <c r="H169" s="157">
        <v>6386.2</v>
      </c>
      <c r="I169" s="127">
        <v>0</v>
      </c>
      <c r="J169" s="120">
        <v>0</v>
      </c>
      <c r="K169" s="121">
        <f t="shared" si="66"/>
        <v>1744.5666666666666</v>
      </c>
      <c r="L169" s="272"/>
    </row>
    <row r="170" spans="1:12" x14ac:dyDescent="0.25">
      <c r="A170" s="239"/>
      <c r="B170" s="118" t="s">
        <v>236</v>
      </c>
      <c r="C170" s="119" t="s">
        <v>110</v>
      </c>
      <c r="D170" s="127">
        <f t="shared" ref="D170:H170" si="85">E168+D169-D168</f>
        <v>2332</v>
      </c>
      <c r="E170" s="127">
        <f t="shared" si="85"/>
        <v>2081.1</v>
      </c>
      <c r="F170" s="127">
        <f t="shared" si="85"/>
        <v>1798.1999999999998</v>
      </c>
      <c r="G170" s="127">
        <f t="shared" si="85"/>
        <v>680.70000000000073</v>
      </c>
      <c r="H170" s="127">
        <f t="shared" si="85"/>
        <v>2879.6999999999989</v>
      </c>
      <c r="I170" s="127">
        <f>J168+I169-I168</f>
        <v>2222.0000000000005</v>
      </c>
      <c r="J170" s="120"/>
      <c r="K170" s="121">
        <f t="shared" si="66"/>
        <v>1998.95</v>
      </c>
      <c r="L170" s="272"/>
    </row>
    <row r="171" spans="1:12" x14ac:dyDescent="0.25">
      <c r="A171" s="240"/>
      <c r="B171" s="118" t="s">
        <v>80</v>
      </c>
      <c r="C171" s="122" t="s">
        <v>140</v>
      </c>
      <c r="D171" s="144">
        <f t="shared" ref="D171:I171" si="86">E168/($K170+2*$L168)</f>
        <v>0.28202065648096997</v>
      </c>
      <c r="E171" s="142">
        <f t="shared" si="86"/>
        <v>0.90401428535183326</v>
      </c>
      <c r="F171" s="145">
        <f t="shared" si="86"/>
        <v>1.4414555151993111</v>
      </c>
      <c r="G171" s="143">
        <f t="shared" si="86"/>
        <v>1.6449013194241908</v>
      </c>
      <c r="H171" s="146">
        <f t="shared" si="86"/>
        <v>0.59688793244822502</v>
      </c>
      <c r="I171" s="145">
        <f t="shared" si="86"/>
        <v>1.2609933782946805</v>
      </c>
      <c r="J171" s="125"/>
      <c r="K171" s="121"/>
      <c r="L171" s="273"/>
    </row>
    <row r="172" spans="1:12" x14ac:dyDescent="0.25">
      <c r="A172" s="274" t="s">
        <v>311</v>
      </c>
      <c r="B172" s="118" t="s">
        <v>236</v>
      </c>
      <c r="C172" s="119" t="s">
        <v>108</v>
      </c>
      <c r="D172" s="127">
        <v>19468.5</v>
      </c>
      <c r="E172" s="127">
        <v>26207.5</v>
      </c>
      <c r="F172" s="127">
        <v>26356.9</v>
      </c>
      <c r="G172" s="127">
        <v>36229</v>
      </c>
      <c r="H172" s="127">
        <v>13429.2</v>
      </c>
      <c r="I172" s="127">
        <v>14110.8</v>
      </c>
      <c r="J172" s="120">
        <v>13434</v>
      </c>
      <c r="K172" s="121">
        <f t="shared" si="66"/>
        <v>22633.649999999998</v>
      </c>
      <c r="L172" s="271">
        <f>SQRT(((D174-K174)^2+(E174-K174)^2+(F174-K174)^2+(G174-K174)^2+(H174-K174)^2+(I174-K174)^2)/6)</f>
        <v>6527.4913120500505</v>
      </c>
    </row>
    <row r="173" spans="1:12" x14ac:dyDescent="0.25">
      <c r="A173" s="239"/>
      <c r="B173" s="118" t="s">
        <v>236</v>
      </c>
      <c r="C173" s="119" t="s">
        <v>109</v>
      </c>
      <c r="D173" s="127">
        <v>17203.599999999999</v>
      </c>
      <c r="E173" s="127">
        <v>21297.8</v>
      </c>
      <c r="F173" s="127">
        <v>11531.4</v>
      </c>
      <c r="G173" s="127">
        <v>31112.2</v>
      </c>
      <c r="H173" s="127">
        <v>28997</v>
      </c>
      <c r="I173" s="127">
        <v>25156.7</v>
      </c>
      <c r="J173" s="120">
        <v>21444.799999999999</v>
      </c>
      <c r="K173" s="121">
        <f t="shared" si="66"/>
        <v>22549.783333333336</v>
      </c>
      <c r="L173" s="272"/>
    </row>
    <row r="174" spans="1:12" x14ac:dyDescent="0.25">
      <c r="A174" s="239"/>
      <c r="B174" s="118" t="s">
        <v>236</v>
      </c>
      <c r="C174" s="119" t="s">
        <v>110</v>
      </c>
      <c r="D174" s="127">
        <f t="shared" ref="D174:H174" si="87">E172+D173-D172</f>
        <v>23942.6</v>
      </c>
      <c r="E174" s="127">
        <f t="shared" si="87"/>
        <v>21447.199999999997</v>
      </c>
      <c r="F174" s="127">
        <f t="shared" si="87"/>
        <v>21403.5</v>
      </c>
      <c r="G174" s="127">
        <f t="shared" si="87"/>
        <v>8312.4000000000015</v>
      </c>
      <c r="H174" s="127">
        <f t="shared" si="87"/>
        <v>29678.600000000002</v>
      </c>
      <c r="I174" s="127">
        <f>J172+I173-I172</f>
        <v>24479.899999999998</v>
      </c>
      <c r="J174" s="120"/>
      <c r="K174" s="121">
        <f t="shared" si="66"/>
        <v>21544.033333333329</v>
      </c>
      <c r="L174" s="272"/>
    </row>
    <row r="175" spans="1:12" x14ac:dyDescent="0.25">
      <c r="A175" s="240"/>
      <c r="B175" s="118" t="s">
        <v>80</v>
      </c>
      <c r="C175" s="122" t="s">
        <v>140</v>
      </c>
      <c r="D175" s="146">
        <f t="shared" ref="D175:I175" si="88">E172/($K174+2*$L172)</f>
        <v>0.7574637392069945</v>
      </c>
      <c r="E175" s="146">
        <f t="shared" si="88"/>
        <v>0.76178178108956729</v>
      </c>
      <c r="F175" s="142">
        <f t="shared" si="88"/>
        <v>1.0471107052458344</v>
      </c>
      <c r="G175" s="144">
        <f t="shared" si="88"/>
        <v>0.38813820648892766</v>
      </c>
      <c r="H175" s="144">
        <f t="shared" si="88"/>
        <v>0.40783818873231165</v>
      </c>
      <c r="I175" s="144">
        <f t="shared" si="88"/>
        <v>0.38827693875824726</v>
      </c>
      <c r="J175" s="120"/>
      <c r="K175" s="121"/>
      <c r="L175" s="273"/>
    </row>
    <row r="177" spans="6:6" ht="14.25" customHeight="1" x14ac:dyDescent="0.25"/>
    <row r="178" spans="6:6" ht="30" customHeight="1" x14ac:dyDescent="0.25">
      <c r="F178" s="129"/>
    </row>
  </sheetData>
  <mergeCells count="86">
    <mergeCell ref="A172:A175"/>
    <mergeCell ref="A152:A155"/>
    <mergeCell ref="A156:A159"/>
    <mergeCell ref="A160:A163"/>
    <mergeCell ref="A164:A167"/>
    <mergeCell ref="A168:A171"/>
    <mergeCell ref="A116:A119"/>
    <mergeCell ref="A136:A139"/>
    <mergeCell ref="A140:A143"/>
    <mergeCell ref="A144:A147"/>
    <mergeCell ref="A148:A151"/>
    <mergeCell ref="A120:A123"/>
    <mergeCell ref="A124:A127"/>
    <mergeCell ref="A128:A131"/>
    <mergeCell ref="A132:A135"/>
    <mergeCell ref="A96:A99"/>
    <mergeCell ref="A100:A103"/>
    <mergeCell ref="A104:A107"/>
    <mergeCell ref="A108:A111"/>
    <mergeCell ref="A112:A115"/>
    <mergeCell ref="A92:A9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8:A11"/>
    <mergeCell ref="A4:A7"/>
    <mergeCell ref="A32:A35"/>
    <mergeCell ref="A28:A31"/>
    <mergeCell ref="A24:A27"/>
    <mergeCell ref="A20:A23"/>
    <mergeCell ref="A16:A19"/>
    <mergeCell ref="A12:A15"/>
    <mergeCell ref="L4:L7"/>
    <mergeCell ref="L20:L23"/>
    <mergeCell ref="L16:L19"/>
    <mergeCell ref="L12:L15"/>
    <mergeCell ref="L8:L11"/>
    <mergeCell ref="L36:L39"/>
    <mergeCell ref="L32:L35"/>
    <mergeCell ref="L28:L31"/>
    <mergeCell ref="L24:L27"/>
    <mergeCell ref="L72:L75"/>
    <mergeCell ref="L68:L71"/>
    <mergeCell ref="L64:L67"/>
    <mergeCell ref="L60:L63"/>
    <mergeCell ref="L56:L59"/>
    <mergeCell ref="L52:L55"/>
    <mergeCell ref="L48:L51"/>
    <mergeCell ref="L44:L47"/>
    <mergeCell ref="L40:L43"/>
    <mergeCell ref="L88:L91"/>
    <mergeCell ref="L84:L87"/>
    <mergeCell ref="L80:L83"/>
    <mergeCell ref="L76:L79"/>
    <mergeCell ref="L104:L107"/>
    <mergeCell ref="L100:L103"/>
    <mergeCell ref="L96:L99"/>
    <mergeCell ref="L92:L95"/>
    <mergeCell ref="L124:L127"/>
    <mergeCell ref="L120:L123"/>
    <mergeCell ref="L116:L119"/>
    <mergeCell ref="L112:L115"/>
    <mergeCell ref="L108:L111"/>
    <mergeCell ref="L140:L143"/>
    <mergeCell ref="L136:L139"/>
    <mergeCell ref="L132:L135"/>
    <mergeCell ref="L128:L131"/>
    <mergeCell ref="L172:L175"/>
    <mergeCell ref="L168:L171"/>
    <mergeCell ref="L164:L167"/>
    <mergeCell ref="L160:L163"/>
    <mergeCell ref="L156:L159"/>
    <mergeCell ref="L152:L155"/>
    <mergeCell ref="L148:L151"/>
    <mergeCell ref="L144:L14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"/>
  <sheetViews>
    <sheetView topLeftCell="A34" zoomScaleNormal="100" workbookViewId="0">
      <selection activeCell="E41" sqref="E41:E50"/>
    </sheetView>
  </sheetViews>
  <sheetFormatPr defaultRowHeight="15.75" x14ac:dyDescent="0.25"/>
  <cols>
    <col min="1" max="1" width="8.5703125" style="3" customWidth="1"/>
    <col min="2" max="2" width="11.7109375" style="11" customWidth="1"/>
    <col min="3" max="4" width="9.140625" style="11"/>
    <col min="5" max="5" width="11.5703125" style="11" customWidth="1"/>
    <col min="6" max="12" width="9.140625" style="11"/>
    <col min="13" max="16384" width="9.140625" style="3"/>
  </cols>
  <sheetData>
    <row r="1" spans="1:29" x14ac:dyDescent="0.25">
      <c r="A1" s="3" t="s">
        <v>212</v>
      </c>
      <c r="O1" s="31"/>
      <c r="P1" s="31"/>
      <c r="Q1" s="31"/>
    </row>
    <row r="2" spans="1:29" x14ac:dyDescent="0.25">
      <c r="I2" s="15"/>
      <c r="J2" s="15"/>
      <c r="K2" s="15"/>
      <c r="L2" s="15"/>
      <c r="O2" s="11"/>
      <c r="P2" s="11"/>
      <c r="Q2" s="11"/>
      <c r="T2" s="11"/>
      <c r="U2" s="11"/>
      <c r="V2" s="11"/>
      <c r="W2" s="11"/>
      <c r="Z2" s="11"/>
      <c r="AA2" s="11"/>
      <c r="AB2" s="11"/>
      <c r="AC2" s="11"/>
    </row>
    <row r="3" spans="1:29" ht="47.25" x14ac:dyDescent="0.25">
      <c r="B3" s="160" t="s">
        <v>101</v>
      </c>
      <c r="C3" s="160" t="s">
        <v>61</v>
      </c>
      <c r="D3" s="160" t="s">
        <v>62</v>
      </c>
      <c r="E3" s="160" t="s">
        <v>0</v>
      </c>
      <c r="F3" s="20" t="s">
        <v>81</v>
      </c>
      <c r="G3" s="20" t="s">
        <v>82</v>
      </c>
      <c r="H3" s="168" t="s">
        <v>102</v>
      </c>
      <c r="I3" s="26"/>
      <c r="J3" s="7"/>
      <c r="K3" s="7"/>
      <c r="L3" s="7"/>
    </row>
    <row r="4" spans="1:29" x14ac:dyDescent="0.25">
      <c r="B4" s="160"/>
      <c r="C4" s="160"/>
      <c r="D4" s="160"/>
      <c r="E4" s="160"/>
      <c r="F4" s="20" t="s">
        <v>79</v>
      </c>
      <c r="G4" s="20" t="s">
        <v>79</v>
      </c>
      <c r="H4" s="168"/>
      <c r="I4" s="26"/>
      <c r="J4" s="7"/>
      <c r="K4" s="7"/>
      <c r="L4" s="7"/>
    </row>
    <row r="5" spans="1:29" x14ac:dyDescent="0.25">
      <c r="B5" s="4" t="s">
        <v>312</v>
      </c>
      <c r="C5" s="4" t="s">
        <v>54</v>
      </c>
      <c r="D5" s="4" t="s">
        <v>55</v>
      </c>
      <c r="E5" s="4" t="s">
        <v>59</v>
      </c>
      <c r="F5" s="4">
        <v>57</v>
      </c>
      <c r="G5" s="176" t="s">
        <v>129</v>
      </c>
      <c r="H5" s="177"/>
      <c r="I5" s="15"/>
      <c r="J5" s="15"/>
      <c r="K5" s="15"/>
      <c r="L5" s="15"/>
    </row>
    <row r="6" spans="1:29" x14ac:dyDescent="0.25">
      <c r="B6" s="135" t="s">
        <v>312</v>
      </c>
      <c r="C6" s="4" t="s">
        <v>54</v>
      </c>
      <c r="D6" s="4" t="s">
        <v>4</v>
      </c>
      <c r="E6" s="4" t="s">
        <v>60</v>
      </c>
      <c r="F6" s="4">
        <v>137</v>
      </c>
      <c r="G6" s="178"/>
      <c r="H6" s="179"/>
      <c r="I6" s="15"/>
      <c r="J6" s="15"/>
      <c r="K6" s="15"/>
      <c r="L6" s="15"/>
    </row>
    <row r="7" spans="1:29" x14ac:dyDescent="0.25">
      <c r="B7" s="135" t="s">
        <v>312</v>
      </c>
      <c r="C7" s="4" t="s">
        <v>54</v>
      </c>
      <c r="D7" s="4" t="s">
        <v>56</v>
      </c>
      <c r="E7" s="4" t="s">
        <v>9</v>
      </c>
      <c r="F7" s="4">
        <v>166</v>
      </c>
      <c r="G7" s="178"/>
      <c r="H7" s="179"/>
      <c r="I7" s="15"/>
      <c r="J7" s="15"/>
      <c r="K7" s="15"/>
      <c r="L7" s="15"/>
    </row>
    <row r="8" spans="1:29" x14ac:dyDescent="0.25">
      <c r="B8" s="135" t="s">
        <v>312</v>
      </c>
      <c r="C8" s="4" t="s">
        <v>54</v>
      </c>
      <c r="D8" s="4" t="s">
        <v>57</v>
      </c>
      <c r="E8" s="4" t="s">
        <v>10</v>
      </c>
      <c r="F8" s="4">
        <v>161</v>
      </c>
      <c r="G8" s="180"/>
      <c r="H8" s="181"/>
      <c r="I8" s="15"/>
      <c r="J8" s="15"/>
      <c r="K8" s="15"/>
      <c r="L8" s="15"/>
    </row>
    <row r="9" spans="1:29" x14ac:dyDescent="0.25">
      <c r="B9" s="4" t="s">
        <v>313</v>
      </c>
      <c r="C9" s="4" t="s">
        <v>63</v>
      </c>
      <c r="D9" s="4" t="s">
        <v>56</v>
      </c>
      <c r="E9" s="4" t="s">
        <v>67</v>
      </c>
      <c r="F9" s="4">
        <v>254</v>
      </c>
      <c r="G9" s="4">
        <v>56</v>
      </c>
      <c r="H9" s="4" t="s">
        <v>70</v>
      </c>
    </row>
    <row r="10" spans="1:29" x14ac:dyDescent="0.25">
      <c r="B10" s="4" t="s">
        <v>50</v>
      </c>
      <c r="C10" s="4" t="s">
        <v>63</v>
      </c>
      <c r="D10" s="4" t="s">
        <v>63</v>
      </c>
      <c r="E10" s="5" t="s">
        <v>65</v>
      </c>
      <c r="F10" s="4">
        <v>53</v>
      </c>
      <c r="G10" s="4">
        <v>143</v>
      </c>
      <c r="H10" s="4" t="s">
        <v>3</v>
      </c>
    </row>
    <row r="11" spans="1:29" ht="15.75" customHeight="1" x14ac:dyDescent="0.25">
      <c r="B11" s="135" t="s">
        <v>50</v>
      </c>
      <c r="C11" s="4" t="s">
        <v>63</v>
      </c>
      <c r="D11" s="4" t="s">
        <v>55</v>
      </c>
      <c r="E11" s="4" t="s">
        <v>66</v>
      </c>
      <c r="F11" s="4">
        <v>50</v>
      </c>
      <c r="G11" s="4">
        <v>61</v>
      </c>
      <c r="H11" s="4" t="s">
        <v>3</v>
      </c>
    </row>
    <row r="12" spans="1:29" x14ac:dyDescent="0.25">
      <c r="B12" s="4" t="s">
        <v>51</v>
      </c>
      <c r="C12" s="4" t="s">
        <v>63</v>
      </c>
      <c r="D12" s="4" t="s">
        <v>56</v>
      </c>
      <c r="E12" s="4" t="s">
        <v>67</v>
      </c>
      <c r="F12" s="4">
        <v>283</v>
      </c>
      <c r="G12" s="4">
        <v>283</v>
      </c>
      <c r="H12" s="4" t="s">
        <v>63</v>
      </c>
    </row>
    <row r="14" spans="1:29" x14ac:dyDescent="0.25">
      <c r="A14" s="3" t="s">
        <v>213</v>
      </c>
    </row>
    <row r="16" spans="1:29" ht="15.75" customHeight="1" x14ac:dyDescent="0.25">
      <c r="C16" s="166" t="s">
        <v>61</v>
      </c>
      <c r="D16" s="166" t="s">
        <v>62</v>
      </c>
      <c r="E16" s="166" t="s">
        <v>0</v>
      </c>
      <c r="F16" s="161" t="s">
        <v>83</v>
      </c>
      <c r="G16" s="161"/>
      <c r="H16" s="161"/>
      <c r="I16" s="161" t="s">
        <v>84</v>
      </c>
      <c r="J16" s="161"/>
      <c r="K16" s="161"/>
    </row>
    <row r="17" spans="1:29" ht="47.25" x14ac:dyDescent="0.25">
      <c r="C17" s="185"/>
      <c r="D17" s="185"/>
      <c r="E17" s="185"/>
      <c r="F17" s="20" t="s">
        <v>81</v>
      </c>
      <c r="G17" s="20" t="s">
        <v>85</v>
      </c>
      <c r="H17" s="160" t="s">
        <v>102</v>
      </c>
      <c r="I17" s="20" t="s">
        <v>81</v>
      </c>
      <c r="J17" s="20" t="s">
        <v>85</v>
      </c>
      <c r="K17" s="160" t="s">
        <v>102</v>
      </c>
    </row>
    <row r="18" spans="1:29" x14ac:dyDescent="0.25">
      <c r="C18" s="167"/>
      <c r="D18" s="167"/>
      <c r="E18" s="167"/>
      <c r="F18" s="20" t="s">
        <v>79</v>
      </c>
      <c r="G18" s="20" t="s">
        <v>79</v>
      </c>
      <c r="H18" s="160"/>
      <c r="I18" s="20" t="s">
        <v>79</v>
      </c>
      <c r="J18" s="20" t="s">
        <v>79</v>
      </c>
      <c r="K18" s="160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</row>
    <row r="19" spans="1:29" x14ac:dyDescent="0.25">
      <c r="C19" s="4" t="s">
        <v>63</v>
      </c>
      <c r="D19" s="4" t="s">
        <v>63</v>
      </c>
      <c r="E19" s="5" t="s">
        <v>65</v>
      </c>
      <c r="F19" s="4">
        <v>99</v>
      </c>
      <c r="G19" s="4">
        <v>99</v>
      </c>
      <c r="H19" s="4" t="s">
        <v>63</v>
      </c>
      <c r="I19" s="4">
        <v>106</v>
      </c>
      <c r="J19" s="4">
        <v>207</v>
      </c>
      <c r="K19" s="4" t="s">
        <v>70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</row>
    <row r="20" spans="1:29" x14ac:dyDescent="0.25">
      <c r="C20" s="4" t="s">
        <v>63</v>
      </c>
      <c r="D20" s="4" t="s">
        <v>55</v>
      </c>
      <c r="E20" s="4" t="s">
        <v>66</v>
      </c>
      <c r="F20" s="4">
        <v>78</v>
      </c>
      <c r="G20" s="4">
        <v>78</v>
      </c>
      <c r="H20" s="4" t="s">
        <v>63</v>
      </c>
      <c r="I20" s="4">
        <v>53</v>
      </c>
      <c r="J20" s="4">
        <v>253</v>
      </c>
      <c r="K20" s="4" t="s">
        <v>70</v>
      </c>
      <c r="N20" s="66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</row>
    <row r="21" spans="1:29" x14ac:dyDescent="0.25">
      <c r="C21" s="4" t="s">
        <v>63</v>
      </c>
      <c r="D21" s="4" t="s">
        <v>56</v>
      </c>
      <c r="E21" s="4" t="s">
        <v>67</v>
      </c>
      <c r="F21" s="4">
        <v>207</v>
      </c>
      <c r="G21" s="4">
        <v>207</v>
      </c>
      <c r="H21" s="4" t="s">
        <v>63</v>
      </c>
      <c r="I21" s="4">
        <v>231</v>
      </c>
      <c r="J21" s="4">
        <v>18</v>
      </c>
      <c r="K21" s="4" t="s">
        <v>70</v>
      </c>
      <c r="N21" s="66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</row>
    <row r="22" spans="1:29" x14ac:dyDescent="0.25">
      <c r="C22" s="4" t="s">
        <v>63</v>
      </c>
      <c r="D22" s="4" t="s">
        <v>64</v>
      </c>
      <c r="E22" s="4" t="s">
        <v>68</v>
      </c>
      <c r="F22" s="4">
        <v>176</v>
      </c>
      <c r="G22" s="4">
        <v>176</v>
      </c>
      <c r="H22" s="4" t="s">
        <v>63</v>
      </c>
      <c r="I22" s="4">
        <v>201</v>
      </c>
      <c r="J22" s="4">
        <v>78</v>
      </c>
      <c r="K22" s="4" t="s">
        <v>70</v>
      </c>
    </row>
    <row r="23" spans="1:29" x14ac:dyDescent="0.25">
      <c r="C23" s="4" t="s">
        <v>63</v>
      </c>
      <c r="D23" s="4" t="s">
        <v>64</v>
      </c>
      <c r="E23" s="4" t="s">
        <v>69</v>
      </c>
      <c r="F23" s="4">
        <v>156</v>
      </c>
      <c r="G23" s="4">
        <v>156</v>
      </c>
      <c r="H23" s="4" t="s">
        <v>63</v>
      </c>
      <c r="I23" s="4">
        <v>180</v>
      </c>
      <c r="J23" s="4">
        <v>33</v>
      </c>
      <c r="K23" s="4" t="s">
        <v>70</v>
      </c>
    </row>
    <row r="24" spans="1:29" x14ac:dyDescent="0.25">
      <c r="C24" s="4" t="s">
        <v>63</v>
      </c>
      <c r="D24" s="4" t="s">
        <v>64</v>
      </c>
      <c r="E24" s="4" t="s">
        <v>177</v>
      </c>
      <c r="F24" s="4" t="s">
        <v>104</v>
      </c>
      <c r="G24" s="4" t="s">
        <v>104</v>
      </c>
      <c r="H24" s="4" t="s">
        <v>104</v>
      </c>
      <c r="I24" s="4">
        <v>201</v>
      </c>
      <c r="J24" s="4">
        <v>78</v>
      </c>
      <c r="K24" s="4" t="s">
        <v>70</v>
      </c>
    </row>
    <row r="26" spans="1:29" x14ac:dyDescent="0.25">
      <c r="A26" s="3" t="s">
        <v>72</v>
      </c>
    </row>
    <row r="28" spans="1:29" ht="31.5" x14ac:dyDescent="0.25">
      <c r="C28" s="166" t="s">
        <v>61</v>
      </c>
      <c r="D28" s="166" t="s">
        <v>62</v>
      </c>
      <c r="E28" s="170" t="s">
        <v>200</v>
      </c>
      <c r="F28" s="172"/>
      <c r="G28" s="20" t="s">
        <v>81</v>
      </c>
      <c r="H28" s="7"/>
    </row>
    <row r="29" spans="1:29" x14ac:dyDescent="0.25">
      <c r="C29" s="167"/>
      <c r="D29" s="167"/>
      <c r="E29" s="173"/>
      <c r="F29" s="175"/>
      <c r="G29" s="20" t="s">
        <v>79</v>
      </c>
      <c r="H29" s="7"/>
    </row>
    <row r="30" spans="1:29" x14ac:dyDescent="0.25">
      <c r="C30" s="4" t="s">
        <v>55</v>
      </c>
      <c r="D30" s="4" t="s">
        <v>55</v>
      </c>
      <c r="E30" s="186" t="s">
        <v>73</v>
      </c>
      <c r="F30" s="187"/>
      <c r="G30" s="4">
        <v>148</v>
      </c>
      <c r="H30" s="8"/>
    </row>
    <row r="31" spans="1:29" x14ac:dyDescent="0.25">
      <c r="C31" s="4" t="s">
        <v>63</v>
      </c>
      <c r="D31" s="4" t="s">
        <v>4</v>
      </c>
      <c r="E31" s="186" t="s">
        <v>74</v>
      </c>
      <c r="F31" s="187"/>
      <c r="G31" s="4">
        <v>45</v>
      </c>
      <c r="H31" s="8"/>
    </row>
    <row r="32" spans="1:29" x14ac:dyDescent="0.25">
      <c r="C32" s="4" t="s">
        <v>64</v>
      </c>
      <c r="D32" s="4" t="s">
        <v>64</v>
      </c>
      <c r="E32" s="188" t="s">
        <v>201</v>
      </c>
      <c r="F32" s="189"/>
      <c r="G32" s="4">
        <v>0</v>
      </c>
      <c r="H32" s="8"/>
    </row>
    <row r="33" spans="1:9" x14ac:dyDescent="0.25">
      <c r="C33" s="4" t="s">
        <v>56</v>
      </c>
      <c r="D33" s="4" t="s">
        <v>56</v>
      </c>
      <c r="E33" s="186" t="s">
        <v>76</v>
      </c>
      <c r="F33" s="187"/>
      <c r="G33" s="4">
        <v>41</v>
      </c>
      <c r="H33" s="8"/>
    </row>
    <row r="34" spans="1:9" x14ac:dyDescent="0.25">
      <c r="C34" s="4" t="s">
        <v>64</v>
      </c>
      <c r="D34" s="4" t="s">
        <v>64</v>
      </c>
      <c r="E34" s="186" t="s">
        <v>202</v>
      </c>
      <c r="F34" s="187"/>
      <c r="G34" s="4">
        <v>46</v>
      </c>
    </row>
    <row r="35" spans="1:9" x14ac:dyDescent="0.25">
      <c r="C35" s="4" t="s">
        <v>56</v>
      </c>
      <c r="D35" s="4" t="s">
        <v>64</v>
      </c>
      <c r="E35" s="186" t="s">
        <v>203</v>
      </c>
      <c r="F35" s="187"/>
      <c r="G35" s="4">
        <v>66</v>
      </c>
    </row>
    <row r="37" spans="1:9" x14ac:dyDescent="0.25">
      <c r="A37" s="3" t="s">
        <v>214</v>
      </c>
    </row>
    <row r="39" spans="1:9" ht="47.25" x14ac:dyDescent="0.25">
      <c r="B39" s="160" t="s">
        <v>101</v>
      </c>
      <c r="C39" s="160" t="s">
        <v>61</v>
      </c>
      <c r="D39" s="160" t="s">
        <v>62</v>
      </c>
      <c r="E39" s="160" t="s">
        <v>0</v>
      </c>
      <c r="F39" s="20" t="s">
        <v>81</v>
      </c>
      <c r="G39" s="20" t="s">
        <v>85</v>
      </c>
    </row>
    <row r="40" spans="1:9" x14ac:dyDescent="0.25">
      <c r="B40" s="160"/>
      <c r="C40" s="160"/>
      <c r="D40" s="160"/>
      <c r="E40" s="160"/>
      <c r="F40" s="20" t="s">
        <v>79</v>
      </c>
      <c r="G40" s="20" t="s">
        <v>79</v>
      </c>
    </row>
    <row r="41" spans="1:9" x14ac:dyDescent="0.25">
      <c r="B41" s="182" t="s">
        <v>198</v>
      </c>
      <c r="C41" s="4" t="s">
        <v>70</v>
      </c>
      <c r="D41" s="4" t="s">
        <v>63</v>
      </c>
      <c r="E41" s="5" t="s">
        <v>65</v>
      </c>
      <c r="F41" s="4">
        <v>191</v>
      </c>
      <c r="G41" s="4">
        <v>174</v>
      </c>
    </row>
    <row r="42" spans="1:9" x14ac:dyDescent="0.25">
      <c r="B42" s="183"/>
      <c r="C42" s="4" t="s">
        <v>70</v>
      </c>
      <c r="D42" s="4" t="s">
        <v>55</v>
      </c>
      <c r="E42" s="4" t="s">
        <v>66</v>
      </c>
      <c r="F42" s="4">
        <v>218</v>
      </c>
      <c r="G42" s="4">
        <v>201</v>
      </c>
    </row>
    <row r="43" spans="1:9" x14ac:dyDescent="0.25">
      <c r="B43" s="183"/>
      <c r="C43" s="4" t="s">
        <v>70</v>
      </c>
      <c r="D43" s="4" t="s">
        <v>56</v>
      </c>
      <c r="E43" s="4" t="s">
        <v>67</v>
      </c>
      <c r="F43" s="4">
        <v>91</v>
      </c>
      <c r="G43" s="4">
        <v>80</v>
      </c>
    </row>
    <row r="44" spans="1:9" x14ac:dyDescent="0.25">
      <c r="B44" s="183"/>
      <c r="C44" s="4" t="s">
        <v>70</v>
      </c>
      <c r="D44" s="4" t="s">
        <v>64</v>
      </c>
      <c r="E44" s="4" t="s">
        <v>68</v>
      </c>
      <c r="F44" s="4">
        <v>107</v>
      </c>
      <c r="G44" s="4">
        <v>101</v>
      </c>
      <c r="H44" s="161" t="s">
        <v>185</v>
      </c>
      <c r="I44" s="161"/>
    </row>
    <row r="45" spans="1:9" x14ac:dyDescent="0.25">
      <c r="B45" s="183"/>
      <c r="C45" s="4" t="s">
        <v>70</v>
      </c>
      <c r="D45" s="4" t="s">
        <v>64</v>
      </c>
      <c r="E45" s="4" t="s">
        <v>69</v>
      </c>
      <c r="F45" s="4">
        <v>64</v>
      </c>
      <c r="G45" s="4">
        <v>55</v>
      </c>
      <c r="H45" s="34" t="s">
        <v>54</v>
      </c>
      <c r="I45" s="34" t="s">
        <v>64</v>
      </c>
    </row>
    <row r="46" spans="1:9" x14ac:dyDescent="0.25">
      <c r="B46" s="183"/>
      <c r="C46" s="4" t="s">
        <v>70</v>
      </c>
      <c r="D46" s="4" t="s">
        <v>64</v>
      </c>
      <c r="E46" s="155" t="s">
        <v>177</v>
      </c>
      <c r="F46" s="4">
        <v>107</v>
      </c>
      <c r="G46" s="4">
        <v>101</v>
      </c>
      <c r="H46" s="161" t="s">
        <v>126</v>
      </c>
      <c r="I46" s="161"/>
    </row>
    <row r="47" spans="1:9" x14ac:dyDescent="0.25">
      <c r="B47" s="183"/>
      <c r="C47" s="4" t="s">
        <v>70</v>
      </c>
      <c r="D47" s="4" t="s">
        <v>64</v>
      </c>
      <c r="E47" s="4" t="s">
        <v>176</v>
      </c>
      <c r="F47" s="4">
        <v>64</v>
      </c>
      <c r="G47" s="4">
        <v>55</v>
      </c>
      <c r="H47" s="23" t="s">
        <v>127</v>
      </c>
      <c r="I47" s="23" t="s">
        <v>128</v>
      </c>
    </row>
    <row r="48" spans="1:9" x14ac:dyDescent="0.25">
      <c r="B48" s="183"/>
      <c r="C48" s="4" t="s">
        <v>55</v>
      </c>
      <c r="D48" s="4" t="s">
        <v>70</v>
      </c>
      <c r="E48" s="4" t="s">
        <v>59</v>
      </c>
      <c r="F48" s="4">
        <v>86</v>
      </c>
      <c r="G48" s="4"/>
      <c r="H48" s="27">
        <v>101.25</v>
      </c>
      <c r="I48" s="27">
        <v>69.099999999999994</v>
      </c>
    </row>
    <row r="49" spans="1:9" x14ac:dyDescent="0.25">
      <c r="B49" s="183"/>
      <c r="C49" s="4" t="s">
        <v>4</v>
      </c>
      <c r="D49" s="4" t="s">
        <v>70</v>
      </c>
      <c r="E49" s="4" t="s">
        <v>60</v>
      </c>
      <c r="F49" s="4">
        <v>159</v>
      </c>
      <c r="G49" s="4"/>
      <c r="H49" s="27">
        <v>174.25</v>
      </c>
      <c r="I49" s="27">
        <v>142.1</v>
      </c>
    </row>
    <row r="50" spans="1:9" x14ac:dyDescent="0.25">
      <c r="B50" s="184"/>
      <c r="C50" s="4" t="s">
        <v>56</v>
      </c>
      <c r="D50" s="4" t="s">
        <v>70</v>
      </c>
      <c r="E50" s="4" t="s">
        <v>9</v>
      </c>
      <c r="F50" s="4">
        <v>127</v>
      </c>
      <c r="G50" s="4"/>
      <c r="H50" s="27">
        <v>111.75</v>
      </c>
      <c r="I50" s="27">
        <v>143.9</v>
      </c>
    </row>
    <row r="52" spans="1:9" x14ac:dyDescent="0.25">
      <c r="A52" s="3" t="s">
        <v>215</v>
      </c>
    </row>
    <row r="54" spans="1:9" ht="47.25" x14ac:dyDescent="0.25">
      <c r="B54" s="160" t="s">
        <v>101</v>
      </c>
      <c r="C54" s="160" t="s">
        <v>61</v>
      </c>
      <c r="D54" s="160" t="s">
        <v>62</v>
      </c>
      <c r="E54" s="160" t="s">
        <v>0</v>
      </c>
      <c r="F54" s="20" t="s">
        <v>86</v>
      </c>
      <c r="G54" s="20" t="s">
        <v>82</v>
      </c>
    </row>
    <row r="55" spans="1:9" x14ac:dyDescent="0.25">
      <c r="B55" s="160"/>
      <c r="C55" s="160"/>
      <c r="D55" s="160"/>
      <c r="E55" s="160"/>
      <c r="F55" s="20" t="s">
        <v>79</v>
      </c>
      <c r="G55" s="20" t="s">
        <v>79</v>
      </c>
    </row>
    <row r="56" spans="1:9" x14ac:dyDescent="0.25">
      <c r="B56" s="182" t="s">
        <v>199</v>
      </c>
      <c r="C56" s="4" t="s">
        <v>54</v>
      </c>
      <c r="D56" s="4" t="s">
        <v>63</v>
      </c>
      <c r="E56" s="5" t="s">
        <v>65</v>
      </c>
      <c r="F56" s="4">
        <v>168</v>
      </c>
      <c r="G56" s="4">
        <v>168</v>
      </c>
    </row>
    <row r="57" spans="1:9" x14ac:dyDescent="0.25">
      <c r="B57" s="183"/>
      <c r="C57" s="4" t="s">
        <v>54</v>
      </c>
      <c r="D57" s="4" t="s">
        <v>55</v>
      </c>
      <c r="E57" s="4" t="s">
        <v>66</v>
      </c>
      <c r="F57" s="4">
        <v>198</v>
      </c>
      <c r="G57" s="4">
        <v>198</v>
      </c>
    </row>
    <row r="58" spans="1:9" x14ac:dyDescent="0.25">
      <c r="B58" s="183"/>
      <c r="C58" s="4" t="s">
        <v>57</v>
      </c>
      <c r="D58" s="4" t="s">
        <v>55</v>
      </c>
      <c r="E58" s="4" t="s">
        <v>66</v>
      </c>
      <c r="F58" s="4">
        <v>205</v>
      </c>
      <c r="G58" s="4">
        <v>205</v>
      </c>
    </row>
    <row r="59" spans="1:9" x14ac:dyDescent="0.25">
      <c r="B59" s="183"/>
      <c r="C59" s="4" t="s">
        <v>57</v>
      </c>
      <c r="D59" s="4" t="s">
        <v>56</v>
      </c>
      <c r="E59" s="4" t="s">
        <v>67</v>
      </c>
      <c r="F59" s="4">
        <v>284</v>
      </c>
      <c r="G59" s="4">
        <v>284</v>
      </c>
    </row>
    <row r="60" spans="1:9" x14ac:dyDescent="0.25">
      <c r="B60" s="183"/>
      <c r="C60" s="4" t="s">
        <v>54</v>
      </c>
      <c r="D60" s="4" t="s">
        <v>64</v>
      </c>
      <c r="E60" s="4" t="s">
        <v>68</v>
      </c>
      <c r="F60" s="4">
        <v>78</v>
      </c>
      <c r="G60" s="4">
        <v>78</v>
      </c>
    </row>
    <row r="61" spans="1:9" x14ac:dyDescent="0.25">
      <c r="B61" s="183"/>
      <c r="C61" s="4" t="s">
        <v>54</v>
      </c>
      <c r="D61" s="4" t="s">
        <v>64</v>
      </c>
      <c r="E61" s="4" t="s">
        <v>69</v>
      </c>
      <c r="F61" s="4">
        <v>42</v>
      </c>
      <c r="G61" s="4">
        <v>42</v>
      </c>
    </row>
    <row r="62" spans="1:9" x14ac:dyDescent="0.25">
      <c r="B62" s="183"/>
      <c r="C62" s="4" t="s">
        <v>54</v>
      </c>
      <c r="D62" s="4" t="s">
        <v>64</v>
      </c>
      <c r="E62" s="4" t="s">
        <v>177</v>
      </c>
      <c r="F62" s="4">
        <v>78</v>
      </c>
      <c r="G62" s="4">
        <v>78</v>
      </c>
    </row>
    <row r="63" spans="1:9" ht="15.75" customHeight="1" x14ac:dyDescent="0.25">
      <c r="B63" s="183"/>
      <c r="C63" s="4" t="s">
        <v>70</v>
      </c>
      <c r="D63" s="4" t="s">
        <v>64</v>
      </c>
      <c r="E63" s="45" t="s">
        <v>186</v>
      </c>
      <c r="F63" s="4">
        <v>114</v>
      </c>
      <c r="G63" s="4">
        <v>114</v>
      </c>
    </row>
    <row r="64" spans="1:9" ht="15.75" customHeight="1" x14ac:dyDescent="0.25">
      <c r="B64" s="183"/>
      <c r="C64" s="4" t="s">
        <v>54</v>
      </c>
      <c r="D64" s="4" t="s">
        <v>64</v>
      </c>
      <c r="E64" s="45" t="s">
        <v>186</v>
      </c>
      <c r="F64" s="4">
        <v>42</v>
      </c>
      <c r="G64" s="4">
        <v>42</v>
      </c>
    </row>
    <row r="65" spans="1:8" ht="15.75" customHeight="1" x14ac:dyDescent="0.25">
      <c r="B65" s="183"/>
      <c r="C65" s="4" t="s">
        <v>4</v>
      </c>
      <c r="D65" s="4" t="s">
        <v>54</v>
      </c>
      <c r="E65" s="4" t="s">
        <v>78</v>
      </c>
      <c r="F65" s="4">
        <v>136</v>
      </c>
      <c r="G65" s="4">
        <v>136</v>
      </c>
    </row>
    <row r="66" spans="1:8" ht="15.75" customHeight="1" x14ac:dyDescent="0.25">
      <c r="B66" s="183"/>
      <c r="C66" s="4" t="s">
        <v>55</v>
      </c>
      <c r="D66" s="4" t="s">
        <v>70</v>
      </c>
      <c r="E66" s="4" t="s">
        <v>78</v>
      </c>
      <c r="F66" s="4">
        <v>41</v>
      </c>
      <c r="G66" s="4">
        <v>41</v>
      </c>
    </row>
    <row r="67" spans="1:8" ht="15.75" customHeight="1" x14ac:dyDescent="0.25">
      <c r="B67" s="184"/>
      <c r="C67" s="4" t="s">
        <v>56</v>
      </c>
      <c r="D67" s="4" t="s">
        <v>54</v>
      </c>
      <c r="E67" s="4" t="s">
        <v>78</v>
      </c>
      <c r="F67" s="4">
        <v>136</v>
      </c>
      <c r="G67" s="4">
        <v>136</v>
      </c>
    </row>
    <row r="69" spans="1:8" x14ac:dyDescent="0.25">
      <c r="A69" s="3" t="s">
        <v>216</v>
      </c>
    </row>
    <row r="71" spans="1:8" ht="47.25" x14ac:dyDescent="0.25">
      <c r="B71" s="160" t="s">
        <v>101</v>
      </c>
      <c r="C71" s="160" t="s">
        <v>61</v>
      </c>
      <c r="D71" s="160" t="s">
        <v>62</v>
      </c>
      <c r="E71" s="160" t="s">
        <v>0</v>
      </c>
      <c r="F71" s="20" t="s">
        <v>81</v>
      </c>
      <c r="G71" s="20" t="s">
        <v>82</v>
      </c>
      <c r="H71" s="160" t="s">
        <v>102</v>
      </c>
    </row>
    <row r="72" spans="1:8" x14ac:dyDescent="0.25">
      <c r="B72" s="160"/>
      <c r="C72" s="160"/>
      <c r="D72" s="160"/>
      <c r="E72" s="160"/>
      <c r="F72" s="20" t="s">
        <v>79</v>
      </c>
      <c r="G72" s="20" t="s">
        <v>79</v>
      </c>
      <c r="H72" s="160"/>
    </row>
    <row r="73" spans="1:8" x14ac:dyDescent="0.25">
      <c r="B73" s="16" t="s">
        <v>329</v>
      </c>
      <c r="C73" s="16" t="s">
        <v>55</v>
      </c>
      <c r="D73" s="16" t="s">
        <v>54</v>
      </c>
      <c r="E73" s="4" t="s">
        <v>59</v>
      </c>
      <c r="F73" s="4">
        <v>93</v>
      </c>
      <c r="G73" s="4">
        <v>93</v>
      </c>
      <c r="H73" s="16" t="s">
        <v>54</v>
      </c>
    </row>
    <row r="74" spans="1:8" ht="15.75" customHeight="1" x14ac:dyDescent="0.25">
      <c r="B74" s="16" t="s">
        <v>330</v>
      </c>
      <c r="C74" s="16" t="s">
        <v>55</v>
      </c>
      <c r="D74" s="16" t="s">
        <v>70</v>
      </c>
      <c r="E74" s="4" t="s">
        <v>59</v>
      </c>
      <c r="F74" s="4">
        <v>33</v>
      </c>
      <c r="G74" s="4">
        <v>33</v>
      </c>
      <c r="H74" s="16" t="s">
        <v>70</v>
      </c>
    </row>
    <row r="75" spans="1:8" x14ac:dyDescent="0.25">
      <c r="B75" s="156" t="s">
        <v>329</v>
      </c>
      <c r="C75" s="16" t="s">
        <v>4</v>
      </c>
      <c r="D75" s="16" t="s">
        <v>54</v>
      </c>
      <c r="E75" s="4" t="s">
        <v>60</v>
      </c>
      <c r="F75" s="4">
        <v>136</v>
      </c>
      <c r="G75" s="4">
        <v>136</v>
      </c>
      <c r="H75" s="16" t="s">
        <v>54</v>
      </c>
    </row>
    <row r="76" spans="1:8" x14ac:dyDescent="0.25">
      <c r="B76" s="156" t="s">
        <v>330</v>
      </c>
      <c r="C76" s="16" t="s">
        <v>4</v>
      </c>
      <c r="D76" s="16" t="s">
        <v>70</v>
      </c>
      <c r="E76" s="4" t="s">
        <v>60</v>
      </c>
      <c r="F76" s="4">
        <v>198</v>
      </c>
      <c r="G76" s="4">
        <v>107</v>
      </c>
      <c r="H76" s="4" t="s">
        <v>63</v>
      </c>
    </row>
    <row r="77" spans="1:8" x14ac:dyDescent="0.25">
      <c r="B77" s="156" t="s">
        <v>330</v>
      </c>
      <c r="C77" s="16" t="s">
        <v>57</v>
      </c>
      <c r="D77" s="16" t="s">
        <v>70</v>
      </c>
      <c r="E77" s="4" t="s">
        <v>10</v>
      </c>
      <c r="F77" s="4">
        <v>255</v>
      </c>
      <c r="G77" s="4">
        <v>154</v>
      </c>
      <c r="H77" s="4" t="s">
        <v>63</v>
      </c>
    </row>
    <row r="78" spans="1:8" x14ac:dyDescent="0.25">
      <c r="B78" s="156" t="s">
        <v>329</v>
      </c>
      <c r="C78" s="16" t="s">
        <v>63</v>
      </c>
      <c r="D78" s="16" t="s">
        <v>54</v>
      </c>
      <c r="E78" s="5" t="s">
        <v>65</v>
      </c>
      <c r="F78" s="4">
        <v>175</v>
      </c>
      <c r="G78" s="4">
        <v>175</v>
      </c>
      <c r="H78" s="16" t="s">
        <v>54</v>
      </c>
    </row>
    <row r="79" spans="1:8" x14ac:dyDescent="0.25">
      <c r="B79" s="16" t="s">
        <v>100</v>
      </c>
      <c r="C79" s="16" t="s">
        <v>63</v>
      </c>
      <c r="D79" s="16" t="s">
        <v>54</v>
      </c>
      <c r="E79" s="5" t="s">
        <v>65</v>
      </c>
      <c r="F79" s="4">
        <v>150</v>
      </c>
      <c r="G79" s="4">
        <v>150</v>
      </c>
      <c r="H79" s="16" t="s">
        <v>54</v>
      </c>
    </row>
    <row r="80" spans="1:8" x14ac:dyDescent="0.25">
      <c r="B80" s="156" t="s">
        <v>329</v>
      </c>
      <c r="C80" s="16" t="s">
        <v>55</v>
      </c>
      <c r="D80" s="16" t="s">
        <v>54</v>
      </c>
      <c r="E80" s="4" t="s">
        <v>66</v>
      </c>
      <c r="F80" s="4">
        <v>146</v>
      </c>
      <c r="G80" s="4">
        <v>146</v>
      </c>
      <c r="H80" s="16" t="s">
        <v>54</v>
      </c>
    </row>
    <row r="81" spans="1:8" x14ac:dyDescent="0.25">
      <c r="B81" s="16" t="s">
        <v>100</v>
      </c>
      <c r="C81" s="16" t="s">
        <v>55</v>
      </c>
      <c r="D81" s="16" t="s">
        <v>54</v>
      </c>
      <c r="E81" s="4" t="s">
        <v>66</v>
      </c>
      <c r="F81" s="4">
        <v>146</v>
      </c>
      <c r="G81" s="4">
        <v>146</v>
      </c>
      <c r="H81" s="16" t="s">
        <v>54</v>
      </c>
    </row>
    <row r="82" spans="1:8" x14ac:dyDescent="0.25">
      <c r="B82" s="16" t="s">
        <v>100</v>
      </c>
      <c r="C82" s="16" t="s">
        <v>56</v>
      </c>
      <c r="D82" s="16" t="s">
        <v>54</v>
      </c>
      <c r="E82" s="4" t="s">
        <v>67</v>
      </c>
      <c r="F82" s="4">
        <v>136</v>
      </c>
      <c r="G82" s="4">
        <v>136</v>
      </c>
      <c r="H82" s="16" t="s">
        <v>54</v>
      </c>
    </row>
    <row r="83" spans="1:8" x14ac:dyDescent="0.25">
      <c r="B83" s="16" t="s">
        <v>100</v>
      </c>
      <c r="C83" s="16" t="s">
        <v>64</v>
      </c>
      <c r="D83" s="16" t="s">
        <v>54</v>
      </c>
      <c r="E83" s="4" t="s">
        <v>68</v>
      </c>
      <c r="F83" s="4">
        <v>78</v>
      </c>
      <c r="G83" s="4">
        <v>78</v>
      </c>
      <c r="H83" s="16" t="s">
        <v>54</v>
      </c>
    </row>
    <row r="84" spans="1:8" x14ac:dyDescent="0.25">
      <c r="B84" s="16" t="s">
        <v>100</v>
      </c>
      <c r="C84" s="16" t="s">
        <v>64</v>
      </c>
      <c r="D84" s="16" t="s">
        <v>54</v>
      </c>
      <c r="E84" s="4" t="s">
        <v>69</v>
      </c>
      <c r="F84" s="4">
        <v>42</v>
      </c>
      <c r="G84" s="4">
        <v>42</v>
      </c>
      <c r="H84" s="16" t="s">
        <v>54</v>
      </c>
    </row>
    <row r="85" spans="1:8" x14ac:dyDescent="0.25">
      <c r="B85" s="16" t="s">
        <v>100</v>
      </c>
      <c r="C85" s="16" t="s">
        <v>64</v>
      </c>
      <c r="D85" s="16" t="s">
        <v>54</v>
      </c>
      <c r="E85" s="4" t="s">
        <v>177</v>
      </c>
      <c r="F85" s="4">
        <v>78</v>
      </c>
      <c r="G85" s="4">
        <v>78</v>
      </c>
      <c r="H85" s="16" t="s">
        <v>54</v>
      </c>
    </row>
    <row r="87" spans="1:8" x14ac:dyDescent="0.25">
      <c r="A87" s="3" t="s">
        <v>251</v>
      </c>
    </row>
    <row r="89" spans="1:8" ht="15.75" customHeight="1" x14ac:dyDescent="0.25">
      <c r="B89" s="160" t="s">
        <v>0</v>
      </c>
      <c r="C89" s="161" t="s">
        <v>172</v>
      </c>
      <c r="D89" s="170" t="s">
        <v>82</v>
      </c>
      <c r="E89" s="171"/>
      <c r="F89" s="172"/>
    </row>
    <row r="90" spans="1:8" x14ac:dyDescent="0.25">
      <c r="B90" s="160"/>
      <c r="C90" s="161"/>
      <c r="D90" s="173"/>
      <c r="E90" s="174"/>
      <c r="F90" s="175"/>
    </row>
    <row r="91" spans="1:8" x14ac:dyDescent="0.25">
      <c r="B91" s="38" t="s">
        <v>8</v>
      </c>
      <c r="C91" s="45" t="s">
        <v>79</v>
      </c>
      <c r="D91" s="45">
        <v>47</v>
      </c>
      <c r="E91" s="45">
        <v>71</v>
      </c>
      <c r="F91" s="45">
        <v>80</v>
      </c>
    </row>
    <row r="92" spans="1:8" x14ac:dyDescent="0.25">
      <c r="B92" s="38" t="s">
        <v>6</v>
      </c>
      <c r="C92" s="45" t="s">
        <v>79</v>
      </c>
      <c r="D92" s="45">
        <v>125</v>
      </c>
      <c r="E92" s="45">
        <v>149</v>
      </c>
      <c r="F92" s="45">
        <v>158</v>
      </c>
    </row>
    <row r="93" spans="1:8" x14ac:dyDescent="0.25">
      <c r="B93" s="38" t="s">
        <v>9</v>
      </c>
      <c r="C93" s="45" t="s">
        <v>79</v>
      </c>
      <c r="D93" s="45">
        <v>177</v>
      </c>
      <c r="E93" s="45">
        <v>153</v>
      </c>
      <c r="F93" s="45">
        <v>144</v>
      </c>
    </row>
    <row r="94" spans="1:8" x14ac:dyDescent="0.25">
      <c r="B94" s="38" t="s">
        <v>10</v>
      </c>
      <c r="C94" s="45" t="s">
        <v>79</v>
      </c>
      <c r="D94" s="45">
        <v>142</v>
      </c>
      <c r="E94" s="45">
        <v>166</v>
      </c>
      <c r="F94" s="45">
        <v>175</v>
      </c>
    </row>
    <row r="95" spans="1:8" x14ac:dyDescent="0.25">
      <c r="B95" s="160" t="s">
        <v>204</v>
      </c>
      <c r="C95" s="169" t="s">
        <v>133</v>
      </c>
      <c r="D95" s="54" t="s">
        <v>64</v>
      </c>
      <c r="E95" s="54" t="s">
        <v>54</v>
      </c>
      <c r="F95" s="54" t="s">
        <v>121</v>
      </c>
    </row>
    <row r="96" spans="1:8" x14ac:dyDescent="0.25">
      <c r="B96" s="160"/>
      <c r="C96" s="169"/>
      <c r="D96" s="77">
        <v>66.749146293233807</v>
      </c>
      <c r="E96" s="77">
        <v>23.339289282201047</v>
      </c>
      <c r="F96" s="77">
        <v>9.9115644245651442</v>
      </c>
    </row>
    <row r="97" spans="1:12" ht="15.75" customHeight="1" x14ac:dyDescent="0.25">
      <c r="B97" s="160" t="s">
        <v>206</v>
      </c>
      <c r="C97" s="169" t="s">
        <v>79</v>
      </c>
      <c r="D97" s="169">
        <v>36</v>
      </c>
      <c r="E97" s="169">
        <v>12</v>
      </c>
      <c r="F97" s="169">
        <v>6</v>
      </c>
    </row>
    <row r="98" spans="1:12" x14ac:dyDescent="0.25">
      <c r="B98" s="160"/>
      <c r="C98" s="169"/>
      <c r="D98" s="169"/>
      <c r="E98" s="169"/>
      <c r="F98" s="169"/>
    </row>
    <row r="99" spans="1:12" x14ac:dyDescent="0.25">
      <c r="B99" s="161" t="s">
        <v>205</v>
      </c>
      <c r="C99" s="161"/>
      <c r="D99" s="161"/>
      <c r="E99" s="161"/>
      <c r="F99" s="161"/>
    </row>
    <row r="100" spans="1:12" x14ac:dyDescent="0.25">
      <c r="B100" s="38" t="s">
        <v>77</v>
      </c>
      <c r="C100" s="45" t="s">
        <v>133</v>
      </c>
      <c r="D100" s="77">
        <v>30.131466313333959</v>
      </c>
      <c r="E100" s="77">
        <v>50.576603381359199</v>
      </c>
      <c r="F100" s="77">
        <v>19.291930305306803</v>
      </c>
      <c r="L100" s="3"/>
    </row>
    <row r="101" spans="1:12" x14ac:dyDescent="0.25">
      <c r="B101" s="38" t="s">
        <v>6</v>
      </c>
      <c r="C101" s="45" t="s">
        <v>133</v>
      </c>
      <c r="D101" s="77">
        <v>68.547252377392311</v>
      </c>
      <c r="E101" s="77">
        <v>21.47501147937805</v>
      </c>
      <c r="F101" s="77">
        <v>9.9777361432296203</v>
      </c>
      <c r="L101" s="3"/>
    </row>
    <row r="102" spans="1:12" x14ac:dyDescent="0.25">
      <c r="B102" s="38" t="s">
        <v>9</v>
      </c>
      <c r="C102" s="45" t="s">
        <v>133</v>
      </c>
      <c r="D102" s="77">
        <v>100</v>
      </c>
      <c r="E102" s="77">
        <v>0</v>
      </c>
      <c r="F102" s="77">
        <v>0</v>
      </c>
      <c r="L102" s="3"/>
    </row>
    <row r="103" spans="1:12" x14ac:dyDescent="0.25">
      <c r="B103" s="38" t="s">
        <v>10</v>
      </c>
      <c r="C103" s="45" t="s">
        <v>133</v>
      </c>
      <c r="D103" s="77">
        <v>73.590606034551413</v>
      </c>
      <c r="E103" s="77">
        <v>17.392526895929063</v>
      </c>
      <c r="F103" s="77">
        <v>9.0168670695195239</v>
      </c>
      <c r="L103" s="3"/>
    </row>
    <row r="105" spans="1:12" x14ac:dyDescent="0.25">
      <c r="A105" s="3" t="s">
        <v>250</v>
      </c>
    </row>
    <row r="107" spans="1:12" ht="15.75" customHeight="1" x14ac:dyDescent="0.25">
      <c r="B107" s="160" t="s">
        <v>0</v>
      </c>
      <c r="C107" s="161" t="s">
        <v>172</v>
      </c>
      <c r="D107" s="170" t="s">
        <v>82</v>
      </c>
      <c r="E107" s="171"/>
      <c r="F107" s="171"/>
      <c r="G107" s="172"/>
    </row>
    <row r="108" spans="1:12" x14ac:dyDescent="0.25">
      <c r="B108" s="160"/>
      <c r="C108" s="161"/>
      <c r="D108" s="173"/>
      <c r="E108" s="174"/>
      <c r="F108" s="174"/>
      <c r="G108" s="175"/>
    </row>
    <row r="109" spans="1:12" x14ac:dyDescent="0.25">
      <c r="B109" s="38" t="s">
        <v>8</v>
      </c>
      <c r="C109" s="45" t="s">
        <v>79</v>
      </c>
      <c r="D109" s="45">
        <v>43.25</v>
      </c>
      <c r="E109" s="45">
        <v>63.5</v>
      </c>
      <c r="F109" s="45">
        <v>72.5</v>
      </c>
      <c r="G109" s="45">
        <v>79.25</v>
      </c>
    </row>
    <row r="110" spans="1:12" x14ac:dyDescent="0.25">
      <c r="B110" s="38" t="s">
        <v>6</v>
      </c>
      <c r="C110" s="45" t="s">
        <v>79</v>
      </c>
      <c r="D110" s="45">
        <v>121.25</v>
      </c>
      <c r="E110" s="45">
        <v>141.5</v>
      </c>
      <c r="F110" s="45">
        <v>150.5</v>
      </c>
      <c r="G110" s="45">
        <v>157.25</v>
      </c>
    </row>
    <row r="111" spans="1:12" x14ac:dyDescent="0.25">
      <c r="B111" s="38" t="s">
        <v>9</v>
      </c>
      <c r="C111" s="45" t="s">
        <v>79</v>
      </c>
      <c r="D111" s="45">
        <v>180.75</v>
      </c>
      <c r="E111" s="45">
        <v>160.5</v>
      </c>
      <c r="F111" s="45">
        <v>151.5</v>
      </c>
      <c r="G111" s="45">
        <v>144.75</v>
      </c>
    </row>
    <row r="112" spans="1:12" x14ac:dyDescent="0.25">
      <c r="B112" s="38" t="s">
        <v>10</v>
      </c>
      <c r="C112" s="45" t="s">
        <v>79</v>
      </c>
      <c r="D112" s="45">
        <v>138.25</v>
      </c>
      <c r="E112" s="45">
        <v>158.5</v>
      </c>
      <c r="F112" s="45">
        <v>167.5</v>
      </c>
      <c r="G112" s="45">
        <v>174.25</v>
      </c>
    </row>
    <row r="113" spans="1:7" x14ac:dyDescent="0.25">
      <c r="B113" s="160" t="s">
        <v>204</v>
      </c>
      <c r="C113" s="169" t="s">
        <v>133</v>
      </c>
      <c r="D113" s="54" t="s">
        <v>64</v>
      </c>
      <c r="E113" s="54" t="s">
        <v>54</v>
      </c>
      <c r="F113" s="54" t="s">
        <v>121</v>
      </c>
      <c r="G113" s="54" t="s">
        <v>57</v>
      </c>
    </row>
    <row r="114" spans="1:7" x14ac:dyDescent="0.25">
      <c r="B114" s="160"/>
      <c r="C114" s="169"/>
      <c r="D114" s="77">
        <v>53.426428525202738</v>
      </c>
      <c r="E114" s="77">
        <v>23.339289282201047</v>
      </c>
      <c r="F114" s="77">
        <v>9.9115644245651442</v>
      </c>
      <c r="G114" s="77">
        <v>13.322717768031062</v>
      </c>
    </row>
    <row r="115" spans="1:7" x14ac:dyDescent="0.25">
      <c r="B115" s="166" t="s">
        <v>206</v>
      </c>
      <c r="C115" s="169" t="s">
        <v>79</v>
      </c>
      <c r="D115" s="169">
        <v>28.5</v>
      </c>
      <c r="E115" s="169">
        <v>12</v>
      </c>
      <c r="F115" s="169">
        <v>6</v>
      </c>
      <c r="G115" s="169">
        <v>7.5</v>
      </c>
    </row>
    <row r="116" spans="1:7" x14ac:dyDescent="0.25">
      <c r="B116" s="167"/>
      <c r="C116" s="169"/>
      <c r="D116" s="169"/>
      <c r="E116" s="169"/>
      <c r="F116" s="169"/>
      <c r="G116" s="169"/>
    </row>
    <row r="117" spans="1:7" x14ac:dyDescent="0.25">
      <c r="B117" s="161" t="s">
        <v>205</v>
      </c>
      <c r="C117" s="161"/>
      <c r="D117" s="161"/>
      <c r="E117" s="161"/>
      <c r="F117" s="161"/>
      <c r="G117" s="161"/>
    </row>
    <row r="118" spans="1:7" x14ac:dyDescent="0.25">
      <c r="B118" s="38" t="s">
        <v>8</v>
      </c>
      <c r="C118" s="45" t="s">
        <v>133</v>
      </c>
      <c r="D118" s="77">
        <v>30.131466313333959</v>
      </c>
      <c r="E118" s="77">
        <v>50.576603381359199</v>
      </c>
      <c r="F118" s="77">
        <v>19.291930305306803</v>
      </c>
      <c r="G118" s="77">
        <v>0</v>
      </c>
    </row>
    <row r="119" spans="1:7" x14ac:dyDescent="0.25">
      <c r="B119" s="38" t="s">
        <v>6</v>
      </c>
      <c r="C119" s="45" t="s">
        <v>133</v>
      </c>
      <c r="D119" s="77">
        <v>68.547252377392311</v>
      </c>
      <c r="E119" s="77">
        <v>21.47501147937805</v>
      </c>
      <c r="F119" s="77">
        <v>9.9777361432296203</v>
      </c>
      <c r="G119" s="77">
        <v>0</v>
      </c>
    </row>
    <row r="120" spans="1:7" x14ac:dyDescent="0.25">
      <c r="B120" s="38" t="s">
        <v>9</v>
      </c>
      <c r="C120" s="45" t="s">
        <v>133</v>
      </c>
      <c r="D120" s="77">
        <v>42.992866600453979</v>
      </c>
      <c r="E120" s="77">
        <v>0</v>
      </c>
      <c r="F120" s="77">
        <v>0</v>
      </c>
      <c r="G120" s="77">
        <v>57.007133399546028</v>
      </c>
    </row>
    <row r="121" spans="1:7" x14ac:dyDescent="0.25">
      <c r="B121" s="38" t="s">
        <v>10</v>
      </c>
      <c r="C121" s="45" t="s">
        <v>133</v>
      </c>
      <c r="D121" s="77">
        <v>73.590606034551413</v>
      </c>
      <c r="E121" s="77">
        <v>17.392526895929063</v>
      </c>
      <c r="F121" s="77">
        <v>9.0168670695195239</v>
      </c>
      <c r="G121" s="77">
        <v>0</v>
      </c>
    </row>
    <row r="123" spans="1:7" x14ac:dyDescent="0.25">
      <c r="A123" s="3" t="s">
        <v>252</v>
      </c>
    </row>
    <row r="125" spans="1:7" ht="15.75" customHeight="1" x14ac:dyDescent="0.25">
      <c r="B125" s="160" t="s">
        <v>0</v>
      </c>
      <c r="C125" s="161" t="s">
        <v>172</v>
      </c>
      <c r="D125" s="170" t="s">
        <v>82</v>
      </c>
      <c r="E125" s="171"/>
      <c r="F125" s="171"/>
      <c r="G125" s="172"/>
    </row>
    <row r="126" spans="1:7" x14ac:dyDescent="0.25">
      <c r="B126" s="160"/>
      <c r="C126" s="161"/>
      <c r="D126" s="173"/>
      <c r="E126" s="174"/>
      <c r="F126" s="174"/>
      <c r="G126" s="175"/>
    </row>
    <row r="127" spans="1:7" x14ac:dyDescent="0.25">
      <c r="B127" s="38" t="s">
        <v>8</v>
      </c>
      <c r="C127" s="45" t="s">
        <v>79</v>
      </c>
      <c r="D127" s="45">
        <v>38.75</v>
      </c>
      <c r="E127" s="45">
        <v>59</v>
      </c>
      <c r="F127" s="45">
        <v>72.5</v>
      </c>
      <c r="G127" s="45">
        <v>79.25</v>
      </c>
    </row>
    <row r="128" spans="1:7" x14ac:dyDescent="0.25">
      <c r="B128" s="38" t="s">
        <v>6</v>
      </c>
      <c r="C128" s="45" t="s">
        <v>79</v>
      </c>
      <c r="D128" s="45">
        <v>116.75</v>
      </c>
      <c r="E128" s="45">
        <v>137</v>
      </c>
      <c r="F128" s="45">
        <v>150.5</v>
      </c>
      <c r="G128" s="45">
        <v>157.25</v>
      </c>
    </row>
    <row r="129" spans="2:7" x14ac:dyDescent="0.25">
      <c r="B129" s="38" t="s">
        <v>9</v>
      </c>
      <c r="C129" s="45" t="s">
        <v>79</v>
      </c>
      <c r="D129" s="45">
        <v>185.25</v>
      </c>
      <c r="E129" s="45">
        <v>165</v>
      </c>
      <c r="F129" s="45">
        <v>151.5</v>
      </c>
      <c r="G129" s="45">
        <v>144.75</v>
      </c>
    </row>
    <row r="130" spans="2:7" x14ac:dyDescent="0.25">
      <c r="B130" s="38" t="s">
        <v>10</v>
      </c>
      <c r="C130" s="45" t="s">
        <v>79</v>
      </c>
      <c r="D130" s="45">
        <v>133.75</v>
      </c>
      <c r="E130" s="45">
        <v>154</v>
      </c>
      <c r="F130" s="45">
        <v>167.5</v>
      </c>
      <c r="G130" s="45">
        <v>174.25</v>
      </c>
    </row>
    <row r="131" spans="2:7" x14ac:dyDescent="0.25">
      <c r="B131" s="160" t="s">
        <v>204</v>
      </c>
      <c r="C131" s="169" t="s">
        <v>133</v>
      </c>
      <c r="D131" s="54" t="s">
        <v>64</v>
      </c>
      <c r="E131" s="54" t="s">
        <v>54</v>
      </c>
      <c r="F131" s="54" t="s">
        <v>121</v>
      </c>
      <c r="G131" s="54" t="s">
        <v>57</v>
      </c>
    </row>
    <row r="132" spans="2:7" x14ac:dyDescent="0.25">
      <c r="B132" s="160"/>
      <c r="C132" s="169"/>
      <c r="D132" s="77">
        <v>36.257954975983843</v>
      </c>
      <c r="E132" s="77">
        <v>40.507762831419946</v>
      </c>
      <c r="F132" s="77">
        <v>9.9115644245651442</v>
      </c>
      <c r="G132" s="77">
        <v>13.322717768031062</v>
      </c>
    </row>
    <row r="133" spans="2:7" x14ac:dyDescent="0.25">
      <c r="B133" s="160" t="s">
        <v>206</v>
      </c>
      <c r="C133" s="169" t="s">
        <v>79</v>
      </c>
      <c r="D133" s="169">
        <v>19.5</v>
      </c>
      <c r="E133" s="169">
        <v>21</v>
      </c>
      <c r="F133" s="169">
        <v>6</v>
      </c>
      <c r="G133" s="169">
        <v>7.5</v>
      </c>
    </row>
    <row r="134" spans="2:7" x14ac:dyDescent="0.25">
      <c r="B134" s="160"/>
      <c r="C134" s="169"/>
      <c r="D134" s="169"/>
      <c r="E134" s="169"/>
      <c r="F134" s="169"/>
      <c r="G134" s="169"/>
    </row>
    <row r="135" spans="2:7" x14ac:dyDescent="0.25">
      <c r="B135" s="161" t="s">
        <v>205</v>
      </c>
      <c r="C135" s="161"/>
      <c r="D135" s="161"/>
      <c r="E135" s="161"/>
      <c r="F135" s="161"/>
      <c r="G135" s="161"/>
    </row>
    <row r="136" spans="2:7" x14ac:dyDescent="0.25">
      <c r="B136" s="38" t="s">
        <v>8</v>
      </c>
      <c r="C136" s="45" t="s">
        <v>133</v>
      </c>
      <c r="D136" s="77">
        <v>21.25491900874599</v>
      </c>
      <c r="E136" s="77">
        <v>59.453150685947165</v>
      </c>
      <c r="F136" s="77">
        <v>19.291930305306803</v>
      </c>
      <c r="G136" s="77">
        <v>0</v>
      </c>
    </row>
    <row r="137" spans="2:7" x14ac:dyDescent="0.25">
      <c r="B137" s="38" t="s">
        <v>6</v>
      </c>
      <c r="C137" s="45" t="s">
        <v>133</v>
      </c>
      <c r="D137" s="77">
        <v>53.70310014436177</v>
      </c>
      <c r="E137" s="77">
        <v>36.319163712408589</v>
      </c>
      <c r="F137" s="77">
        <v>9.9777361432296203</v>
      </c>
      <c r="G137" s="77">
        <v>0</v>
      </c>
    </row>
    <row r="138" spans="2:7" x14ac:dyDescent="0.25">
      <c r="B138" s="38" t="s">
        <v>9</v>
      </c>
      <c r="C138" s="45" t="s">
        <v>133</v>
      </c>
      <c r="D138" s="77">
        <v>0</v>
      </c>
      <c r="E138" s="77">
        <v>42.992866600453979</v>
      </c>
      <c r="F138" s="77">
        <v>0</v>
      </c>
      <c r="G138" s="77">
        <v>57.007133399546028</v>
      </c>
    </row>
    <row r="139" spans="2:7" x14ac:dyDescent="0.25">
      <c r="B139" s="38" t="s">
        <v>10</v>
      </c>
      <c r="C139" s="45" t="s">
        <v>133</v>
      </c>
      <c r="D139" s="77">
        <v>73.590606034551413</v>
      </c>
      <c r="E139" s="77">
        <v>17.392526895929063</v>
      </c>
      <c r="F139" s="77">
        <v>9.0168670695195239</v>
      </c>
      <c r="G139" s="77">
        <v>0</v>
      </c>
    </row>
  </sheetData>
  <mergeCells count="74">
    <mergeCell ref="C131:C132"/>
    <mergeCell ref="C133:C134"/>
    <mergeCell ref="E115:E116"/>
    <mergeCell ref="F115:F116"/>
    <mergeCell ref="C113:C114"/>
    <mergeCell ref="C115:C116"/>
    <mergeCell ref="C125:C126"/>
    <mergeCell ref="E97:E98"/>
    <mergeCell ref="F97:F98"/>
    <mergeCell ref="C107:C108"/>
    <mergeCell ref="B135:G135"/>
    <mergeCell ref="B113:B114"/>
    <mergeCell ref="B131:B132"/>
    <mergeCell ref="B117:G117"/>
    <mergeCell ref="D125:G126"/>
    <mergeCell ref="D133:D134"/>
    <mergeCell ref="E133:E134"/>
    <mergeCell ref="F133:F134"/>
    <mergeCell ref="G133:G134"/>
    <mergeCell ref="B115:B116"/>
    <mergeCell ref="B133:B134"/>
    <mergeCell ref="B125:B126"/>
    <mergeCell ref="D115:D116"/>
    <mergeCell ref="C95:C96"/>
    <mergeCell ref="B89:B90"/>
    <mergeCell ref="B107:B108"/>
    <mergeCell ref="B97:B98"/>
    <mergeCell ref="D97:D98"/>
    <mergeCell ref="E33:F33"/>
    <mergeCell ref="E34:F34"/>
    <mergeCell ref="K17:K18"/>
    <mergeCell ref="F16:H16"/>
    <mergeCell ref="I16:K16"/>
    <mergeCell ref="E28:F29"/>
    <mergeCell ref="H17:H18"/>
    <mergeCell ref="H46:I46"/>
    <mergeCell ref="G5:H8"/>
    <mergeCell ref="B41:B50"/>
    <mergeCell ref="B56:B67"/>
    <mergeCell ref="B39:B40"/>
    <mergeCell ref="C39:C40"/>
    <mergeCell ref="D39:D40"/>
    <mergeCell ref="E39:E40"/>
    <mergeCell ref="H44:I44"/>
    <mergeCell ref="C16:C18"/>
    <mergeCell ref="D16:D18"/>
    <mergeCell ref="E16:E18"/>
    <mergeCell ref="E35:F35"/>
    <mergeCell ref="E30:F30"/>
    <mergeCell ref="E31:F31"/>
    <mergeCell ref="E32:F32"/>
    <mergeCell ref="G115:G116"/>
    <mergeCell ref="H71:H72"/>
    <mergeCell ref="B54:B55"/>
    <mergeCell ref="C54:C55"/>
    <mergeCell ref="D54:D55"/>
    <mergeCell ref="E54:E55"/>
    <mergeCell ref="B71:B72"/>
    <mergeCell ref="C71:C72"/>
    <mergeCell ref="D71:D72"/>
    <mergeCell ref="E71:E72"/>
    <mergeCell ref="D107:G108"/>
    <mergeCell ref="C89:C90"/>
    <mergeCell ref="D89:F90"/>
    <mergeCell ref="C97:C98"/>
    <mergeCell ref="B99:F99"/>
    <mergeCell ref="B95:B96"/>
    <mergeCell ref="D3:D4"/>
    <mergeCell ref="C3:C4"/>
    <mergeCell ref="C28:C29"/>
    <mergeCell ref="B3:B4"/>
    <mergeCell ref="H3:H4"/>
    <mergeCell ref="E3:E4"/>
    <mergeCell ref="D28:D29"/>
  </mergeCells>
  <pageMargins left="1.3779527559055118" right="0.98425196850393704" top="0.98425196850393704" bottom="0.98425196850393704" header="0.31496062992125984" footer="0.31496062992125984"/>
  <pageSetup paperSize="9" scale="88" orientation="portrait" horizontalDpi="4294967293" r:id="rId1"/>
  <rowBreaks count="1" manualBreakCount="1">
    <brk id="53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4"/>
  <sheetViews>
    <sheetView zoomScaleNormal="100" workbookViewId="0">
      <pane xSplit="11" ySplit="3" topLeftCell="CI42" activePane="bottomRight" state="frozen"/>
      <selection pane="topRight" activeCell="L1" sqref="L1"/>
      <selection pane="bottomLeft" activeCell="A4" sqref="A4"/>
      <selection pane="bottomRight" activeCell="D52" sqref="D52"/>
    </sheetView>
  </sheetViews>
  <sheetFormatPr defaultRowHeight="15.75" x14ac:dyDescent="0.25"/>
  <cols>
    <col min="1" max="1" width="9.42578125" style="17" customWidth="1"/>
    <col min="2" max="2" width="8" style="11" customWidth="1"/>
    <col min="3" max="3" width="7" style="11" customWidth="1"/>
    <col min="4" max="4" width="12.7109375" style="11" customWidth="1"/>
    <col min="5" max="6" width="10.85546875" style="11" customWidth="1"/>
    <col min="7" max="7" width="7.5703125" style="11" customWidth="1"/>
    <col min="8" max="100" width="4.28515625" style="11" customWidth="1"/>
    <col min="101" max="101" width="6.140625" style="11" customWidth="1"/>
    <col min="102" max="102" width="9.5703125" style="11" customWidth="1"/>
    <col min="103" max="16384" width="9.140625" style="11"/>
  </cols>
  <sheetData>
    <row r="1" spans="1:102" ht="21" customHeight="1" x14ac:dyDescent="0.25">
      <c r="A1" s="17" t="s">
        <v>211</v>
      </c>
    </row>
    <row r="2" spans="1:102" s="12" customFormat="1" ht="43.5" customHeight="1" x14ac:dyDescent="0.25">
      <c r="A2" s="18"/>
      <c r="B2" s="160" t="s">
        <v>61</v>
      </c>
      <c r="C2" s="160" t="s">
        <v>62</v>
      </c>
      <c r="D2" s="166" t="s">
        <v>90</v>
      </c>
      <c r="E2" s="160" t="s">
        <v>0</v>
      </c>
      <c r="F2" s="160" t="s">
        <v>88</v>
      </c>
      <c r="G2" s="14" t="s">
        <v>87</v>
      </c>
      <c r="H2" s="14" t="s">
        <v>12</v>
      </c>
      <c r="I2" s="14" t="s">
        <v>12</v>
      </c>
      <c r="J2" s="14" t="s">
        <v>12</v>
      </c>
      <c r="K2" s="14" t="s">
        <v>13</v>
      </c>
      <c r="L2" s="14" t="s">
        <v>13</v>
      </c>
      <c r="M2" s="14" t="s">
        <v>13</v>
      </c>
      <c r="N2" s="14" t="s">
        <v>14</v>
      </c>
      <c r="O2" s="14" t="s">
        <v>14</v>
      </c>
      <c r="P2" s="14" t="s">
        <v>14</v>
      </c>
      <c r="Q2" s="14" t="s">
        <v>15</v>
      </c>
      <c r="R2" s="14" t="s">
        <v>15</v>
      </c>
      <c r="S2" s="14" t="s">
        <v>15</v>
      </c>
      <c r="T2" s="14" t="s">
        <v>16</v>
      </c>
      <c r="U2" s="14" t="s">
        <v>16</v>
      </c>
      <c r="V2" s="14" t="s">
        <v>16</v>
      </c>
      <c r="W2" s="14" t="s">
        <v>17</v>
      </c>
      <c r="X2" s="14" t="s">
        <v>17</v>
      </c>
      <c r="Y2" s="14" t="s">
        <v>17</v>
      </c>
      <c r="Z2" s="14" t="s">
        <v>18</v>
      </c>
      <c r="AA2" s="14" t="s">
        <v>18</v>
      </c>
      <c r="AB2" s="14" t="s">
        <v>18</v>
      </c>
      <c r="AC2" s="14" t="s">
        <v>19</v>
      </c>
      <c r="AD2" s="14" t="s">
        <v>19</v>
      </c>
      <c r="AE2" s="14" t="s">
        <v>19</v>
      </c>
      <c r="AF2" s="14" t="s">
        <v>20</v>
      </c>
      <c r="AG2" s="14" t="s">
        <v>20</v>
      </c>
      <c r="AH2" s="14" t="s">
        <v>20</v>
      </c>
      <c r="AI2" s="14" t="s">
        <v>21</v>
      </c>
      <c r="AJ2" s="14" t="s">
        <v>21</v>
      </c>
      <c r="AK2" s="14" t="s">
        <v>21</v>
      </c>
      <c r="AL2" s="14" t="s">
        <v>22</v>
      </c>
      <c r="AM2" s="14" t="s">
        <v>22</v>
      </c>
      <c r="AN2" s="14" t="s">
        <v>22</v>
      </c>
      <c r="AO2" s="14" t="s">
        <v>23</v>
      </c>
      <c r="AP2" s="14" t="s">
        <v>23</v>
      </c>
      <c r="AQ2" s="14" t="s">
        <v>23</v>
      </c>
      <c r="AR2" s="14" t="s">
        <v>24</v>
      </c>
      <c r="AS2" s="14" t="s">
        <v>24</v>
      </c>
      <c r="AT2" s="14" t="s">
        <v>24</v>
      </c>
      <c r="AU2" s="14" t="s">
        <v>25</v>
      </c>
      <c r="AV2" s="14" t="s">
        <v>25</v>
      </c>
      <c r="AW2" s="14" t="s">
        <v>25</v>
      </c>
      <c r="AX2" s="14" t="s">
        <v>26</v>
      </c>
      <c r="AY2" s="14" t="s">
        <v>26</v>
      </c>
      <c r="AZ2" s="14" t="s">
        <v>26</v>
      </c>
      <c r="BA2" s="14" t="s">
        <v>27</v>
      </c>
      <c r="BB2" s="14" t="s">
        <v>27</v>
      </c>
      <c r="BC2" s="14" t="s">
        <v>27</v>
      </c>
      <c r="BD2" s="14" t="s">
        <v>28</v>
      </c>
      <c r="BE2" s="14" t="s">
        <v>28</v>
      </c>
      <c r="BF2" s="14" t="s">
        <v>28</v>
      </c>
      <c r="BG2" s="14" t="s">
        <v>29</v>
      </c>
      <c r="BH2" s="14" t="s">
        <v>29</v>
      </c>
      <c r="BI2" s="14" t="s">
        <v>29</v>
      </c>
      <c r="BJ2" s="14" t="s">
        <v>30</v>
      </c>
      <c r="BK2" s="14" t="s">
        <v>30</v>
      </c>
      <c r="BL2" s="14" t="s">
        <v>30</v>
      </c>
      <c r="BM2" s="14" t="s">
        <v>31</v>
      </c>
      <c r="BN2" s="14" t="s">
        <v>31</v>
      </c>
      <c r="BO2" s="14" t="s">
        <v>31</v>
      </c>
      <c r="BP2" s="14" t="s">
        <v>32</v>
      </c>
      <c r="BQ2" s="14" t="s">
        <v>32</v>
      </c>
      <c r="BR2" s="14" t="s">
        <v>32</v>
      </c>
      <c r="BS2" s="14" t="s">
        <v>33</v>
      </c>
      <c r="BT2" s="14" t="s">
        <v>33</v>
      </c>
      <c r="BU2" s="14" t="s">
        <v>33</v>
      </c>
      <c r="BV2" s="14" t="s">
        <v>34</v>
      </c>
      <c r="BW2" s="14" t="s">
        <v>34</v>
      </c>
      <c r="BX2" s="14" t="s">
        <v>34</v>
      </c>
      <c r="BY2" s="14" t="s">
        <v>35</v>
      </c>
      <c r="BZ2" s="14" t="s">
        <v>35</v>
      </c>
      <c r="CA2" s="14" t="s">
        <v>35</v>
      </c>
      <c r="CB2" s="14" t="s">
        <v>36</v>
      </c>
      <c r="CC2" s="14" t="s">
        <v>36</v>
      </c>
      <c r="CD2" s="14" t="s">
        <v>36</v>
      </c>
      <c r="CE2" s="14" t="s">
        <v>37</v>
      </c>
      <c r="CF2" s="14" t="s">
        <v>37</v>
      </c>
      <c r="CG2" s="14" t="s">
        <v>37</v>
      </c>
      <c r="CH2" s="14" t="s">
        <v>39</v>
      </c>
      <c r="CI2" s="14" t="s">
        <v>39</v>
      </c>
      <c r="CJ2" s="14" t="s">
        <v>39</v>
      </c>
      <c r="CK2" s="14" t="s">
        <v>38</v>
      </c>
      <c r="CL2" s="14" t="s">
        <v>38</v>
      </c>
      <c r="CM2" s="14" t="s">
        <v>38</v>
      </c>
      <c r="CN2" s="14" t="s">
        <v>40</v>
      </c>
      <c r="CO2" s="14" t="s">
        <v>40</v>
      </c>
      <c r="CP2" s="14" t="s">
        <v>40</v>
      </c>
      <c r="CQ2" s="14" t="s">
        <v>41</v>
      </c>
      <c r="CR2" s="14" t="s">
        <v>41</v>
      </c>
      <c r="CS2" s="14" t="s">
        <v>41</v>
      </c>
      <c r="CT2" s="14" t="s">
        <v>42</v>
      </c>
      <c r="CU2" s="14" t="s">
        <v>42</v>
      </c>
      <c r="CV2" s="14" t="s">
        <v>42</v>
      </c>
      <c r="CW2" s="34" t="s">
        <v>89</v>
      </c>
      <c r="CX2" s="34" t="s">
        <v>209</v>
      </c>
    </row>
    <row r="3" spans="1:102" s="12" customFormat="1" ht="15.75" customHeight="1" x14ac:dyDescent="0.25">
      <c r="A3" s="18"/>
      <c r="B3" s="160"/>
      <c r="C3" s="160"/>
      <c r="D3" s="167"/>
      <c r="E3" s="160"/>
      <c r="F3" s="160"/>
      <c r="G3" s="9" t="s">
        <v>2</v>
      </c>
      <c r="H3" s="30" t="s">
        <v>5</v>
      </c>
      <c r="I3" s="30" t="s">
        <v>3</v>
      </c>
      <c r="J3" s="30" t="s">
        <v>4</v>
      </c>
      <c r="K3" s="30" t="s">
        <v>5</v>
      </c>
      <c r="L3" s="30" t="s">
        <v>3</v>
      </c>
      <c r="M3" s="30" t="s">
        <v>4</v>
      </c>
      <c r="N3" s="30" t="s">
        <v>5</v>
      </c>
      <c r="O3" s="30" t="s">
        <v>3</v>
      </c>
      <c r="P3" s="30" t="s">
        <v>4</v>
      </c>
      <c r="Q3" s="30" t="s">
        <v>5</v>
      </c>
      <c r="R3" s="30" t="s">
        <v>3</v>
      </c>
      <c r="S3" s="30" t="s">
        <v>4</v>
      </c>
      <c r="T3" s="30" t="s">
        <v>5</v>
      </c>
      <c r="U3" s="30" t="s">
        <v>3</v>
      </c>
      <c r="V3" s="30" t="s">
        <v>4</v>
      </c>
      <c r="W3" s="30" t="s">
        <v>5</v>
      </c>
      <c r="X3" s="30" t="s">
        <v>3</v>
      </c>
      <c r="Y3" s="30" t="s">
        <v>4</v>
      </c>
      <c r="Z3" s="30" t="s">
        <v>5</v>
      </c>
      <c r="AA3" s="30" t="s">
        <v>3</v>
      </c>
      <c r="AB3" s="30" t="s">
        <v>4</v>
      </c>
      <c r="AC3" s="30" t="s">
        <v>5</v>
      </c>
      <c r="AD3" s="30" t="s">
        <v>3</v>
      </c>
      <c r="AE3" s="30" t="s">
        <v>4</v>
      </c>
      <c r="AF3" s="30" t="s">
        <v>5</v>
      </c>
      <c r="AG3" s="30" t="s">
        <v>3</v>
      </c>
      <c r="AH3" s="30" t="s">
        <v>4</v>
      </c>
      <c r="AI3" s="30" t="s">
        <v>5</v>
      </c>
      <c r="AJ3" s="30" t="s">
        <v>3</v>
      </c>
      <c r="AK3" s="30" t="s">
        <v>4</v>
      </c>
      <c r="AL3" s="30" t="s">
        <v>5</v>
      </c>
      <c r="AM3" s="30" t="s">
        <v>3</v>
      </c>
      <c r="AN3" s="30" t="s">
        <v>4</v>
      </c>
      <c r="AO3" s="30" t="s">
        <v>5</v>
      </c>
      <c r="AP3" s="30" t="s">
        <v>3</v>
      </c>
      <c r="AQ3" s="30" t="s">
        <v>4</v>
      </c>
      <c r="AR3" s="30" t="s">
        <v>5</v>
      </c>
      <c r="AS3" s="30" t="s">
        <v>3</v>
      </c>
      <c r="AT3" s="30" t="s">
        <v>4</v>
      </c>
      <c r="AU3" s="30" t="s">
        <v>5</v>
      </c>
      <c r="AV3" s="30" t="s">
        <v>3</v>
      </c>
      <c r="AW3" s="30" t="s">
        <v>4</v>
      </c>
      <c r="AX3" s="30" t="s">
        <v>5</v>
      </c>
      <c r="AY3" s="30" t="s">
        <v>3</v>
      </c>
      <c r="AZ3" s="30" t="s">
        <v>4</v>
      </c>
      <c r="BA3" s="30" t="s">
        <v>5</v>
      </c>
      <c r="BB3" s="30" t="s">
        <v>3</v>
      </c>
      <c r="BC3" s="30" t="s">
        <v>4</v>
      </c>
      <c r="BD3" s="30" t="s">
        <v>5</v>
      </c>
      <c r="BE3" s="30" t="s">
        <v>3</v>
      </c>
      <c r="BF3" s="30" t="s">
        <v>4</v>
      </c>
      <c r="BG3" s="30" t="s">
        <v>5</v>
      </c>
      <c r="BH3" s="30" t="s">
        <v>3</v>
      </c>
      <c r="BI3" s="30" t="s">
        <v>4</v>
      </c>
      <c r="BJ3" s="30" t="s">
        <v>5</v>
      </c>
      <c r="BK3" s="30" t="s">
        <v>3</v>
      </c>
      <c r="BL3" s="30" t="s">
        <v>4</v>
      </c>
      <c r="BM3" s="30" t="s">
        <v>5</v>
      </c>
      <c r="BN3" s="30" t="s">
        <v>3</v>
      </c>
      <c r="BO3" s="30" t="s">
        <v>4</v>
      </c>
      <c r="BP3" s="30" t="s">
        <v>5</v>
      </c>
      <c r="BQ3" s="30" t="s">
        <v>3</v>
      </c>
      <c r="BR3" s="30" t="s">
        <v>4</v>
      </c>
      <c r="BS3" s="30" t="s">
        <v>5</v>
      </c>
      <c r="BT3" s="30" t="s">
        <v>3</v>
      </c>
      <c r="BU3" s="30" t="s">
        <v>4</v>
      </c>
      <c r="BV3" s="30" t="s">
        <v>5</v>
      </c>
      <c r="BW3" s="30" t="s">
        <v>3</v>
      </c>
      <c r="BX3" s="30" t="s">
        <v>4</v>
      </c>
      <c r="BY3" s="30" t="s">
        <v>5</v>
      </c>
      <c r="BZ3" s="30" t="s">
        <v>3</v>
      </c>
      <c r="CA3" s="30" t="s">
        <v>4</v>
      </c>
      <c r="CB3" s="30" t="s">
        <v>5</v>
      </c>
      <c r="CC3" s="30" t="s">
        <v>3</v>
      </c>
      <c r="CD3" s="30" t="s">
        <v>4</v>
      </c>
      <c r="CE3" s="30" t="s">
        <v>5</v>
      </c>
      <c r="CF3" s="30" t="s">
        <v>3</v>
      </c>
      <c r="CG3" s="30" t="s">
        <v>4</v>
      </c>
      <c r="CH3" s="30" t="s">
        <v>5</v>
      </c>
      <c r="CI3" s="30" t="s">
        <v>3</v>
      </c>
      <c r="CJ3" s="30" t="s">
        <v>4</v>
      </c>
      <c r="CK3" s="30" t="s">
        <v>5</v>
      </c>
      <c r="CL3" s="30" t="s">
        <v>3</v>
      </c>
      <c r="CM3" s="30" t="s">
        <v>4</v>
      </c>
      <c r="CN3" s="30" t="s">
        <v>5</v>
      </c>
      <c r="CO3" s="30" t="s">
        <v>3</v>
      </c>
      <c r="CP3" s="30" t="s">
        <v>4</v>
      </c>
      <c r="CQ3" s="30" t="s">
        <v>5</v>
      </c>
      <c r="CR3" s="30" t="s">
        <v>3</v>
      </c>
      <c r="CS3" s="30" t="s">
        <v>4</v>
      </c>
      <c r="CT3" s="30" t="s">
        <v>5</v>
      </c>
      <c r="CU3" s="30" t="s">
        <v>3</v>
      </c>
      <c r="CV3" s="30" t="s">
        <v>4</v>
      </c>
      <c r="CW3" s="34" t="s">
        <v>80</v>
      </c>
      <c r="CX3" s="34" t="s">
        <v>80</v>
      </c>
    </row>
    <row r="4" spans="1:102" s="15" customFormat="1" x14ac:dyDescent="0.25">
      <c r="A4" s="19"/>
      <c r="B4" s="4" t="s">
        <v>54</v>
      </c>
      <c r="C4" s="4" t="s">
        <v>55</v>
      </c>
      <c r="D4" s="4" t="s">
        <v>312</v>
      </c>
      <c r="E4" s="4" t="s">
        <v>59</v>
      </c>
      <c r="F4" s="4">
        <v>1</v>
      </c>
      <c r="G4" s="16"/>
      <c r="H4" s="16">
        <v>0</v>
      </c>
      <c r="I4" s="16">
        <v>8</v>
      </c>
      <c r="J4" s="16">
        <v>0</v>
      </c>
      <c r="K4" s="16">
        <v>0</v>
      </c>
      <c r="L4" s="16">
        <v>13</v>
      </c>
      <c r="M4" s="16">
        <v>0</v>
      </c>
      <c r="N4" s="16">
        <v>0</v>
      </c>
      <c r="O4" s="16">
        <v>3</v>
      </c>
      <c r="P4" s="16">
        <v>0</v>
      </c>
      <c r="Q4" s="16">
        <v>0</v>
      </c>
      <c r="R4" s="16">
        <v>11</v>
      </c>
      <c r="S4" s="16">
        <v>0</v>
      </c>
      <c r="T4" s="16">
        <v>0</v>
      </c>
      <c r="U4" s="16">
        <v>10</v>
      </c>
      <c r="V4" s="16">
        <v>0</v>
      </c>
      <c r="W4" s="16">
        <v>0</v>
      </c>
      <c r="X4" s="16">
        <v>12</v>
      </c>
      <c r="Y4" s="16">
        <v>0</v>
      </c>
      <c r="Z4" s="16">
        <v>0</v>
      </c>
      <c r="AA4" s="16">
        <v>7</v>
      </c>
      <c r="AB4" s="16">
        <v>0</v>
      </c>
      <c r="AC4" s="16">
        <v>0</v>
      </c>
      <c r="AD4" s="16">
        <v>7</v>
      </c>
      <c r="AE4" s="16">
        <v>0</v>
      </c>
      <c r="AF4" s="16">
        <v>0</v>
      </c>
      <c r="AG4" s="16">
        <v>2</v>
      </c>
      <c r="AH4" s="16">
        <v>0</v>
      </c>
      <c r="AI4" s="16">
        <v>0</v>
      </c>
      <c r="AJ4" s="16">
        <v>10</v>
      </c>
      <c r="AK4" s="16">
        <v>0</v>
      </c>
      <c r="AL4" s="16">
        <v>0</v>
      </c>
      <c r="AM4" s="16">
        <v>7</v>
      </c>
      <c r="AN4" s="16">
        <v>0</v>
      </c>
      <c r="AO4" s="16">
        <v>0</v>
      </c>
      <c r="AP4" s="16">
        <v>15</v>
      </c>
      <c r="AQ4" s="16">
        <v>0</v>
      </c>
      <c r="AR4" s="16">
        <v>0</v>
      </c>
      <c r="AS4" s="16">
        <v>10</v>
      </c>
      <c r="AT4" s="16">
        <v>0</v>
      </c>
      <c r="AU4" s="16">
        <v>0</v>
      </c>
      <c r="AV4" s="16">
        <v>11</v>
      </c>
      <c r="AW4" s="16">
        <v>0</v>
      </c>
      <c r="AX4" s="16">
        <v>0</v>
      </c>
      <c r="AY4" s="16">
        <v>9</v>
      </c>
      <c r="AZ4" s="16">
        <v>0</v>
      </c>
      <c r="BA4" s="16">
        <v>0</v>
      </c>
      <c r="BB4" s="16">
        <v>0</v>
      </c>
      <c r="BC4" s="16">
        <v>0</v>
      </c>
      <c r="BD4" s="16">
        <v>0</v>
      </c>
      <c r="BE4" s="16">
        <v>11</v>
      </c>
      <c r="BF4" s="16">
        <v>0</v>
      </c>
      <c r="BG4" s="16">
        <v>0</v>
      </c>
      <c r="BH4" s="16">
        <v>13</v>
      </c>
      <c r="BI4" s="16">
        <v>0</v>
      </c>
      <c r="BJ4" s="16">
        <v>0</v>
      </c>
      <c r="BK4" s="16">
        <v>5</v>
      </c>
      <c r="BL4" s="16">
        <v>0</v>
      </c>
      <c r="BM4" s="16">
        <v>0</v>
      </c>
      <c r="BN4" s="16">
        <v>14</v>
      </c>
      <c r="BO4" s="16">
        <v>0</v>
      </c>
      <c r="BP4" s="16">
        <v>0</v>
      </c>
      <c r="BQ4" s="16">
        <v>6</v>
      </c>
      <c r="BR4" s="16">
        <v>0</v>
      </c>
      <c r="BS4" s="16">
        <v>0</v>
      </c>
      <c r="BT4" s="16">
        <v>14</v>
      </c>
      <c r="BU4" s="16">
        <v>0</v>
      </c>
      <c r="BV4" s="16">
        <v>0</v>
      </c>
      <c r="BW4" s="16">
        <v>3</v>
      </c>
      <c r="BX4" s="16">
        <v>0</v>
      </c>
      <c r="BY4" s="16">
        <v>0</v>
      </c>
      <c r="BZ4" s="16">
        <v>5</v>
      </c>
      <c r="CA4" s="16">
        <v>0</v>
      </c>
      <c r="CB4" s="16">
        <v>0</v>
      </c>
      <c r="CC4" s="16">
        <v>9</v>
      </c>
      <c r="CD4" s="16">
        <v>0</v>
      </c>
      <c r="CE4" s="16">
        <v>0</v>
      </c>
      <c r="CF4" s="16">
        <v>9</v>
      </c>
      <c r="CG4" s="16">
        <v>0</v>
      </c>
      <c r="CH4" s="16">
        <v>0</v>
      </c>
      <c r="CI4" s="16">
        <v>7</v>
      </c>
      <c r="CJ4" s="16">
        <v>0</v>
      </c>
      <c r="CK4" s="16">
        <v>0</v>
      </c>
      <c r="CL4" s="16">
        <v>2</v>
      </c>
      <c r="CM4" s="16">
        <v>0</v>
      </c>
      <c r="CN4" s="16">
        <v>0</v>
      </c>
      <c r="CO4" s="16">
        <v>0</v>
      </c>
      <c r="CP4" s="16">
        <v>0</v>
      </c>
      <c r="CQ4" s="16">
        <v>0</v>
      </c>
      <c r="CR4" s="16">
        <v>11</v>
      </c>
      <c r="CS4" s="16">
        <v>0</v>
      </c>
      <c r="CT4" s="16">
        <v>0</v>
      </c>
      <c r="CU4" s="16">
        <v>11</v>
      </c>
      <c r="CV4" s="16">
        <v>0</v>
      </c>
      <c r="CW4" s="33">
        <f t="shared" ref="CW4:CW10" si="0">SUM(H4:CV4)</f>
        <v>255</v>
      </c>
      <c r="CX4" s="190">
        <f>CW4+CW5+CW6+CW7</f>
        <v>1034</v>
      </c>
    </row>
    <row r="5" spans="1:102" s="15" customFormat="1" x14ac:dyDescent="0.25">
      <c r="A5" s="19"/>
      <c r="B5" s="4" t="s">
        <v>54</v>
      </c>
      <c r="C5" s="4" t="s">
        <v>4</v>
      </c>
      <c r="D5" s="135" t="s">
        <v>312</v>
      </c>
      <c r="E5" s="4" t="s">
        <v>60</v>
      </c>
      <c r="F5" s="4">
        <v>1</v>
      </c>
      <c r="G5" s="16"/>
      <c r="H5" s="16">
        <v>0</v>
      </c>
      <c r="I5" s="16">
        <v>14</v>
      </c>
      <c r="J5" s="16">
        <v>0</v>
      </c>
      <c r="K5" s="16">
        <v>0</v>
      </c>
      <c r="L5" s="16">
        <v>13</v>
      </c>
      <c r="M5" s="16">
        <v>0</v>
      </c>
      <c r="N5" s="16">
        <v>0</v>
      </c>
      <c r="O5" s="16">
        <v>17</v>
      </c>
      <c r="P5" s="16">
        <v>0</v>
      </c>
      <c r="Q5" s="16">
        <v>0</v>
      </c>
      <c r="R5" s="16">
        <v>17</v>
      </c>
      <c r="S5" s="16">
        <v>0</v>
      </c>
      <c r="T5" s="16">
        <v>0</v>
      </c>
      <c r="U5" s="16">
        <v>17</v>
      </c>
      <c r="V5" s="16">
        <v>0</v>
      </c>
      <c r="W5" s="16">
        <v>0</v>
      </c>
      <c r="X5" s="16">
        <v>15</v>
      </c>
      <c r="Y5" s="16">
        <v>0</v>
      </c>
      <c r="Z5" s="16">
        <v>0</v>
      </c>
      <c r="AA5" s="16">
        <v>19</v>
      </c>
      <c r="AB5" s="16">
        <v>0</v>
      </c>
      <c r="AC5" s="16">
        <v>0</v>
      </c>
      <c r="AD5" s="16">
        <v>18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12</v>
      </c>
      <c r="AK5" s="16">
        <v>0</v>
      </c>
      <c r="AL5" s="16">
        <v>0</v>
      </c>
      <c r="AM5" s="16">
        <v>8</v>
      </c>
      <c r="AN5" s="16">
        <v>0</v>
      </c>
      <c r="AO5" s="16">
        <v>0</v>
      </c>
      <c r="AP5" s="16">
        <v>12</v>
      </c>
      <c r="AQ5" s="16">
        <v>0</v>
      </c>
      <c r="AR5" s="16">
        <v>0</v>
      </c>
      <c r="AS5" s="16">
        <v>13</v>
      </c>
      <c r="AT5" s="16">
        <v>0</v>
      </c>
      <c r="AU5" s="16">
        <v>0</v>
      </c>
      <c r="AV5" s="16">
        <v>15</v>
      </c>
      <c r="AW5" s="16">
        <v>0</v>
      </c>
      <c r="AX5" s="16">
        <v>0</v>
      </c>
      <c r="AY5" s="16">
        <v>18</v>
      </c>
      <c r="AZ5" s="16">
        <v>0</v>
      </c>
      <c r="BA5" s="16">
        <v>0</v>
      </c>
      <c r="BB5" s="16">
        <v>17</v>
      </c>
      <c r="BC5" s="16">
        <v>0</v>
      </c>
      <c r="BD5" s="16">
        <v>0</v>
      </c>
      <c r="BE5" s="16">
        <v>16</v>
      </c>
      <c r="BF5" s="16">
        <v>0</v>
      </c>
      <c r="BG5" s="16">
        <v>0</v>
      </c>
      <c r="BH5" s="16">
        <v>13</v>
      </c>
      <c r="BI5" s="16">
        <v>0</v>
      </c>
      <c r="BJ5" s="16">
        <v>0</v>
      </c>
      <c r="BK5" s="16">
        <v>17</v>
      </c>
      <c r="BL5" s="16">
        <v>0</v>
      </c>
      <c r="BM5" s="16">
        <v>0</v>
      </c>
      <c r="BN5" s="16">
        <v>2</v>
      </c>
      <c r="BO5" s="16">
        <v>0</v>
      </c>
      <c r="BP5" s="16">
        <v>0</v>
      </c>
      <c r="BQ5" s="16">
        <v>17</v>
      </c>
      <c r="BR5" s="16">
        <v>0</v>
      </c>
      <c r="BS5" s="16">
        <v>0</v>
      </c>
      <c r="BT5" s="16">
        <v>8</v>
      </c>
      <c r="BU5" s="16">
        <v>0</v>
      </c>
      <c r="BV5" s="16">
        <v>0</v>
      </c>
      <c r="BW5" s="16">
        <v>10</v>
      </c>
      <c r="BX5" s="16">
        <v>0</v>
      </c>
      <c r="BY5" s="16">
        <v>0</v>
      </c>
      <c r="BZ5" s="16">
        <v>19</v>
      </c>
      <c r="CA5" s="16">
        <v>0</v>
      </c>
      <c r="CB5" s="16">
        <v>0</v>
      </c>
      <c r="CC5" s="16">
        <v>17</v>
      </c>
      <c r="CD5" s="16">
        <v>0</v>
      </c>
      <c r="CE5" s="16">
        <v>0</v>
      </c>
      <c r="CF5" s="16">
        <v>16</v>
      </c>
      <c r="CG5" s="16">
        <v>0</v>
      </c>
      <c r="CH5" s="16">
        <v>0</v>
      </c>
      <c r="CI5" s="16">
        <v>8</v>
      </c>
      <c r="CJ5" s="16">
        <v>0</v>
      </c>
      <c r="CK5" s="16">
        <v>0</v>
      </c>
      <c r="CL5" s="16">
        <v>4</v>
      </c>
      <c r="CM5" s="16">
        <v>0</v>
      </c>
      <c r="CN5" s="16">
        <v>0</v>
      </c>
      <c r="CO5" s="16">
        <v>0</v>
      </c>
      <c r="CP5" s="16">
        <v>0</v>
      </c>
      <c r="CQ5" s="16">
        <v>0</v>
      </c>
      <c r="CR5" s="16">
        <v>9</v>
      </c>
      <c r="CS5" s="16">
        <v>0</v>
      </c>
      <c r="CT5" s="16">
        <v>0</v>
      </c>
      <c r="CU5" s="16">
        <v>12</v>
      </c>
      <c r="CV5" s="16">
        <v>0</v>
      </c>
      <c r="CW5" s="33">
        <f t="shared" si="0"/>
        <v>393</v>
      </c>
      <c r="CX5" s="190"/>
    </row>
    <row r="6" spans="1:102" s="15" customFormat="1" x14ac:dyDescent="0.25">
      <c r="A6" s="19"/>
      <c r="B6" s="4" t="s">
        <v>54</v>
      </c>
      <c r="C6" s="4" t="s">
        <v>56</v>
      </c>
      <c r="D6" s="135" t="s">
        <v>312</v>
      </c>
      <c r="E6" s="4" t="s">
        <v>9</v>
      </c>
      <c r="F6" s="4">
        <v>1</v>
      </c>
      <c r="G6" s="16"/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15</v>
      </c>
      <c r="P6" s="16">
        <v>0</v>
      </c>
      <c r="Q6" s="16">
        <v>0</v>
      </c>
      <c r="R6" s="16">
        <v>19</v>
      </c>
      <c r="S6" s="16">
        <v>0</v>
      </c>
      <c r="T6" s="16">
        <v>0</v>
      </c>
      <c r="U6" s="16">
        <v>5</v>
      </c>
      <c r="V6" s="16">
        <v>0</v>
      </c>
      <c r="W6" s="16">
        <v>0</v>
      </c>
      <c r="X6" s="16">
        <v>8</v>
      </c>
      <c r="Y6" s="16">
        <v>0</v>
      </c>
      <c r="Z6" s="16">
        <v>0</v>
      </c>
      <c r="AA6" s="16">
        <v>9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8</v>
      </c>
      <c r="AK6" s="16">
        <v>0</v>
      </c>
      <c r="AL6" s="16">
        <v>0</v>
      </c>
      <c r="AM6" s="16">
        <v>11</v>
      </c>
      <c r="AN6" s="16">
        <v>0</v>
      </c>
      <c r="AO6" s="16">
        <v>0</v>
      </c>
      <c r="AP6" s="16">
        <v>9</v>
      </c>
      <c r="AQ6" s="16">
        <v>0</v>
      </c>
      <c r="AR6" s="16">
        <v>0</v>
      </c>
      <c r="AS6" s="16">
        <v>8</v>
      </c>
      <c r="AT6" s="16">
        <v>0</v>
      </c>
      <c r="AU6" s="16">
        <v>0</v>
      </c>
      <c r="AV6" s="16">
        <v>10</v>
      </c>
      <c r="AW6" s="16">
        <v>0</v>
      </c>
      <c r="AX6" s="16">
        <v>0</v>
      </c>
      <c r="AY6" s="16">
        <v>0</v>
      </c>
      <c r="AZ6" s="16">
        <v>0</v>
      </c>
      <c r="BA6" s="16">
        <v>0</v>
      </c>
      <c r="BB6" s="16">
        <v>0</v>
      </c>
      <c r="BC6" s="16">
        <v>0</v>
      </c>
      <c r="BD6" s="16">
        <v>0</v>
      </c>
      <c r="BE6" s="16">
        <v>11</v>
      </c>
      <c r="BF6" s="16">
        <v>0</v>
      </c>
      <c r="BG6" s="16">
        <v>0</v>
      </c>
      <c r="BH6" s="16">
        <v>10</v>
      </c>
      <c r="BI6" s="16">
        <v>0</v>
      </c>
      <c r="BJ6" s="16">
        <v>0</v>
      </c>
      <c r="BK6" s="16">
        <v>14</v>
      </c>
      <c r="BL6" s="16">
        <v>0</v>
      </c>
      <c r="BM6" s="16">
        <v>0</v>
      </c>
      <c r="BN6" s="16">
        <v>9</v>
      </c>
      <c r="BO6" s="16">
        <v>0</v>
      </c>
      <c r="BP6" s="16">
        <v>0</v>
      </c>
      <c r="BQ6" s="16">
        <v>5</v>
      </c>
      <c r="BR6" s="16">
        <v>0</v>
      </c>
      <c r="BS6" s="16">
        <v>0</v>
      </c>
      <c r="BT6" s="16">
        <v>0</v>
      </c>
      <c r="BU6" s="16">
        <v>0</v>
      </c>
      <c r="BV6" s="16">
        <v>0</v>
      </c>
      <c r="BW6" s="16">
        <v>0</v>
      </c>
      <c r="BX6" s="16">
        <v>0</v>
      </c>
      <c r="BY6" s="16">
        <v>0</v>
      </c>
      <c r="BZ6" s="16">
        <v>12</v>
      </c>
      <c r="CA6" s="16">
        <v>0</v>
      </c>
      <c r="CB6" s="16">
        <v>0</v>
      </c>
      <c r="CC6" s="16">
        <v>6</v>
      </c>
      <c r="CD6" s="16">
        <v>0</v>
      </c>
      <c r="CE6" s="16">
        <v>0</v>
      </c>
      <c r="CF6" s="16">
        <v>12</v>
      </c>
      <c r="CG6" s="16">
        <v>0</v>
      </c>
      <c r="CH6" s="16">
        <v>0</v>
      </c>
      <c r="CI6" s="16">
        <v>8</v>
      </c>
      <c r="CJ6" s="16">
        <v>0</v>
      </c>
      <c r="CK6" s="16">
        <v>0</v>
      </c>
      <c r="CL6" s="16">
        <v>0</v>
      </c>
      <c r="CM6" s="16">
        <v>0</v>
      </c>
      <c r="CN6" s="16">
        <v>0</v>
      </c>
      <c r="CO6" s="16">
        <v>0</v>
      </c>
      <c r="CP6" s="16">
        <v>0</v>
      </c>
      <c r="CQ6" s="16">
        <v>0</v>
      </c>
      <c r="CR6" s="16">
        <v>0</v>
      </c>
      <c r="CS6" s="16">
        <v>0</v>
      </c>
      <c r="CT6" s="16">
        <v>0</v>
      </c>
      <c r="CU6" s="16">
        <v>12</v>
      </c>
      <c r="CV6" s="16">
        <v>0</v>
      </c>
      <c r="CW6" s="33">
        <f>SUM(H6:CV6)</f>
        <v>201</v>
      </c>
      <c r="CX6" s="190"/>
    </row>
    <row r="7" spans="1:102" s="15" customFormat="1" x14ac:dyDescent="0.25">
      <c r="A7" s="19"/>
      <c r="B7" s="4" t="s">
        <v>54</v>
      </c>
      <c r="C7" s="4" t="s">
        <v>57</v>
      </c>
      <c r="D7" s="135" t="s">
        <v>312</v>
      </c>
      <c r="E7" s="4" t="s">
        <v>10</v>
      </c>
      <c r="F7" s="4">
        <v>1</v>
      </c>
      <c r="G7" s="16"/>
      <c r="H7" s="16">
        <v>0</v>
      </c>
      <c r="I7" s="16">
        <v>10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6</v>
      </c>
      <c r="P7" s="16">
        <v>0</v>
      </c>
      <c r="Q7" s="16">
        <v>0</v>
      </c>
      <c r="R7" s="16">
        <v>10</v>
      </c>
      <c r="S7" s="16">
        <v>0</v>
      </c>
      <c r="T7" s="16">
        <v>0</v>
      </c>
      <c r="U7" s="16">
        <v>12</v>
      </c>
      <c r="V7" s="16">
        <v>0</v>
      </c>
      <c r="W7" s="16">
        <v>0</v>
      </c>
      <c r="X7" s="16">
        <v>12</v>
      </c>
      <c r="Y7" s="16">
        <v>0</v>
      </c>
      <c r="Z7" s="16">
        <v>0</v>
      </c>
      <c r="AA7" s="16">
        <v>12</v>
      </c>
      <c r="AB7" s="16">
        <v>0</v>
      </c>
      <c r="AC7" s="16">
        <v>0</v>
      </c>
      <c r="AD7" s="16">
        <v>7</v>
      </c>
      <c r="AE7" s="16">
        <v>0</v>
      </c>
      <c r="AF7" s="16">
        <v>0</v>
      </c>
      <c r="AG7" s="16">
        <v>3</v>
      </c>
      <c r="AH7" s="16">
        <v>0</v>
      </c>
      <c r="AI7" s="16">
        <v>0</v>
      </c>
      <c r="AJ7" s="16">
        <v>3</v>
      </c>
      <c r="AK7" s="16">
        <v>0</v>
      </c>
      <c r="AL7" s="16">
        <v>0</v>
      </c>
      <c r="AM7" s="16">
        <v>6</v>
      </c>
      <c r="AN7" s="16">
        <v>0</v>
      </c>
      <c r="AO7" s="16">
        <v>0</v>
      </c>
      <c r="AP7" s="16">
        <v>9</v>
      </c>
      <c r="AQ7" s="16">
        <v>0</v>
      </c>
      <c r="AR7" s="16">
        <v>0</v>
      </c>
      <c r="AS7" s="16">
        <v>9</v>
      </c>
      <c r="AT7" s="16">
        <v>0</v>
      </c>
      <c r="AU7" s="16">
        <v>0</v>
      </c>
      <c r="AV7" s="16">
        <v>12</v>
      </c>
      <c r="AW7" s="16">
        <v>0</v>
      </c>
      <c r="AX7" s="16">
        <v>0</v>
      </c>
      <c r="AY7" s="16">
        <v>11</v>
      </c>
      <c r="AZ7" s="16">
        <v>0</v>
      </c>
      <c r="BA7" s="16">
        <v>0</v>
      </c>
      <c r="BB7" s="16">
        <v>8</v>
      </c>
      <c r="BC7" s="16">
        <v>0</v>
      </c>
      <c r="BD7" s="16">
        <v>0</v>
      </c>
      <c r="BE7" s="16">
        <v>11</v>
      </c>
      <c r="BF7" s="16">
        <v>0</v>
      </c>
      <c r="BG7" s="16">
        <v>0</v>
      </c>
      <c r="BH7" s="16">
        <v>16</v>
      </c>
      <c r="BI7" s="16">
        <v>0</v>
      </c>
      <c r="BJ7" s="16">
        <v>0</v>
      </c>
      <c r="BK7" s="16">
        <v>3</v>
      </c>
      <c r="BL7" s="16">
        <v>0</v>
      </c>
      <c r="BM7" s="16">
        <v>0</v>
      </c>
      <c r="BN7" s="16">
        <v>9</v>
      </c>
      <c r="BO7" s="16">
        <v>0</v>
      </c>
      <c r="BP7" s="16">
        <v>0</v>
      </c>
      <c r="BQ7" s="16">
        <v>7</v>
      </c>
      <c r="BR7" s="16">
        <v>0</v>
      </c>
      <c r="BS7" s="16">
        <v>0</v>
      </c>
      <c r="BT7" s="16">
        <v>0</v>
      </c>
      <c r="BU7" s="16">
        <v>0</v>
      </c>
      <c r="BV7" s="16">
        <v>0</v>
      </c>
      <c r="BW7" s="16">
        <v>0</v>
      </c>
      <c r="BX7" s="16">
        <v>0</v>
      </c>
      <c r="BY7" s="16">
        <v>0</v>
      </c>
      <c r="BZ7" s="16">
        <v>0</v>
      </c>
      <c r="CA7" s="16">
        <v>0</v>
      </c>
      <c r="CB7" s="16">
        <v>0</v>
      </c>
      <c r="CC7" s="16">
        <v>0</v>
      </c>
      <c r="CD7" s="16">
        <v>0</v>
      </c>
      <c r="CE7" s="16">
        <v>0</v>
      </c>
      <c r="CF7" s="16">
        <v>0</v>
      </c>
      <c r="CG7" s="16">
        <v>0</v>
      </c>
      <c r="CH7" s="16">
        <v>0</v>
      </c>
      <c r="CI7" s="16">
        <v>0</v>
      </c>
      <c r="CJ7" s="16">
        <v>0</v>
      </c>
      <c r="CK7" s="16">
        <v>0</v>
      </c>
      <c r="CL7" s="16">
        <v>0</v>
      </c>
      <c r="CM7" s="16">
        <v>0</v>
      </c>
      <c r="CN7" s="16">
        <v>0</v>
      </c>
      <c r="CO7" s="16">
        <v>0</v>
      </c>
      <c r="CP7" s="16">
        <v>0</v>
      </c>
      <c r="CQ7" s="16">
        <v>0</v>
      </c>
      <c r="CR7" s="16">
        <v>0</v>
      </c>
      <c r="CS7" s="16">
        <v>0</v>
      </c>
      <c r="CT7" s="16">
        <v>0</v>
      </c>
      <c r="CU7" s="16">
        <v>9</v>
      </c>
      <c r="CV7" s="16">
        <v>0</v>
      </c>
      <c r="CW7" s="33">
        <f t="shared" si="0"/>
        <v>185</v>
      </c>
      <c r="CX7" s="190"/>
    </row>
    <row r="8" spans="1:102" s="15" customFormat="1" x14ac:dyDescent="0.25">
      <c r="A8" s="19"/>
      <c r="B8" s="4" t="s">
        <v>54</v>
      </c>
      <c r="C8" s="4" t="s">
        <v>55</v>
      </c>
      <c r="D8" s="135" t="s">
        <v>312</v>
      </c>
      <c r="E8" s="4" t="s">
        <v>59</v>
      </c>
      <c r="F8" s="16">
        <v>3</v>
      </c>
      <c r="G8" s="16"/>
      <c r="H8" s="16">
        <v>4</v>
      </c>
      <c r="I8" s="16">
        <v>4</v>
      </c>
      <c r="J8" s="16">
        <v>0</v>
      </c>
      <c r="K8" s="16">
        <v>3</v>
      </c>
      <c r="L8" s="16">
        <v>5</v>
      </c>
      <c r="M8" s="16">
        <v>6</v>
      </c>
      <c r="N8" s="16">
        <v>3</v>
      </c>
      <c r="O8" s="16">
        <v>0</v>
      </c>
      <c r="P8" s="16">
        <v>0</v>
      </c>
      <c r="Q8" s="16">
        <v>5</v>
      </c>
      <c r="R8" s="16">
        <v>5</v>
      </c>
      <c r="S8" s="16">
        <v>2</v>
      </c>
      <c r="T8" s="16">
        <v>3</v>
      </c>
      <c r="U8" s="16">
        <v>2</v>
      </c>
      <c r="V8" s="16">
        <v>5</v>
      </c>
      <c r="W8" s="16">
        <v>6</v>
      </c>
      <c r="X8" s="16">
        <v>3</v>
      </c>
      <c r="Y8" s="16">
        <v>3</v>
      </c>
      <c r="Z8" s="16">
        <v>2</v>
      </c>
      <c r="AA8" s="16">
        <v>0</v>
      </c>
      <c r="AB8" s="16">
        <v>6</v>
      </c>
      <c r="AC8" s="16">
        <v>4</v>
      </c>
      <c r="AD8" s="16">
        <v>2</v>
      </c>
      <c r="AE8" s="16">
        <v>2</v>
      </c>
      <c r="AF8" s="16">
        <v>0</v>
      </c>
      <c r="AG8" s="16">
        <v>0</v>
      </c>
      <c r="AH8" s="16">
        <v>2</v>
      </c>
      <c r="AI8" s="16">
        <v>6</v>
      </c>
      <c r="AJ8" s="16">
        <v>3</v>
      </c>
      <c r="AK8" s="16">
        <v>2</v>
      </c>
      <c r="AL8" s="16">
        <v>1</v>
      </c>
      <c r="AM8" s="16">
        <v>3</v>
      </c>
      <c r="AN8" s="16">
        <v>4</v>
      </c>
      <c r="AO8" s="16">
        <v>5</v>
      </c>
      <c r="AP8" s="16">
        <v>6</v>
      </c>
      <c r="AQ8" s="16">
        <v>5</v>
      </c>
      <c r="AR8" s="16">
        <v>4</v>
      </c>
      <c r="AS8" s="16">
        <v>5</v>
      </c>
      <c r="AT8" s="16">
        <v>1</v>
      </c>
      <c r="AU8" s="16">
        <v>3</v>
      </c>
      <c r="AV8" s="16">
        <v>3</v>
      </c>
      <c r="AW8" s="16">
        <v>5</v>
      </c>
      <c r="AX8" s="16">
        <v>5</v>
      </c>
      <c r="AY8" s="16">
        <v>3</v>
      </c>
      <c r="AZ8" s="16">
        <v>2</v>
      </c>
      <c r="BA8" s="16">
        <v>0</v>
      </c>
      <c r="BB8" s="16">
        <v>0</v>
      </c>
      <c r="BC8" s="16">
        <v>0</v>
      </c>
      <c r="BD8" s="16">
        <v>0</v>
      </c>
      <c r="BE8" s="16">
        <v>6</v>
      </c>
      <c r="BF8" s="16">
        <v>5</v>
      </c>
      <c r="BG8" s="16">
        <v>4</v>
      </c>
      <c r="BH8" s="16">
        <v>4</v>
      </c>
      <c r="BI8" s="16">
        <v>6</v>
      </c>
      <c r="BJ8" s="16">
        <v>0</v>
      </c>
      <c r="BK8" s="16">
        <v>2</v>
      </c>
      <c r="BL8" s="16">
        <v>3</v>
      </c>
      <c r="BM8" s="16">
        <v>5</v>
      </c>
      <c r="BN8" s="16">
        <v>6</v>
      </c>
      <c r="BO8" s="16">
        <v>4</v>
      </c>
      <c r="BP8" s="16">
        <v>1</v>
      </c>
      <c r="BQ8" s="16">
        <v>4</v>
      </c>
      <c r="BR8" s="16">
        <v>2</v>
      </c>
      <c r="BS8" s="16">
        <v>3</v>
      </c>
      <c r="BT8" s="16">
        <v>6</v>
      </c>
      <c r="BU8" s="16">
        <v>6</v>
      </c>
      <c r="BV8" s="16">
        <v>3</v>
      </c>
      <c r="BW8" s="16">
        <v>0</v>
      </c>
      <c r="BX8" s="16">
        <v>0</v>
      </c>
      <c r="BY8" s="16">
        <v>0</v>
      </c>
      <c r="BZ8" s="16">
        <v>5</v>
      </c>
      <c r="CA8" s="16">
        <v>0</v>
      </c>
      <c r="CB8" s="16">
        <v>0</v>
      </c>
      <c r="CC8" s="16">
        <v>8</v>
      </c>
      <c r="CD8" s="16">
        <v>2</v>
      </c>
      <c r="CE8" s="16">
        <v>1</v>
      </c>
      <c r="CF8" s="16">
        <v>6</v>
      </c>
      <c r="CG8" s="16">
        <v>2</v>
      </c>
      <c r="CH8" s="16">
        <v>0</v>
      </c>
      <c r="CI8" s="16">
        <v>4</v>
      </c>
      <c r="CJ8" s="16">
        <v>3</v>
      </c>
      <c r="CK8" s="16">
        <v>2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5</v>
      </c>
      <c r="CS8" s="16">
        <v>6</v>
      </c>
      <c r="CT8" s="16">
        <v>6</v>
      </c>
      <c r="CU8" s="16">
        <v>4</v>
      </c>
      <c r="CV8" s="16">
        <v>1</v>
      </c>
      <c r="CW8" s="33">
        <f t="shared" si="0"/>
        <v>268</v>
      </c>
      <c r="CX8" s="190">
        <f>CW8+CW9+CW10+CW11</f>
        <v>1086</v>
      </c>
    </row>
    <row r="9" spans="1:102" s="15" customFormat="1" x14ac:dyDescent="0.25">
      <c r="A9" s="19"/>
      <c r="B9" s="4" t="s">
        <v>54</v>
      </c>
      <c r="C9" s="4" t="s">
        <v>4</v>
      </c>
      <c r="D9" s="135" t="s">
        <v>312</v>
      </c>
      <c r="E9" s="4" t="s">
        <v>60</v>
      </c>
      <c r="F9" s="16">
        <v>3</v>
      </c>
      <c r="G9" s="16"/>
      <c r="H9" s="16">
        <v>5</v>
      </c>
      <c r="I9" s="16">
        <v>4</v>
      </c>
      <c r="J9" s="16">
        <v>5</v>
      </c>
      <c r="K9" s="16">
        <v>5</v>
      </c>
      <c r="L9" s="16">
        <v>6</v>
      </c>
      <c r="M9" s="16">
        <v>3</v>
      </c>
      <c r="N9" s="16">
        <v>9</v>
      </c>
      <c r="O9" s="16">
        <v>3</v>
      </c>
      <c r="P9" s="16">
        <v>5</v>
      </c>
      <c r="Q9" s="16">
        <v>6</v>
      </c>
      <c r="R9" s="16">
        <v>9</v>
      </c>
      <c r="S9" s="16">
        <v>3</v>
      </c>
      <c r="T9" s="16">
        <v>6</v>
      </c>
      <c r="U9" s="16">
        <v>6</v>
      </c>
      <c r="V9" s="16">
        <v>6</v>
      </c>
      <c r="W9" s="16">
        <v>4</v>
      </c>
      <c r="X9" s="16">
        <v>8</v>
      </c>
      <c r="Y9" s="16">
        <v>3</v>
      </c>
      <c r="Z9" s="16">
        <v>6</v>
      </c>
      <c r="AA9" s="16">
        <v>8</v>
      </c>
      <c r="AB9" s="16">
        <v>6</v>
      </c>
      <c r="AC9" s="16">
        <v>7</v>
      </c>
      <c r="AD9" s="16">
        <v>5</v>
      </c>
      <c r="AE9" s="16">
        <v>7</v>
      </c>
      <c r="AF9" s="16">
        <v>0</v>
      </c>
      <c r="AG9" s="16">
        <v>0</v>
      </c>
      <c r="AH9" s="16">
        <v>0</v>
      </c>
      <c r="AI9" s="16">
        <v>5</v>
      </c>
      <c r="AJ9" s="16">
        <v>3</v>
      </c>
      <c r="AK9" s="16">
        <v>5</v>
      </c>
      <c r="AL9" s="16">
        <v>5</v>
      </c>
      <c r="AM9" s="16">
        <v>2</v>
      </c>
      <c r="AN9" s="16">
        <v>2</v>
      </c>
      <c r="AO9" s="16">
        <v>3</v>
      </c>
      <c r="AP9" s="16">
        <v>4</v>
      </c>
      <c r="AQ9" s="16">
        <v>6</v>
      </c>
      <c r="AR9" s="16">
        <v>4</v>
      </c>
      <c r="AS9" s="16">
        <v>6</v>
      </c>
      <c r="AT9" s="16">
        <v>3</v>
      </c>
      <c r="AU9" s="16">
        <v>6</v>
      </c>
      <c r="AV9" s="16">
        <v>4</v>
      </c>
      <c r="AW9" s="16">
        <v>6</v>
      </c>
      <c r="AX9" s="16">
        <v>9</v>
      </c>
      <c r="AY9" s="16">
        <v>4</v>
      </c>
      <c r="AZ9" s="16">
        <v>6</v>
      </c>
      <c r="BA9" s="16">
        <v>10</v>
      </c>
      <c r="BB9" s="16">
        <v>3</v>
      </c>
      <c r="BC9" s="16">
        <v>5</v>
      </c>
      <c r="BD9" s="16">
        <v>6</v>
      </c>
      <c r="BE9" s="16">
        <v>6</v>
      </c>
      <c r="BF9" s="16">
        <v>5</v>
      </c>
      <c r="BG9" s="16">
        <v>6</v>
      </c>
      <c r="BH9" s="16">
        <v>5</v>
      </c>
      <c r="BI9" s="16">
        <v>3</v>
      </c>
      <c r="BJ9" s="16">
        <v>5</v>
      </c>
      <c r="BK9" s="16">
        <v>5</v>
      </c>
      <c r="BL9" s="16">
        <v>7</v>
      </c>
      <c r="BM9" s="16">
        <v>1</v>
      </c>
      <c r="BN9" s="16">
        <v>0</v>
      </c>
      <c r="BO9" s="16">
        <v>1</v>
      </c>
      <c r="BP9" s="16">
        <v>3</v>
      </c>
      <c r="BQ9" s="16">
        <v>4</v>
      </c>
      <c r="BR9" s="16">
        <v>10</v>
      </c>
      <c r="BS9" s="16">
        <v>6</v>
      </c>
      <c r="BT9" s="16">
        <v>0</v>
      </c>
      <c r="BU9" s="16">
        <v>3</v>
      </c>
      <c r="BV9" s="16">
        <v>7</v>
      </c>
      <c r="BW9" s="16">
        <v>2</v>
      </c>
      <c r="BX9" s="16">
        <v>2</v>
      </c>
      <c r="BY9" s="16">
        <v>8</v>
      </c>
      <c r="BZ9" s="16">
        <v>8</v>
      </c>
      <c r="CA9" s="16">
        <v>3</v>
      </c>
      <c r="CB9" s="16">
        <v>3</v>
      </c>
      <c r="CC9" s="16">
        <v>6</v>
      </c>
      <c r="CD9" s="16">
        <v>9</v>
      </c>
      <c r="CE9" s="16">
        <v>6</v>
      </c>
      <c r="CF9" s="16">
        <v>8</v>
      </c>
      <c r="CG9" s="16">
        <v>3</v>
      </c>
      <c r="CH9" s="16">
        <v>5</v>
      </c>
      <c r="CI9" s="16">
        <v>3</v>
      </c>
      <c r="CJ9" s="16">
        <v>0</v>
      </c>
      <c r="CK9" s="16">
        <v>4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5</v>
      </c>
      <c r="CS9" s="16">
        <v>4</v>
      </c>
      <c r="CT9" s="16">
        <v>3</v>
      </c>
      <c r="CU9" s="16">
        <v>5</v>
      </c>
      <c r="CV9" s="16">
        <v>4</v>
      </c>
      <c r="CW9" s="33">
        <f t="shared" si="0"/>
        <v>410</v>
      </c>
      <c r="CX9" s="190"/>
    </row>
    <row r="10" spans="1:102" s="15" customFormat="1" x14ac:dyDescent="0.25">
      <c r="A10" s="19"/>
      <c r="B10" s="4" t="s">
        <v>54</v>
      </c>
      <c r="C10" s="4" t="s">
        <v>56</v>
      </c>
      <c r="D10" s="135" t="s">
        <v>312</v>
      </c>
      <c r="E10" s="4" t="s">
        <v>9</v>
      </c>
      <c r="F10" s="16">
        <v>3</v>
      </c>
      <c r="G10" s="16"/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5</v>
      </c>
      <c r="O10" s="16">
        <v>5</v>
      </c>
      <c r="P10" s="16">
        <v>6</v>
      </c>
      <c r="Q10" s="16">
        <v>6</v>
      </c>
      <c r="R10" s="16">
        <v>6</v>
      </c>
      <c r="S10" s="16">
        <v>8</v>
      </c>
      <c r="T10" s="16">
        <v>5</v>
      </c>
      <c r="U10" s="16">
        <v>0</v>
      </c>
      <c r="V10" s="16">
        <v>0</v>
      </c>
      <c r="W10" s="16">
        <v>5</v>
      </c>
      <c r="X10" s="16">
        <v>3</v>
      </c>
      <c r="Y10" s="16">
        <v>0</v>
      </c>
      <c r="Z10" s="16">
        <v>5</v>
      </c>
      <c r="AA10" s="16">
        <v>5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6</v>
      </c>
      <c r="AK10" s="16">
        <v>2</v>
      </c>
      <c r="AL10" s="16">
        <v>0</v>
      </c>
      <c r="AM10" s="16">
        <v>6</v>
      </c>
      <c r="AN10" s="16">
        <v>5</v>
      </c>
      <c r="AO10" s="16">
        <v>0</v>
      </c>
      <c r="AP10" s="16">
        <v>3</v>
      </c>
      <c r="AQ10" s="16">
        <v>6</v>
      </c>
      <c r="AR10" s="16">
        <v>0</v>
      </c>
      <c r="AS10" s="16">
        <v>5</v>
      </c>
      <c r="AT10" s="16">
        <v>3</v>
      </c>
      <c r="AU10" s="16">
        <v>0</v>
      </c>
      <c r="AV10" s="16">
        <v>5</v>
      </c>
      <c r="AW10" s="16">
        <v>6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6</v>
      </c>
      <c r="BE10" s="16">
        <v>6</v>
      </c>
      <c r="BF10" s="16">
        <v>0</v>
      </c>
      <c r="BG10" s="16">
        <v>5</v>
      </c>
      <c r="BH10" s="16">
        <v>5</v>
      </c>
      <c r="BI10" s="16">
        <v>2</v>
      </c>
      <c r="BJ10" s="16">
        <v>5</v>
      </c>
      <c r="BK10" s="16">
        <v>8</v>
      </c>
      <c r="BL10" s="16">
        <v>2</v>
      </c>
      <c r="BM10" s="16">
        <v>5</v>
      </c>
      <c r="BN10" s="16">
        <v>3</v>
      </c>
      <c r="BO10" s="16">
        <v>2</v>
      </c>
      <c r="BP10" s="16">
        <v>5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5</v>
      </c>
      <c r="BZ10" s="16">
        <v>6</v>
      </c>
      <c r="CA10" s="16">
        <v>2</v>
      </c>
      <c r="CB10" s="16">
        <v>3</v>
      </c>
      <c r="CC10" s="16">
        <v>3</v>
      </c>
      <c r="CD10" s="16">
        <v>0</v>
      </c>
      <c r="CE10" s="16">
        <v>5</v>
      </c>
      <c r="CF10" s="16">
        <v>6</v>
      </c>
      <c r="CG10" s="16">
        <v>2</v>
      </c>
      <c r="CH10" s="16">
        <v>3</v>
      </c>
      <c r="CI10" s="16">
        <v>5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6</v>
      </c>
      <c r="CU10" s="16">
        <v>6</v>
      </c>
      <c r="CV10" s="16">
        <v>0</v>
      </c>
      <c r="CW10" s="33">
        <f t="shared" si="0"/>
        <v>212</v>
      </c>
      <c r="CX10" s="190"/>
    </row>
    <row r="11" spans="1:102" s="15" customFormat="1" x14ac:dyDescent="0.25">
      <c r="A11" s="19"/>
      <c r="B11" s="4" t="s">
        <v>54</v>
      </c>
      <c r="C11" s="4" t="s">
        <v>57</v>
      </c>
      <c r="D11" s="135" t="s">
        <v>312</v>
      </c>
      <c r="E11" s="4" t="s">
        <v>10</v>
      </c>
      <c r="F11" s="16">
        <v>3</v>
      </c>
      <c r="G11" s="16"/>
      <c r="H11" s="16">
        <v>5</v>
      </c>
      <c r="I11" s="16">
        <v>5</v>
      </c>
      <c r="J11" s="16">
        <v>0</v>
      </c>
      <c r="K11" s="16">
        <v>0</v>
      </c>
      <c r="L11" s="16">
        <v>0</v>
      </c>
      <c r="M11" s="16">
        <v>0</v>
      </c>
      <c r="N11" s="16">
        <v>3</v>
      </c>
      <c r="O11" s="16">
        <v>2</v>
      </c>
      <c r="P11" s="16">
        <v>2</v>
      </c>
      <c r="Q11" s="16">
        <v>3</v>
      </c>
      <c r="R11" s="16">
        <v>4</v>
      </c>
      <c r="S11" s="16">
        <v>3</v>
      </c>
      <c r="T11" s="16">
        <v>6</v>
      </c>
      <c r="U11" s="16">
        <v>2</v>
      </c>
      <c r="V11" s="16">
        <v>5</v>
      </c>
      <c r="W11" s="16">
        <v>3</v>
      </c>
      <c r="X11" s="16">
        <v>4</v>
      </c>
      <c r="Y11" s="16">
        <v>5</v>
      </c>
      <c r="Z11" s="16">
        <v>4</v>
      </c>
      <c r="AA11" s="16">
        <v>5</v>
      </c>
      <c r="AB11" s="16">
        <v>4</v>
      </c>
      <c r="AC11" s="16">
        <v>3</v>
      </c>
      <c r="AD11" s="16">
        <v>4</v>
      </c>
      <c r="AE11" s="16">
        <v>1</v>
      </c>
      <c r="AF11" s="16">
        <v>0</v>
      </c>
      <c r="AG11" s="16">
        <v>0</v>
      </c>
      <c r="AH11" s="16">
        <v>3</v>
      </c>
      <c r="AI11" s="16">
        <v>3</v>
      </c>
      <c r="AJ11" s="16">
        <v>0</v>
      </c>
      <c r="AK11" s="16">
        <v>0</v>
      </c>
      <c r="AL11" s="16">
        <v>2</v>
      </c>
      <c r="AM11" s="16">
        <v>2</v>
      </c>
      <c r="AN11" s="16">
        <v>3</v>
      </c>
      <c r="AO11" s="16">
        <v>4</v>
      </c>
      <c r="AP11" s="16">
        <v>4</v>
      </c>
      <c r="AQ11" s="16">
        <v>3</v>
      </c>
      <c r="AR11" s="16">
        <v>4</v>
      </c>
      <c r="AS11" s="16">
        <v>2</v>
      </c>
      <c r="AT11" s="16">
        <v>3</v>
      </c>
      <c r="AU11" s="16">
        <v>5</v>
      </c>
      <c r="AV11" s="16">
        <v>3</v>
      </c>
      <c r="AW11" s="16">
        <v>4</v>
      </c>
      <c r="AX11" s="16">
        <v>4</v>
      </c>
      <c r="AY11" s="16">
        <v>3</v>
      </c>
      <c r="AZ11" s="16">
        <v>5</v>
      </c>
      <c r="BA11" s="16">
        <v>2</v>
      </c>
      <c r="BB11" s="16">
        <v>0</v>
      </c>
      <c r="BC11" s="16">
        <v>6</v>
      </c>
      <c r="BD11" s="16">
        <v>5</v>
      </c>
      <c r="BE11" s="16">
        <v>4</v>
      </c>
      <c r="BF11" s="16">
        <v>3</v>
      </c>
      <c r="BG11" s="16">
        <v>3</v>
      </c>
      <c r="BH11" s="16">
        <v>8</v>
      </c>
      <c r="BI11" s="16">
        <v>5</v>
      </c>
      <c r="BJ11" s="16">
        <v>1</v>
      </c>
      <c r="BK11" s="16">
        <v>2</v>
      </c>
      <c r="BL11" s="16">
        <v>0</v>
      </c>
      <c r="BM11" s="16">
        <v>4</v>
      </c>
      <c r="BN11" s="16">
        <v>2</v>
      </c>
      <c r="BO11" s="16">
        <v>4</v>
      </c>
      <c r="BP11" s="16">
        <v>2</v>
      </c>
      <c r="BQ11" s="16">
        <v>2</v>
      </c>
      <c r="BR11" s="16">
        <v>3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3</v>
      </c>
      <c r="CU11" s="16">
        <v>4</v>
      </c>
      <c r="CV11" s="16">
        <v>3</v>
      </c>
      <c r="CW11" s="33">
        <f>SUM(H11:CV11)</f>
        <v>196</v>
      </c>
      <c r="CX11" s="190"/>
    </row>
    <row r="12" spans="1:102" s="15" customFormat="1" x14ac:dyDescent="0.25">
      <c r="A12" s="19"/>
      <c r="B12" s="4" t="s">
        <v>63</v>
      </c>
      <c r="C12" s="4" t="s">
        <v>63</v>
      </c>
      <c r="D12" s="4" t="s">
        <v>50</v>
      </c>
      <c r="E12" s="5" t="s">
        <v>65</v>
      </c>
      <c r="F12" s="16">
        <v>3</v>
      </c>
      <c r="G12" s="16"/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2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1</v>
      </c>
      <c r="BN12" s="4">
        <v>0</v>
      </c>
      <c r="BO12" s="4">
        <v>1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16">
        <f>SUM(H12:CV12)</f>
        <v>22</v>
      </c>
    </row>
    <row r="13" spans="1:102" s="15" customFormat="1" x14ac:dyDescent="0.25">
      <c r="A13" s="19"/>
      <c r="B13" s="4" t="s">
        <v>63</v>
      </c>
      <c r="C13" s="4" t="s">
        <v>55</v>
      </c>
      <c r="D13" s="135" t="s">
        <v>50</v>
      </c>
      <c r="E13" s="4" t="s">
        <v>66</v>
      </c>
      <c r="F13" s="16">
        <v>3</v>
      </c>
      <c r="G13" s="16"/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2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1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1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2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1</v>
      </c>
      <c r="AT13" s="16">
        <v>0</v>
      </c>
      <c r="AU13" s="16">
        <v>0</v>
      </c>
      <c r="AV13" s="16">
        <v>1</v>
      </c>
      <c r="AW13" s="16">
        <v>1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1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1</v>
      </c>
      <c r="BL13" s="16">
        <v>0</v>
      </c>
      <c r="BM13" s="16">
        <v>0</v>
      </c>
      <c r="BN13" s="16">
        <v>1</v>
      </c>
      <c r="BO13" s="16">
        <v>0</v>
      </c>
      <c r="BP13" s="16">
        <v>0</v>
      </c>
      <c r="BQ13" s="16">
        <v>1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1</v>
      </c>
      <c r="CA13" s="16">
        <v>0</v>
      </c>
      <c r="CB13" s="16">
        <v>0</v>
      </c>
      <c r="CC13" s="16">
        <v>0</v>
      </c>
      <c r="CD13" s="16">
        <v>0</v>
      </c>
      <c r="CE13" s="16">
        <v>0</v>
      </c>
      <c r="CF13" s="16">
        <v>1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6">
        <v>0</v>
      </c>
      <c r="CS13" s="16">
        <v>0</v>
      </c>
      <c r="CT13" s="16">
        <v>0</v>
      </c>
      <c r="CU13" s="16">
        <v>0</v>
      </c>
      <c r="CV13" s="16">
        <v>1</v>
      </c>
      <c r="CW13" s="16">
        <f>SUM(H13:CV13)</f>
        <v>16</v>
      </c>
    </row>
    <row r="14" spans="1:102" s="15" customFormat="1" x14ac:dyDescent="0.25">
      <c r="A14" s="19"/>
      <c r="B14" s="4" t="s">
        <v>63</v>
      </c>
      <c r="C14" s="4" t="s">
        <v>56</v>
      </c>
      <c r="D14" s="4" t="s">
        <v>51</v>
      </c>
      <c r="E14" s="4" t="s">
        <v>67</v>
      </c>
      <c r="F14" s="16">
        <v>3</v>
      </c>
      <c r="G14" s="16"/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1</v>
      </c>
      <c r="W14" s="16">
        <v>0</v>
      </c>
      <c r="X14" s="16">
        <v>0</v>
      </c>
      <c r="Y14" s="16">
        <v>1</v>
      </c>
      <c r="Z14" s="16">
        <v>0</v>
      </c>
      <c r="AA14" s="16">
        <v>1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1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</v>
      </c>
      <c r="AQ14" s="16">
        <v>1</v>
      </c>
      <c r="AR14" s="16">
        <v>0</v>
      </c>
      <c r="AS14" s="16">
        <v>0</v>
      </c>
      <c r="AT14" s="16">
        <v>0</v>
      </c>
      <c r="AU14" s="16">
        <v>0</v>
      </c>
      <c r="AV14" s="16">
        <v>1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1</v>
      </c>
      <c r="BG14" s="16">
        <v>1</v>
      </c>
      <c r="BH14" s="16">
        <v>0</v>
      </c>
      <c r="BI14" s="16">
        <v>0</v>
      </c>
      <c r="BJ14" s="16">
        <v>1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1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1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6">
        <v>0</v>
      </c>
      <c r="CS14" s="16">
        <v>0</v>
      </c>
      <c r="CT14" s="16">
        <v>1</v>
      </c>
      <c r="CU14" s="16">
        <v>0</v>
      </c>
      <c r="CV14" s="16">
        <v>0</v>
      </c>
      <c r="CW14" s="16">
        <f>SUM(H14:CV14)</f>
        <v>13</v>
      </c>
    </row>
    <row r="15" spans="1:102" s="15" customFormat="1" x14ac:dyDescent="0.25">
      <c r="A15" s="19"/>
      <c r="B15" s="4" t="s">
        <v>63</v>
      </c>
      <c r="C15" s="4" t="s">
        <v>56</v>
      </c>
      <c r="D15" s="4" t="s">
        <v>316</v>
      </c>
      <c r="E15" s="4" t="s">
        <v>67</v>
      </c>
      <c r="F15" s="16">
        <v>3</v>
      </c>
      <c r="G15" s="16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1</v>
      </c>
      <c r="Q15" s="16">
        <v>0</v>
      </c>
      <c r="R15" s="16">
        <v>1</v>
      </c>
      <c r="S15" s="16">
        <v>1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1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1</v>
      </c>
      <c r="AJ15" s="16">
        <v>0</v>
      </c>
      <c r="AK15" s="16">
        <v>1</v>
      </c>
      <c r="AL15" s="16">
        <v>0</v>
      </c>
      <c r="AM15" s="16">
        <v>1</v>
      </c>
      <c r="AN15" s="16">
        <v>1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1</v>
      </c>
      <c r="BN15" s="16">
        <v>1</v>
      </c>
      <c r="BO15" s="16">
        <v>0</v>
      </c>
      <c r="BP15" s="16">
        <v>1</v>
      </c>
      <c r="BQ15" s="16">
        <v>0</v>
      </c>
      <c r="BR15" s="16">
        <v>1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1</v>
      </c>
      <c r="CA15" s="16">
        <v>0</v>
      </c>
      <c r="CB15" s="16">
        <v>1</v>
      </c>
      <c r="CC15" s="16">
        <v>0</v>
      </c>
      <c r="CD15" s="16">
        <v>1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v>0</v>
      </c>
      <c r="CU15" s="16">
        <v>0</v>
      </c>
      <c r="CV15" s="16">
        <v>0</v>
      </c>
      <c r="CW15" s="16">
        <f>SUM(H15:CV15)</f>
        <v>16</v>
      </c>
    </row>
    <row r="16" spans="1:102" s="15" customFormat="1" x14ac:dyDescent="0.25">
      <c r="A16" s="19"/>
    </row>
    <row r="17" spans="1:101" s="15" customFormat="1" x14ac:dyDescent="0.25">
      <c r="A17" s="19" t="s">
        <v>213</v>
      </c>
    </row>
    <row r="18" spans="1:101" s="12" customFormat="1" ht="34.5" customHeight="1" x14ac:dyDescent="0.25">
      <c r="A18" s="18"/>
      <c r="B18" s="160" t="s">
        <v>61</v>
      </c>
      <c r="C18" s="160" t="s">
        <v>62</v>
      </c>
      <c r="D18" s="166" t="s">
        <v>90</v>
      </c>
      <c r="E18" s="160" t="s">
        <v>0</v>
      </c>
      <c r="F18" s="160" t="s">
        <v>88</v>
      </c>
      <c r="G18" s="13" t="s">
        <v>87</v>
      </c>
      <c r="H18" s="14" t="s">
        <v>12</v>
      </c>
      <c r="I18" s="14" t="s">
        <v>12</v>
      </c>
      <c r="J18" s="14" t="s">
        <v>12</v>
      </c>
      <c r="K18" s="14" t="s">
        <v>13</v>
      </c>
      <c r="L18" s="14" t="s">
        <v>13</v>
      </c>
      <c r="M18" s="14" t="s">
        <v>13</v>
      </c>
      <c r="N18" s="14" t="s">
        <v>14</v>
      </c>
      <c r="O18" s="14" t="s">
        <v>14</v>
      </c>
      <c r="P18" s="14" t="s">
        <v>14</v>
      </c>
      <c r="Q18" s="14" t="s">
        <v>15</v>
      </c>
      <c r="R18" s="14" t="s">
        <v>15</v>
      </c>
      <c r="S18" s="14" t="s">
        <v>15</v>
      </c>
      <c r="T18" s="14" t="s">
        <v>16</v>
      </c>
      <c r="U18" s="14" t="s">
        <v>16</v>
      </c>
      <c r="V18" s="14" t="s">
        <v>16</v>
      </c>
      <c r="W18" s="14" t="s">
        <v>17</v>
      </c>
      <c r="X18" s="14" t="s">
        <v>17</v>
      </c>
      <c r="Y18" s="14" t="s">
        <v>17</v>
      </c>
      <c r="Z18" s="14" t="s">
        <v>18</v>
      </c>
      <c r="AA18" s="14" t="s">
        <v>18</v>
      </c>
      <c r="AB18" s="14" t="s">
        <v>18</v>
      </c>
      <c r="AC18" s="14" t="s">
        <v>19</v>
      </c>
      <c r="AD18" s="14" t="s">
        <v>19</v>
      </c>
      <c r="AE18" s="14" t="s">
        <v>19</v>
      </c>
      <c r="AF18" s="14" t="s">
        <v>20</v>
      </c>
      <c r="AG18" s="14" t="s">
        <v>20</v>
      </c>
      <c r="AH18" s="14" t="s">
        <v>20</v>
      </c>
      <c r="AI18" s="14" t="s">
        <v>21</v>
      </c>
      <c r="AJ18" s="14" t="s">
        <v>21</v>
      </c>
      <c r="AK18" s="14" t="s">
        <v>21</v>
      </c>
      <c r="AL18" s="14" t="s">
        <v>22</v>
      </c>
      <c r="AM18" s="14" t="s">
        <v>22</v>
      </c>
      <c r="AN18" s="14" t="s">
        <v>22</v>
      </c>
      <c r="AO18" s="14" t="s">
        <v>23</v>
      </c>
      <c r="AP18" s="14" t="s">
        <v>23</v>
      </c>
      <c r="AQ18" s="14" t="s">
        <v>23</v>
      </c>
      <c r="AR18" s="14" t="s">
        <v>24</v>
      </c>
      <c r="AS18" s="14" t="s">
        <v>24</v>
      </c>
      <c r="AT18" s="14" t="s">
        <v>24</v>
      </c>
      <c r="AU18" s="14" t="s">
        <v>25</v>
      </c>
      <c r="AV18" s="14" t="s">
        <v>25</v>
      </c>
      <c r="AW18" s="14" t="s">
        <v>25</v>
      </c>
      <c r="AX18" s="14" t="s">
        <v>26</v>
      </c>
      <c r="AY18" s="14" t="s">
        <v>26</v>
      </c>
      <c r="AZ18" s="14" t="s">
        <v>26</v>
      </c>
      <c r="BA18" s="14" t="s">
        <v>27</v>
      </c>
      <c r="BB18" s="14" t="s">
        <v>27</v>
      </c>
      <c r="BC18" s="14" t="s">
        <v>27</v>
      </c>
      <c r="BD18" s="14" t="s">
        <v>28</v>
      </c>
      <c r="BE18" s="14" t="s">
        <v>28</v>
      </c>
      <c r="BF18" s="14" t="s">
        <v>28</v>
      </c>
      <c r="BG18" s="14" t="s">
        <v>29</v>
      </c>
      <c r="BH18" s="14" t="s">
        <v>29</v>
      </c>
      <c r="BI18" s="14" t="s">
        <v>29</v>
      </c>
      <c r="BJ18" s="14" t="s">
        <v>30</v>
      </c>
      <c r="BK18" s="14" t="s">
        <v>30</v>
      </c>
      <c r="BL18" s="14" t="s">
        <v>30</v>
      </c>
      <c r="BM18" s="14" t="s">
        <v>31</v>
      </c>
      <c r="BN18" s="14" t="s">
        <v>31</v>
      </c>
      <c r="BO18" s="14" t="s">
        <v>31</v>
      </c>
      <c r="BP18" s="14" t="s">
        <v>32</v>
      </c>
      <c r="BQ18" s="14" t="s">
        <v>32</v>
      </c>
      <c r="BR18" s="14" t="s">
        <v>32</v>
      </c>
      <c r="BS18" s="14" t="s">
        <v>33</v>
      </c>
      <c r="BT18" s="14" t="s">
        <v>33</v>
      </c>
      <c r="BU18" s="14" t="s">
        <v>33</v>
      </c>
      <c r="BV18" s="14" t="s">
        <v>34</v>
      </c>
      <c r="BW18" s="14" t="s">
        <v>34</v>
      </c>
      <c r="BX18" s="14" t="s">
        <v>34</v>
      </c>
      <c r="BY18" s="14" t="s">
        <v>35</v>
      </c>
      <c r="BZ18" s="14" t="s">
        <v>35</v>
      </c>
      <c r="CA18" s="14" t="s">
        <v>35</v>
      </c>
      <c r="CB18" s="14" t="s">
        <v>36</v>
      </c>
      <c r="CC18" s="14" t="s">
        <v>36</v>
      </c>
      <c r="CD18" s="14" t="s">
        <v>36</v>
      </c>
      <c r="CE18" s="14" t="s">
        <v>37</v>
      </c>
      <c r="CF18" s="14" t="s">
        <v>37</v>
      </c>
      <c r="CG18" s="14" t="s">
        <v>37</v>
      </c>
      <c r="CH18" s="14" t="s">
        <v>39</v>
      </c>
      <c r="CI18" s="14" t="s">
        <v>39</v>
      </c>
      <c r="CJ18" s="14" t="s">
        <v>39</v>
      </c>
      <c r="CK18" s="14" t="s">
        <v>38</v>
      </c>
      <c r="CL18" s="14" t="s">
        <v>38</v>
      </c>
      <c r="CM18" s="14" t="s">
        <v>38</v>
      </c>
      <c r="CN18" s="14" t="s">
        <v>40</v>
      </c>
      <c r="CO18" s="14" t="s">
        <v>40</v>
      </c>
      <c r="CP18" s="14" t="s">
        <v>40</v>
      </c>
      <c r="CQ18" s="14" t="s">
        <v>41</v>
      </c>
      <c r="CR18" s="14" t="s">
        <v>41</v>
      </c>
      <c r="CS18" s="14" t="s">
        <v>41</v>
      </c>
      <c r="CT18" s="14" t="s">
        <v>42</v>
      </c>
      <c r="CU18" s="14" t="s">
        <v>42</v>
      </c>
      <c r="CV18" s="14" t="s">
        <v>42</v>
      </c>
      <c r="CW18" s="34" t="s">
        <v>89</v>
      </c>
    </row>
    <row r="19" spans="1:101" s="12" customFormat="1" ht="15.75" customHeight="1" x14ac:dyDescent="0.25">
      <c r="A19" s="18"/>
      <c r="B19" s="160"/>
      <c r="C19" s="160"/>
      <c r="D19" s="167"/>
      <c r="E19" s="160"/>
      <c r="F19" s="160"/>
      <c r="G19" s="10" t="s">
        <v>2</v>
      </c>
      <c r="H19" s="30" t="s">
        <v>5</v>
      </c>
      <c r="I19" s="30" t="s">
        <v>3</v>
      </c>
      <c r="J19" s="30" t="s">
        <v>4</v>
      </c>
      <c r="K19" s="30" t="s">
        <v>5</v>
      </c>
      <c r="L19" s="30" t="s">
        <v>3</v>
      </c>
      <c r="M19" s="30" t="s">
        <v>4</v>
      </c>
      <c r="N19" s="30" t="s">
        <v>5</v>
      </c>
      <c r="O19" s="30" t="s">
        <v>3</v>
      </c>
      <c r="P19" s="30" t="s">
        <v>4</v>
      </c>
      <c r="Q19" s="30" t="s">
        <v>5</v>
      </c>
      <c r="R19" s="30" t="s">
        <v>3</v>
      </c>
      <c r="S19" s="30" t="s">
        <v>4</v>
      </c>
      <c r="T19" s="30" t="s">
        <v>5</v>
      </c>
      <c r="U19" s="30" t="s">
        <v>3</v>
      </c>
      <c r="V19" s="30" t="s">
        <v>4</v>
      </c>
      <c r="W19" s="30" t="s">
        <v>5</v>
      </c>
      <c r="X19" s="30" t="s">
        <v>3</v>
      </c>
      <c r="Y19" s="30" t="s">
        <v>4</v>
      </c>
      <c r="Z19" s="30" t="s">
        <v>5</v>
      </c>
      <c r="AA19" s="30" t="s">
        <v>3</v>
      </c>
      <c r="AB19" s="30" t="s">
        <v>4</v>
      </c>
      <c r="AC19" s="30" t="s">
        <v>5</v>
      </c>
      <c r="AD19" s="30" t="s">
        <v>3</v>
      </c>
      <c r="AE19" s="30" t="s">
        <v>4</v>
      </c>
      <c r="AF19" s="30" t="s">
        <v>5</v>
      </c>
      <c r="AG19" s="30" t="s">
        <v>3</v>
      </c>
      <c r="AH19" s="30" t="s">
        <v>4</v>
      </c>
      <c r="AI19" s="30" t="s">
        <v>5</v>
      </c>
      <c r="AJ19" s="30" t="s">
        <v>3</v>
      </c>
      <c r="AK19" s="30" t="s">
        <v>4</v>
      </c>
      <c r="AL19" s="30" t="s">
        <v>5</v>
      </c>
      <c r="AM19" s="30" t="s">
        <v>3</v>
      </c>
      <c r="AN19" s="30" t="s">
        <v>4</v>
      </c>
      <c r="AO19" s="30" t="s">
        <v>5</v>
      </c>
      <c r="AP19" s="30" t="s">
        <v>3</v>
      </c>
      <c r="AQ19" s="30" t="s">
        <v>4</v>
      </c>
      <c r="AR19" s="30" t="s">
        <v>5</v>
      </c>
      <c r="AS19" s="30" t="s">
        <v>3</v>
      </c>
      <c r="AT19" s="30" t="s">
        <v>4</v>
      </c>
      <c r="AU19" s="30" t="s">
        <v>5</v>
      </c>
      <c r="AV19" s="30" t="s">
        <v>3</v>
      </c>
      <c r="AW19" s="30" t="s">
        <v>4</v>
      </c>
      <c r="AX19" s="30" t="s">
        <v>5</v>
      </c>
      <c r="AY19" s="30" t="s">
        <v>3</v>
      </c>
      <c r="AZ19" s="30" t="s">
        <v>4</v>
      </c>
      <c r="BA19" s="30" t="s">
        <v>5</v>
      </c>
      <c r="BB19" s="30" t="s">
        <v>3</v>
      </c>
      <c r="BC19" s="30" t="s">
        <v>4</v>
      </c>
      <c r="BD19" s="30" t="s">
        <v>5</v>
      </c>
      <c r="BE19" s="30" t="s">
        <v>3</v>
      </c>
      <c r="BF19" s="30" t="s">
        <v>4</v>
      </c>
      <c r="BG19" s="30" t="s">
        <v>5</v>
      </c>
      <c r="BH19" s="30" t="s">
        <v>3</v>
      </c>
      <c r="BI19" s="30" t="s">
        <v>4</v>
      </c>
      <c r="BJ19" s="30" t="s">
        <v>5</v>
      </c>
      <c r="BK19" s="30" t="s">
        <v>3</v>
      </c>
      <c r="BL19" s="30" t="s">
        <v>4</v>
      </c>
      <c r="BM19" s="30" t="s">
        <v>5</v>
      </c>
      <c r="BN19" s="30" t="s">
        <v>3</v>
      </c>
      <c r="BO19" s="30" t="s">
        <v>4</v>
      </c>
      <c r="BP19" s="30" t="s">
        <v>5</v>
      </c>
      <c r="BQ19" s="30" t="s">
        <v>3</v>
      </c>
      <c r="BR19" s="30" t="s">
        <v>4</v>
      </c>
      <c r="BS19" s="30" t="s">
        <v>5</v>
      </c>
      <c r="BT19" s="30" t="s">
        <v>3</v>
      </c>
      <c r="BU19" s="30" t="s">
        <v>4</v>
      </c>
      <c r="BV19" s="30" t="s">
        <v>5</v>
      </c>
      <c r="BW19" s="30" t="s">
        <v>3</v>
      </c>
      <c r="BX19" s="30" t="s">
        <v>4</v>
      </c>
      <c r="BY19" s="30" t="s">
        <v>5</v>
      </c>
      <c r="BZ19" s="30" t="s">
        <v>3</v>
      </c>
      <c r="CA19" s="30" t="s">
        <v>4</v>
      </c>
      <c r="CB19" s="30" t="s">
        <v>5</v>
      </c>
      <c r="CC19" s="30" t="s">
        <v>3</v>
      </c>
      <c r="CD19" s="30" t="s">
        <v>4</v>
      </c>
      <c r="CE19" s="30" t="s">
        <v>5</v>
      </c>
      <c r="CF19" s="30" t="s">
        <v>3</v>
      </c>
      <c r="CG19" s="30" t="s">
        <v>4</v>
      </c>
      <c r="CH19" s="30" t="s">
        <v>5</v>
      </c>
      <c r="CI19" s="30" t="s">
        <v>3</v>
      </c>
      <c r="CJ19" s="30" t="s">
        <v>4</v>
      </c>
      <c r="CK19" s="30" t="s">
        <v>5</v>
      </c>
      <c r="CL19" s="30" t="s">
        <v>3</v>
      </c>
      <c r="CM19" s="30" t="s">
        <v>4</v>
      </c>
      <c r="CN19" s="30" t="s">
        <v>5</v>
      </c>
      <c r="CO19" s="30" t="s">
        <v>3</v>
      </c>
      <c r="CP19" s="30" t="s">
        <v>4</v>
      </c>
      <c r="CQ19" s="30" t="s">
        <v>5</v>
      </c>
      <c r="CR19" s="30" t="s">
        <v>3</v>
      </c>
      <c r="CS19" s="30" t="s">
        <v>4</v>
      </c>
      <c r="CT19" s="30" t="s">
        <v>5</v>
      </c>
      <c r="CU19" s="30" t="s">
        <v>3</v>
      </c>
      <c r="CV19" s="30" t="s">
        <v>4</v>
      </c>
      <c r="CW19" s="34" t="s">
        <v>80</v>
      </c>
    </row>
    <row r="20" spans="1:101" s="15" customFormat="1" x14ac:dyDescent="0.25">
      <c r="A20" s="19"/>
      <c r="B20" s="4" t="s">
        <v>63</v>
      </c>
      <c r="C20" s="4" t="s">
        <v>63</v>
      </c>
      <c r="D20" s="4" t="s">
        <v>314</v>
      </c>
      <c r="E20" s="5" t="s">
        <v>65</v>
      </c>
      <c r="F20" s="16">
        <v>3</v>
      </c>
      <c r="G20" s="16"/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16">
        <f>SUM(H20:CV20)</f>
        <v>4</v>
      </c>
    </row>
    <row r="21" spans="1:101" s="15" customFormat="1" x14ac:dyDescent="0.25">
      <c r="A21" s="19"/>
      <c r="B21" s="4" t="s">
        <v>63</v>
      </c>
      <c r="C21" s="4" t="s">
        <v>63</v>
      </c>
      <c r="D21" s="4" t="s">
        <v>315</v>
      </c>
      <c r="E21" s="5" t="s">
        <v>65</v>
      </c>
      <c r="F21" s="16">
        <v>3</v>
      </c>
      <c r="G21" s="16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1</v>
      </c>
      <c r="BL21" s="4">
        <v>1</v>
      </c>
      <c r="BM21" s="4">
        <v>0</v>
      </c>
      <c r="BN21" s="4">
        <v>0</v>
      </c>
      <c r="BO21" s="4">
        <v>2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2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16">
        <f t="shared" ref="CW21:CW30" si="1">SUM(H21:CV21)</f>
        <v>21</v>
      </c>
    </row>
    <row r="22" spans="1:101" s="15" customFormat="1" x14ac:dyDescent="0.25">
      <c r="A22" s="19"/>
      <c r="B22" s="4" t="s">
        <v>63</v>
      </c>
      <c r="C22" s="4" t="s">
        <v>55</v>
      </c>
      <c r="D22" s="135" t="s">
        <v>314</v>
      </c>
      <c r="E22" s="4" t="s">
        <v>66</v>
      </c>
      <c r="F22" s="16">
        <v>3</v>
      </c>
      <c r="G22" s="16"/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1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f t="shared" si="1"/>
        <v>1</v>
      </c>
    </row>
    <row r="23" spans="1:101" s="15" customFormat="1" x14ac:dyDescent="0.25">
      <c r="A23" s="19"/>
      <c r="B23" s="4" t="s">
        <v>63</v>
      </c>
      <c r="C23" s="4" t="s">
        <v>55</v>
      </c>
      <c r="D23" s="135" t="s">
        <v>315</v>
      </c>
      <c r="E23" s="4" t="s">
        <v>66</v>
      </c>
      <c r="F23" s="16">
        <v>3</v>
      </c>
      <c r="G23" s="16"/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1</v>
      </c>
      <c r="P23" s="16">
        <v>0</v>
      </c>
      <c r="Q23" s="16">
        <v>0</v>
      </c>
      <c r="R23" s="16">
        <v>1</v>
      </c>
      <c r="S23" s="16">
        <v>1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1</v>
      </c>
      <c r="AL23" s="16">
        <v>0</v>
      </c>
      <c r="AM23" s="16">
        <v>1</v>
      </c>
      <c r="AN23" s="16">
        <v>1</v>
      </c>
      <c r="AO23" s="16">
        <v>0</v>
      </c>
      <c r="AP23" s="16">
        <v>1</v>
      </c>
      <c r="AQ23" s="16">
        <v>1</v>
      </c>
      <c r="AR23" s="16">
        <v>0</v>
      </c>
      <c r="AS23" s="16">
        <v>1</v>
      </c>
      <c r="AT23" s="16">
        <v>1</v>
      </c>
      <c r="AU23" s="16">
        <v>0</v>
      </c>
      <c r="AV23" s="16">
        <v>1</v>
      </c>
      <c r="AW23" s="16">
        <v>1</v>
      </c>
      <c r="AX23" s="16">
        <v>0</v>
      </c>
      <c r="AY23" s="16">
        <v>1</v>
      </c>
      <c r="AZ23" s="16">
        <v>1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1</v>
      </c>
      <c r="BP23" s="16">
        <v>0</v>
      </c>
      <c r="BQ23" s="16">
        <v>1</v>
      </c>
      <c r="BR23" s="16">
        <v>1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1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16">
        <v>1</v>
      </c>
      <c r="CW23" s="16">
        <f t="shared" si="1"/>
        <v>19</v>
      </c>
    </row>
    <row r="24" spans="1:101" s="15" customFormat="1" x14ac:dyDescent="0.25">
      <c r="A24" s="19"/>
      <c r="B24" s="4" t="s">
        <v>63</v>
      </c>
      <c r="C24" s="4" t="s">
        <v>56</v>
      </c>
      <c r="D24" s="135" t="s">
        <v>314</v>
      </c>
      <c r="E24" s="4" t="s">
        <v>67</v>
      </c>
      <c r="F24" s="16">
        <v>3</v>
      </c>
      <c r="G24" s="16"/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1</v>
      </c>
      <c r="X24" s="16">
        <v>0</v>
      </c>
      <c r="Y24" s="16">
        <v>1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1</v>
      </c>
      <c r="AS24" s="16">
        <v>0</v>
      </c>
      <c r="AT24" s="16">
        <v>0</v>
      </c>
      <c r="AU24" s="16">
        <v>1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1</v>
      </c>
      <c r="BE24" s="16">
        <v>0</v>
      </c>
      <c r="BF24" s="16">
        <v>0</v>
      </c>
      <c r="BG24" s="16">
        <v>0</v>
      </c>
      <c r="BH24" s="16">
        <v>1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0</v>
      </c>
      <c r="CD24" s="16">
        <v>0</v>
      </c>
      <c r="CE24" s="16">
        <v>0</v>
      </c>
      <c r="CF24" s="16">
        <v>1</v>
      </c>
      <c r="CG24" s="16">
        <v>0</v>
      </c>
      <c r="CH24" s="16">
        <v>0</v>
      </c>
      <c r="CI24" s="16">
        <v>1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f t="shared" si="1"/>
        <v>8</v>
      </c>
    </row>
    <row r="25" spans="1:101" s="15" customFormat="1" x14ac:dyDescent="0.25">
      <c r="A25" s="19"/>
      <c r="B25" s="4" t="s">
        <v>63</v>
      </c>
      <c r="C25" s="4" t="s">
        <v>56</v>
      </c>
      <c r="D25" s="135" t="s">
        <v>315</v>
      </c>
      <c r="E25" s="4" t="s">
        <v>67</v>
      </c>
      <c r="F25" s="16">
        <v>3</v>
      </c>
      <c r="G25" s="16"/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1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f t="shared" si="1"/>
        <v>2</v>
      </c>
    </row>
    <row r="26" spans="1:101" s="15" customFormat="1" x14ac:dyDescent="0.25">
      <c r="A26" s="19"/>
      <c r="B26" s="4" t="s">
        <v>63</v>
      </c>
      <c r="C26" s="4" t="s">
        <v>64</v>
      </c>
      <c r="D26" s="135" t="s">
        <v>314</v>
      </c>
      <c r="E26" s="4" t="s">
        <v>68</v>
      </c>
      <c r="F26" s="16">
        <v>3</v>
      </c>
      <c r="G26" s="16"/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>
        <v>0</v>
      </c>
      <c r="X26" s="16">
        <v>1</v>
      </c>
      <c r="Y26" s="16">
        <v>1</v>
      </c>
      <c r="Z26" s="16">
        <v>1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1</v>
      </c>
      <c r="AK26" s="16">
        <v>0</v>
      </c>
      <c r="AL26" s="16">
        <v>1</v>
      </c>
      <c r="AM26" s="16">
        <v>0</v>
      </c>
      <c r="AN26" s="16">
        <v>0</v>
      </c>
      <c r="AO26" s="16">
        <v>0</v>
      </c>
      <c r="AP26" s="16">
        <v>1</v>
      </c>
      <c r="AQ26" s="16">
        <v>0</v>
      </c>
      <c r="AR26" s="16">
        <v>1</v>
      </c>
      <c r="AS26" s="16">
        <v>0</v>
      </c>
      <c r="AT26" s="16">
        <v>1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1</v>
      </c>
      <c r="BH26" s="16">
        <v>0</v>
      </c>
      <c r="BI26" s="16">
        <v>0</v>
      </c>
      <c r="BJ26" s="16">
        <v>1</v>
      </c>
      <c r="BK26" s="16">
        <v>0</v>
      </c>
      <c r="BL26" s="16">
        <v>0</v>
      </c>
      <c r="BM26" s="16">
        <v>1</v>
      </c>
      <c r="BN26" s="16">
        <v>0</v>
      </c>
      <c r="BO26" s="16">
        <v>1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1</v>
      </c>
      <c r="BZ26" s="16">
        <v>0</v>
      </c>
      <c r="CA26" s="16">
        <v>1</v>
      </c>
      <c r="CB26" s="16">
        <v>0</v>
      </c>
      <c r="CC26" s="16">
        <v>1</v>
      </c>
      <c r="CD26" s="16">
        <v>0</v>
      </c>
      <c r="CE26" s="16">
        <v>0</v>
      </c>
      <c r="CF26" s="16">
        <v>1</v>
      </c>
      <c r="CG26" s="16">
        <v>0</v>
      </c>
      <c r="CH26" s="16">
        <v>0</v>
      </c>
      <c r="CI26" s="16">
        <v>1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1</v>
      </c>
      <c r="CU26" s="16">
        <v>1</v>
      </c>
      <c r="CV26" s="16">
        <v>0</v>
      </c>
      <c r="CW26" s="16">
        <f t="shared" si="1"/>
        <v>28</v>
      </c>
    </row>
    <row r="27" spans="1:101" s="15" customFormat="1" x14ac:dyDescent="0.25">
      <c r="A27" s="19"/>
      <c r="B27" s="4" t="s">
        <v>63</v>
      </c>
      <c r="C27" s="4" t="s">
        <v>64</v>
      </c>
      <c r="D27" s="135" t="s">
        <v>315</v>
      </c>
      <c r="E27" s="4" t="s">
        <v>68</v>
      </c>
      <c r="F27" s="16">
        <v>3</v>
      </c>
      <c r="G27" s="16"/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1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1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2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1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1</v>
      </c>
      <c r="CG27" s="16">
        <v>0</v>
      </c>
      <c r="CH27" s="16">
        <v>0</v>
      </c>
      <c r="CI27" s="16">
        <v>1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f t="shared" si="1"/>
        <v>7</v>
      </c>
    </row>
    <row r="28" spans="1:101" s="15" customFormat="1" x14ac:dyDescent="0.25">
      <c r="A28" s="19"/>
      <c r="B28" s="4" t="s">
        <v>63</v>
      </c>
      <c r="C28" s="4" t="s">
        <v>64</v>
      </c>
      <c r="D28" s="135" t="s">
        <v>314</v>
      </c>
      <c r="E28" s="4" t="s">
        <v>69</v>
      </c>
      <c r="F28" s="16">
        <v>3</v>
      </c>
      <c r="G28" s="16"/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</v>
      </c>
      <c r="P28" s="16">
        <v>0</v>
      </c>
      <c r="Q28" s="16">
        <v>0</v>
      </c>
      <c r="R28" s="16">
        <v>1</v>
      </c>
      <c r="S28" s="16">
        <v>1</v>
      </c>
      <c r="T28" s="16">
        <v>0</v>
      </c>
      <c r="U28" s="16">
        <v>1</v>
      </c>
      <c r="V28" s="16">
        <v>1</v>
      </c>
      <c r="W28" s="16">
        <v>0</v>
      </c>
      <c r="X28" s="16">
        <v>1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1</v>
      </c>
      <c r="AK28" s="16">
        <v>0</v>
      </c>
      <c r="AL28" s="16">
        <v>1</v>
      </c>
      <c r="AM28" s="16">
        <v>0</v>
      </c>
      <c r="AN28" s="16">
        <v>0</v>
      </c>
      <c r="AO28" s="16">
        <v>1</v>
      </c>
      <c r="AP28" s="16">
        <v>0</v>
      </c>
      <c r="AQ28" s="16">
        <v>0</v>
      </c>
      <c r="AR28" s="16">
        <v>1</v>
      </c>
      <c r="AS28" s="16">
        <v>0</v>
      </c>
      <c r="AT28" s="16">
        <v>0</v>
      </c>
      <c r="AU28" s="16">
        <v>1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1</v>
      </c>
      <c r="CA28" s="16">
        <v>0</v>
      </c>
      <c r="CB28" s="16">
        <v>0</v>
      </c>
      <c r="CC28" s="16">
        <v>1</v>
      </c>
      <c r="CD28" s="16">
        <v>1</v>
      </c>
      <c r="CE28" s="16">
        <v>0</v>
      </c>
      <c r="CF28" s="16">
        <v>1</v>
      </c>
      <c r="CG28" s="16">
        <v>1</v>
      </c>
      <c r="CH28" s="16">
        <v>0</v>
      </c>
      <c r="CI28" s="16">
        <v>1</v>
      </c>
      <c r="CJ28" s="16">
        <v>1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f t="shared" si="1"/>
        <v>18</v>
      </c>
    </row>
    <row r="29" spans="1:101" s="15" customFormat="1" x14ac:dyDescent="0.25">
      <c r="A29" s="19"/>
      <c r="B29" s="4" t="s">
        <v>63</v>
      </c>
      <c r="C29" s="4" t="s">
        <v>64</v>
      </c>
      <c r="D29" s="135" t="s">
        <v>315</v>
      </c>
      <c r="E29" s="4" t="s">
        <v>69</v>
      </c>
      <c r="F29" s="16">
        <v>3</v>
      </c>
      <c r="G29" s="16"/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</v>
      </c>
      <c r="P29" s="16">
        <v>1</v>
      </c>
      <c r="Q29" s="16">
        <v>0</v>
      </c>
      <c r="R29" s="16">
        <v>1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1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1</v>
      </c>
      <c r="BF29" s="16">
        <v>1</v>
      </c>
      <c r="BG29" s="16">
        <v>0</v>
      </c>
      <c r="BH29" s="16">
        <v>1</v>
      </c>
      <c r="BI29" s="16">
        <v>1</v>
      </c>
      <c r="BJ29" s="16">
        <v>0</v>
      </c>
      <c r="BK29" s="16">
        <v>1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1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f t="shared" si="1"/>
        <v>10</v>
      </c>
    </row>
    <row r="30" spans="1:101" s="15" customFormat="1" x14ac:dyDescent="0.25">
      <c r="A30" s="19"/>
      <c r="B30" s="4" t="s">
        <v>63</v>
      </c>
      <c r="C30" s="4" t="s">
        <v>64</v>
      </c>
      <c r="D30" s="4" t="s">
        <v>314</v>
      </c>
      <c r="E30" s="4" t="s">
        <v>177</v>
      </c>
      <c r="F30" s="16">
        <v>3</v>
      </c>
      <c r="G30" s="16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1</v>
      </c>
      <c r="V30" s="16">
        <v>0</v>
      </c>
      <c r="W30" s="16">
        <v>0</v>
      </c>
      <c r="X30" s="16">
        <v>1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1</v>
      </c>
      <c r="AP30" s="16">
        <v>0</v>
      </c>
      <c r="AQ30" s="16">
        <v>0</v>
      </c>
      <c r="AR30" s="16">
        <v>0</v>
      </c>
      <c r="AS30" s="16">
        <v>1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1</v>
      </c>
      <c r="BF30" s="16">
        <v>0</v>
      </c>
      <c r="BG30" s="16">
        <v>0</v>
      </c>
      <c r="BH30" s="16">
        <v>0</v>
      </c>
      <c r="BI30" s="16">
        <v>0</v>
      </c>
      <c r="BJ30" s="16">
        <v>1</v>
      </c>
      <c r="BK30" s="16">
        <v>0</v>
      </c>
      <c r="BL30" s="16">
        <v>1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1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f t="shared" si="1"/>
        <v>8</v>
      </c>
    </row>
    <row r="31" spans="1:101" s="15" customFormat="1" x14ac:dyDescent="0.25">
      <c r="A31" s="19"/>
      <c r="B31" s="8"/>
      <c r="C31" s="8"/>
      <c r="D31" s="8"/>
      <c r="E31" s="8"/>
    </row>
    <row r="32" spans="1:101" s="15" customFormat="1" x14ac:dyDescent="0.25">
      <c r="A32" s="19" t="s">
        <v>214</v>
      </c>
      <c r="B32" s="67"/>
      <c r="C32" s="6"/>
      <c r="D32" s="6"/>
      <c r="E32" s="6"/>
    </row>
    <row r="33" spans="1:101" s="15" customFormat="1" x14ac:dyDescent="0.25">
      <c r="A33" s="19"/>
      <c r="B33" s="6"/>
      <c r="C33" s="6"/>
      <c r="D33" s="6"/>
      <c r="E33" s="6"/>
    </row>
    <row r="34" spans="1:101" s="12" customFormat="1" ht="34.5" customHeight="1" x14ac:dyDescent="0.25">
      <c r="A34" s="18"/>
      <c r="B34" s="160" t="s">
        <v>61</v>
      </c>
      <c r="C34" s="160" t="s">
        <v>62</v>
      </c>
      <c r="D34" s="166" t="s">
        <v>90</v>
      </c>
      <c r="E34" s="160" t="s">
        <v>0</v>
      </c>
      <c r="F34" s="160" t="s">
        <v>88</v>
      </c>
      <c r="G34" s="13" t="s">
        <v>87</v>
      </c>
      <c r="H34" s="14" t="s">
        <v>12</v>
      </c>
      <c r="I34" s="14" t="s">
        <v>12</v>
      </c>
      <c r="J34" s="14" t="s">
        <v>12</v>
      </c>
      <c r="K34" s="14" t="s">
        <v>13</v>
      </c>
      <c r="L34" s="14" t="s">
        <v>13</v>
      </c>
      <c r="M34" s="14" t="s">
        <v>13</v>
      </c>
      <c r="N34" s="14" t="s">
        <v>14</v>
      </c>
      <c r="O34" s="14" t="s">
        <v>14</v>
      </c>
      <c r="P34" s="14" t="s">
        <v>14</v>
      </c>
      <c r="Q34" s="14" t="s">
        <v>15</v>
      </c>
      <c r="R34" s="14" t="s">
        <v>15</v>
      </c>
      <c r="S34" s="14" t="s">
        <v>15</v>
      </c>
      <c r="T34" s="14" t="s">
        <v>16</v>
      </c>
      <c r="U34" s="14" t="s">
        <v>16</v>
      </c>
      <c r="V34" s="14" t="s">
        <v>16</v>
      </c>
      <c r="W34" s="14" t="s">
        <v>17</v>
      </c>
      <c r="X34" s="14" t="s">
        <v>17</v>
      </c>
      <c r="Y34" s="14" t="s">
        <v>17</v>
      </c>
      <c r="Z34" s="14" t="s">
        <v>18</v>
      </c>
      <c r="AA34" s="14" t="s">
        <v>18</v>
      </c>
      <c r="AB34" s="14" t="s">
        <v>18</v>
      </c>
      <c r="AC34" s="14" t="s">
        <v>19</v>
      </c>
      <c r="AD34" s="14" t="s">
        <v>19</v>
      </c>
      <c r="AE34" s="14" t="s">
        <v>19</v>
      </c>
      <c r="AF34" s="14" t="s">
        <v>20</v>
      </c>
      <c r="AG34" s="14" t="s">
        <v>20</v>
      </c>
      <c r="AH34" s="14" t="s">
        <v>20</v>
      </c>
      <c r="AI34" s="14" t="s">
        <v>21</v>
      </c>
      <c r="AJ34" s="14" t="s">
        <v>21</v>
      </c>
      <c r="AK34" s="14" t="s">
        <v>21</v>
      </c>
      <c r="AL34" s="14" t="s">
        <v>22</v>
      </c>
      <c r="AM34" s="14" t="s">
        <v>22</v>
      </c>
      <c r="AN34" s="14" t="s">
        <v>22</v>
      </c>
      <c r="AO34" s="14" t="s">
        <v>23</v>
      </c>
      <c r="AP34" s="14" t="s">
        <v>23</v>
      </c>
      <c r="AQ34" s="14" t="s">
        <v>23</v>
      </c>
      <c r="AR34" s="14" t="s">
        <v>24</v>
      </c>
      <c r="AS34" s="14" t="s">
        <v>24</v>
      </c>
      <c r="AT34" s="14" t="s">
        <v>24</v>
      </c>
      <c r="AU34" s="14" t="s">
        <v>25</v>
      </c>
      <c r="AV34" s="14" t="s">
        <v>25</v>
      </c>
      <c r="AW34" s="14" t="s">
        <v>25</v>
      </c>
      <c r="AX34" s="14" t="s">
        <v>26</v>
      </c>
      <c r="AY34" s="14" t="s">
        <v>26</v>
      </c>
      <c r="AZ34" s="14" t="s">
        <v>26</v>
      </c>
      <c r="BA34" s="14" t="s">
        <v>27</v>
      </c>
      <c r="BB34" s="14" t="s">
        <v>27</v>
      </c>
      <c r="BC34" s="14" t="s">
        <v>27</v>
      </c>
      <c r="BD34" s="14" t="s">
        <v>28</v>
      </c>
      <c r="BE34" s="14" t="s">
        <v>28</v>
      </c>
      <c r="BF34" s="14" t="s">
        <v>28</v>
      </c>
      <c r="BG34" s="14" t="s">
        <v>29</v>
      </c>
      <c r="BH34" s="14" t="s">
        <v>29</v>
      </c>
      <c r="BI34" s="14" t="s">
        <v>29</v>
      </c>
      <c r="BJ34" s="14" t="s">
        <v>30</v>
      </c>
      <c r="BK34" s="14" t="s">
        <v>30</v>
      </c>
      <c r="BL34" s="14" t="s">
        <v>30</v>
      </c>
      <c r="BM34" s="14" t="s">
        <v>31</v>
      </c>
      <c r="BN34" s="14" t="s">
        <v>31</v>
      </c>
      <c r="BO34" s="14" t="s">
        <v>31</v>
      </c>
      <c r="BP34" s="14" t="s">
        <v>32</v>
      </c>
      <c r="BQ34" s="14" t="s">
        <v>32</v>
      </c>
      <c r="BR34" s="14" t="s">
        <v>32</v>
      </c>
      <c r="BS34" s="14" t="s">
        <v>33</v>
      </c>
      <c r="BT34" s="14" t="s">
        <v>33</v>
      </c>
      <c r="BU34" s="14" t="s">
        <v>33</v>
      </c>
      <c r="BV34" s="14" t="s">
        <v>34</v>
      </c>
      <c r="BW34" s="14" t="s">
        <v>34</v>
      </c>
      <c r="BX34" s="14" t="s">
        <v>34</v>
      </c>
      <c r="BY34" s="14" t="s">
        <v>35</v>
      </c>
      <c r="BZ34" s="14" t="s">
        <v>35</v>
      </c>
      <c r="CA34" s="14" t="s">
        <v>35</v>
      </c>
      <c r="CB34" s="14" t="s">
        <v>36</v>
      </c>
      <c r="CC34" s="14" t="s">
        <v>36</v>
      </c>
      <c r="CD34" s="14" t="s">
        <v>36</v>
      </c>
      <c r="CE34" s="14" t="s">
        <v>37</v>
      </c>
      <c r="CF34" s="14" t="s">
        <v>37</v>
      </c>
      <c r="CG34" s="14" t="s">
        <v>37</v>
      </c>
      <c r="CH34" s="14" t="s">
        <v>39</v>
      </c>
      <c r="CI34" s="14" t="s">
        <v>39</v>
      </c>
      <c r="CJ34" s="14" t="s">
        <v>39</v>
      </c>
      <c r="CK34" s="14" t="s">
        <v>38</v>
      </c>
      <c r="CL34" s="14" t="s">
        <v>38</v>
      </c>
      <c r="CM34" s="14" t="s">
        <v>38</v>
      </c>
      <c r="CN34" s="14" t="s">
        <v>40</v>
      </c>
      <c r="CO34" s="14" t="s">
        <v>40</v>
      </c>
      <c r="CP34" s="14" t="s">
        <v>40</v>
      </c>
      <c r="CQ34" s="14" t="s">
        <v>41</v>
      </c>
      <c r="CR34" s="14" t="s">
        <v>41</v>
      </c>
      <c r="CS34" s="14" t="s">
        <v>41</v>
      </c>
      <c r="CT34" s="14" t="s">
        <v>42</v>
      </c>
      <c r="CU34" s="14" t="s">
        <v>42</v>
      </c>
      <c r="CV34" s="14" t="s">
        <v>42</v>
      </c>
      <c r="CW34" s="34" t="s">
        <v>89</v>
      </c>
    </row>
    <row r="35" spans="1:101" s="12" customFormat="1" ht="15.75" customHeight="1" x14ac:dyDescent="0.25">
      <c r="A35" s="18"/>
      <c r="B35" s="160"/>
      <c r="C35" s="160"/>
      <c r="D35" s="167"/>
      <c r="E35" s="160"/>
      <c r="F35" s="160"/>
      <c r="G35" s="10" t="s">
        <v>2</v>
      </c>
      <c r="H35" s="30" t="s">
        <v>5</v>
      </c>
      <c r="I35" s="30" t="s">
        <v>3</v>
      </c>
      <c r="J35" s="30" t="s">
        <v>4</v>
      </c>
      <c r="K35" s="30" t="s">
        <v>5</v>
      </c>
      <c r="L35" s="30" t="s">
        <v>3</v>
      </c>
      <c r="M35" s="30" t="s">
        <v>4</v>
      </c>
      <c r="N35" s="30" t="s">
        <v>5</v>
      </c>
      <c r="O35" s="30" t="s">
        <v>3</v>
      </c>
      <c r="P35" s="30" t="s">
        <v>4</v>
      </c>
      <c r="Q35" s="30" t="s">
        <v>5</v>
      </c>
      <c r="R35" s="30" t="s">
        <v>3</v>
      </c>
      <c r="S35" s="30" t="s">
        <v>4</v>
      </c>
      <c r="T35" s="30" t="s">
        <v>5</v>
      </c>
      <c r="U35" s="30" t="s">
        <v>3</v>
      </c>
      <c r="V35" s="30" t="s">
        <v>4</v>
      </c>
      <c r="W35" s="30" t="s">
        <v>5</v>
      </c>
      <c r="X35" s="30" t="s">
        <v>3</v>
      </c>
      <c r="Y35" s="30" t="s">
        <v>4</v>
      </c>
      <c r="Z35" s="30" t="s">
        <v>5</v>
      </c>
      <c r="AA35" s="30" t="s">
        <v>3</v>
      </c>
      <c r="AB35" s="30" t="s">
        <v>4</v>
      </c>
      <c r="AC35" s="30" t="s">
        <v>5</v>
      </c>
      <c r="AD35" s="30" t="s">
        <v>3</v>
      </c>
      <c r="AE35" s="30" t="s">
        <v>4</v>
      </c>
      <c r="AF35" s="30" t="s">
        <v>5</v>
      </c>
      <c r="AG35" s="30" t="s">
        <v>3</v>
      </c>
      <c r="AH35" s="30" t="s">
        <v>4</v>
      </c>
      <c r="AI35" s="30" t="s">
        <v>5</v>
      </c>
      <c r="AJ35" s="30" t="s">
        <v>3</v>
      </c>
      <c r="AK35" s="30" t="s">
        <v>4</v>
      </c>
      <c r="AL35" s="30" t="s">
        <v>5</v>
      </c>
      <c r="AM35" s="30" t="s">
        <v>3</v>
      </c>
      <c r="AN35" s="30" t="s">
        <v>4</v>
      </c>
      <c r="AO35" s="30" t="s">
        <v>5</v>
      </c>
      <c r="AP35" s="30" t="s">
        <v>3</v>
      </c>
      <c r="AQ35" s="30" t="s">
        <v>4</v>
      </c>
      <c r="AR35" s="30" t="s">
        <v>5</v>
      </c>
      <c r="AS35" s="30" t="s">
        <v>3</v>
      </c>
      <c r="AT35" s="30" t="s">
        <v>4</v>
      </c>
      <c r="AU35" s="30" t="s">
        <v>5</v>
      </c>
      <c r="AV35" s="30" t="s">
        <v>3</v>
      </c>
      <c r="AW35" s="30" t="s">
        <v>4</v>
      </c>
      <c r="AX35" s="30" t="s">
        <v>5</v>
      </c>
      <c r="AY35" s="30" t="s">
        <v>3</v>
      </c>
      <c r="AZ35" s="30" t="s">
        <v>4</v>
      </c>
      <c r="BA35" s="30" t="s">
        <v>5</v>
      </c>
      <c r="BB35" s="30" t="s">
        <v>3</v>
      </c>
      <c r="BC35" s="30" t="s">
        <v>4</v>
      </c>
      <c r="BD35" s="30" t="s">
        <v>5</v>
      </c>
      <c r="BE35" s="30" t="s">
        <v>3</v>
      </c>
      <c r="BF35" s="30" t="s">
        <v>4</v>
      </c>
      <c r="BG35" s="30" t="s">
        <v>5</v>
      </c>
      <c r="BH35" s="30" t="s">
        <v>3</v>
      </c>
      <c r="BI35" s="30" t="s">
        <v>4</v>
      </c>
      <c r="BJ35" s="30" t="s">
        <v>5</v>
      </c>
      <c r="BK35" s="30" t="s">
        <v>3</v>
      </c>
      <c r="BL35" s="30" t="s">
        <v>4</v>
      </c>
      <c r="BM35" s="30" t="s">
        <v>5</v>
      </c>
      <c r="BN35" s="30" t="s">
        <v>3</v>
      </c>
      <c r="BO35" s="30" t="s">
        <v>4</v>
      </c>
      <c r="BP35" s="30" t="s">
        <v>5</v>
      </c>
      <c r="BQ35" s="30" t="s">
        <v>3</v>
      </c>
      <c r="BR35" s="30" t="s">
        <v>4</v>
      </c>
      <c r="BS35" s="30" t="s">
        <v>5</v>
      </c>
      <c r="BT35" s="30" t="s">
        <v>3</v>
      </c>
      <c r="BU35" s="30" t="s">
        <v>4</v>
      </c>
      <c r="BV35" s="30" t="s">
        <v>5</v>
      </c>
      <c r="BW35" s="30" t="s">
        <v>3</v>
      </c>
      <c r="BX35" s="30" t="s">
        <v>4</v>
      </c>
      <c r="BY35" s="30" t="s">
        <v>5</v>
      </c>
      <c r="BZ35" s="30" t="s">
        <v>3</v>
      </c>
      <c r="CA35" s="30" t="s">
        <v>4</v>
      </c>
      <c r="CB35" s="30" t="s">
        <v>5</v>
      </c>
      <c r="CC35" s="30" t="s">
        <v>3</v>
      </c>
      <c r="CD35" s="30" t="s">
        <v>4</v>
      </c>
      <c r="CE35" s="30" t="s">
        <v>5</v>
      </c>
      <c r="CF35" s="30" t="s">
        <v>3</v>
      </c>
      <c r="CG35" s="30" t="s">
        <v>4</v>
      </c>
      <c r="CH35" s="30" t="s">
        <v>5</v>
      </c>
      <c r="CI35" s="30" t="s">
        <v>3</v>
      </c>
      <c r="CJ35" s="30" t="s">
        <v>4</v>
      </c>
      <c r="CK35" s="30" t="s">
        <v>5</v>
      </c>
      <c r="CL35" s="30" t="s">
        <v>3</v>
      </c>
      <c r="CM35" s="30" t="s">
        <v>4</v>
      </c>
      <c r="CN35" s="30" t="s">
        <v>5</v>
      </c>
      <c r="CO35" s="30" t="s">
        <v>3</v>
      </c>
      <c r="CP35" s="30" t="s">
        <v>4</v>
      </c>
      <c r="CQ35" s="30" t="s">
        <v>5</v>
      </c>
      <c r="CR35" s="30" t="s">
        <v>3</v>
      </c>
      <c r="CS35" s="30" t="s">
        <v>4</v>
      </c>
      <c r="CT35" s="30" t="s">
        <v>5</v>
      </c>
      <c r="CU35" s="30" t="s">
        <v>3</v>
      </c>
      <c r="CV35" s="30" t="s">
        <v>4</v>
      </c>
      <c r="CW35" s="34" t="s">
        <v>80</v>
      </c>
    </row>
    <row r="36" spans="1:101" s="15" customFormat="1" x14ac:dyDescent="0.25">
      <c r="A36" s="19"/>
      <c r="B36" s="4" t="s">
        <v>70</v>
      </c>
      <c r="C36" s="4" t="s">
        <v>63</v>
      </c>
      <c r="D36" s="47" t="s">
        <v>96</v>
      </c>
      <c r="E36" s="5" t="s">
        <v>65</v>
      </c>
      <c r="F36" s="16">
        <v>3</v>
      </c>
      <c r="G36" s="16"/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6</v>
      </c>
      <c r="O36" s="16">
        <v>8</v>
      </c>
      <c r="P36" s="16">
        <v>7</v>
      </c>
      <c r="Q36" s="16">
        <v>9</v>
      </c>
      <c r="R36" s="16">
        <v>9</v>
      </c>
      <c r="S36" s="16">
        <v>12</v>
      </c>
      <c r="T36" s="16">
        <v>13</v>
      </c>
      <c r="U36" s="16">
        <v>10</v>
      </c>
      <c r="V36" s="16">
        <v>6</v>
      </c>
      <c r="W36" s="16">
        <v>5</v>
      </c>
      <c r="X36" s="16">
        <v>9</v>
      </c>
      <c r="Y36" s="16">
        <v>10</v>
      </c>
      <c r="Z36" s="16">
        <v>8</v>
      </c>
      <c r="AA36" s="16">
        <v>5</v>
      </c>
      <c r="AB36" s="16">
        <v>7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7</v>
      </c>
      <c r="AJ36" s="16">
        <v>7</v>
      </c>
      <c r="AK36" s="16">
        <v>9</v>
      </c>
      <c r="AL36" s="16">
        <v>13</v>
      </c>
      <c r="AM36" s="16">
        <v>10</v>
      </c>
      <c r="AN36" s="16">
        <v>6</v>
      </c>
      <c r="AO36" s="16">
        <v>7</v>
      </c>
      <c r="AP36" s="16">
        <v>8</v>
      </c>
      <c r="AQ36" s="16">
        <v>15</v>
      </c>
      <c r="AR36" s="16">
        <v>12</v>
      </c>
      <c r="AS36" s="16">
        <v>14</v>
      </c>
      <c r="AT36" s="16">
        <v>9</v>
      </c>
      <c r="AU36" s="16">
        <v>8</v>
      </c>
      <c r="AV36" s="16">
        <v>5</v>
      </c>
      <c r="AW36" s="16">
        <v>4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8</v>
      </c>
      <c r="BE36" s="16">
        <v>13</v>
      </c>
      <c r="BF36" s="16">
        <v>13</v>
      </c>
      <c r="BG36" s="16">
        <v>10</v>
      </c>
      <c r="BH36" s="16">
        <v>15</v>
      </c>
      <c r="BI36" s="16">
        <v>8</v>
      </c>
      <c r="BJ36" s="16">
        <v>6</v>
      </c>
      <c r="BK36" s="16">
        <v>7</v>
      </c>
      <c r="BL36" s="16">
        <v>5</v>
      </c>
      <c r="BM36" s="16">
        <v>9</v>
      </c>
      <c r="BN36" s="16">
        <v>6</v>
      </c>
      <c r="BO36" s="16">
        <v>9</v>
      </c>
      <c r="BP36" s="16">
        <v>5</v>
      </c>
      <c r="BQ36" s="16">
        <v>1</v>
      </c>
      <c r="BR36" s="16">
        <v>5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7</v>
      </c>
      <c r="BZ36" s="16">
        <v>9</v>
      </c>
      <c r="CA36" s="16">
        <v>11</v>
      </c>
      <c r="CB36" s="16">
        <v>10</v>
      </c>
      <c r="CC36" s="16">
        <v>12</v>
      </c>
      <c r="CD36" s="16">
        <v>12</v>
      </c>
      <c r="CE36" s="16">
        <v>10</v>
      </c>
      <c r="CF36" s="16">
        <v>13</v>
      </c>
      <c r="CG36" s="16">
        <v>11</v>
      </c>
      <c r="CH36" s="16">
        <v>7</v>
      </c>
      <c r="CI36" s="16">
        <v>4</v>
      </c>
      <c r="CJ36" s="16">
        <v>6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8</v>
      </c>
      <c r="CU36" s="16">
        <v>8</v>
      </c>
      <c r="CV36" s="16">
        <v>5</v>
      </c>
      <c r="CW36" s="16">
        <f t="shared" ref="CW36:CW57" si="2">SUM(H36:CV36)</f>
        <v>511</v>
      </c>
    </row>
    <row r="37" spans="1:101" s="15" customFormat="1" x14ac:dyDescent="0.25">
      <c r="A37" s="19"/>
      <c r="B37" s="4" t="s">
        <v>70</v>
      </c>
      <c r="C37" s="4" t="s">
        <v>55</v>
      </c>
      <c r="D37" s="47" t="s">
        <v>96</v>
      </c>
      <c r="E37" s="4" t="s">
        <v>66</v>
      </c>
      <c r="F37" s="16">
        <v>3</v>
      </c>
      <c r="G37" s="16"/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3</v>
      </c>
      <c r="P37" s="16">
        <v>6</v>
      </c>
      <c r="Q37" s="16">
        <v>0</v>
      </c>
      <c r="R37" s="16">
        <v>4</v>
      </c>
      <c r="S37" s="16">
        <v>5</v>
      </c>
      <c r="T37" s="16">
        <v>0</v>
      </c>
      <c r="U37" s="16">
        <v>5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6</v>
      </c>
      <c r="AB37" s="16">
        <v>11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11</v>
      </c>
      <c r="AK37" s="16">
        <v>2</v>
      </c>
      <c r="AL37" s="16">
        <v>0</v>
      </c>
      <c r="AM37" s="16">
        <v>5</v>
      </c>
      <c r="AN37" s="16">
        <v>4</v>
      </c>
      <c r="AO37" s="16">
        <v>0</v>
      </c>
      <c r="AP37" s="16">
        <v>6</v>
      </c>
      <c r="AQ37" s="16">
        <v>7</v>
      </c>
      <c r="AR37" s="16">
        <v>0</v>
      </c>
      <c r="AS37" s="16">
        <v>4</v>
      </c>
      <c r="AT37" s="16">
        <v>4</v>
      </c>
      <c r="AU37" s="16">
        <v>0</v>
      </c>
      <c r="AV37" s="16">
        <v>5</v>
      </c>
      <c r="AW37" s="16">
        <v>7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5</v>
      </c>
      <c r="BF37" s="16">
        <v>5</v>
      </c>
      <c r="BG37" s="16">
        <v>0</v>
      </c>
      <c r="BH37" s="16">
        <v>7</v>
      </c>
      <c r="BI37" s="16">
        <v>10</v>
      </c>
      <c r="BJ37" s="16">
        <v>0</v>
      </c>
      <c r="BK37" s="16">
        <v>3</v>
      </c>
      <c r="BL37" s="16">
        <v>5</v>
      </c>
      <c r="BM37" s="16">
        <v>0</v>
      </c>
      <c r="BN37" s="16">
        <v>4</v>
      </c>
      <c r="BO37" s="16">
        <v>6</v>
      </c>
      <c r="BP37" s="16">
        <v>0</v>
      </c>
      <c r="BQ37" s="16">
        <v>6</v>
      </c>
      <c r="BR37" s="16">
        <v>3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2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10</v>
      </c>
      <c r="CG37" s="16">
        <v>7</v>
      </c>
      <c r="CH37" s="16">
        <v>0</v>
      </c>
      <c r="CI37" s="16">
        <v>12</v>
      </c>
      <c r="CJ37" s="16">
        <v>8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8</v>
      </c>
      <c r="CV37" s="16">
        <v>3</v>
      </c>
      <c r="CW37" s="16">
        <f t="shared" si="2"/>
        <v>199</v>
      </c>
    </row>
    <row r="38" spans="1:101" s="15" customFormat="1" x14ac:dyDescent="0.25">
      <c r="A38" s="19"/>
      <c r="B38" s="4" t="s">
        <v>70</v>
      </c>
      <c r="C38" s="4" t="s">
        <v>56</v>
      </c>
      <c r="D38" s="47" t="s">
        <v>96</v>
      </c>
      <c r="E38" s="4" t="s">
        <v>67</v>
      </c>
      <c r="F38" s="16">
        <v>3</v>
      </c>
      <c r="G38" s="16"/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7</v>
      </c>
      <c r="W38" s="16">
        <v>8</v>
      </c>
      <c r="X38" s="16">
        <v>17</v>
      </c>
      <c r="Y38" s="16">
        <v>6</v>
      </c>
      <c r="Z38" s="16">
        <v>6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3</v>
      </c>
      <c r="AQ38" s="16">
        <v>11</v>
      </c>
      <c r="AR38" s="16">
        <v>8</v>
      </c>
      <c r="AS38" s="16">
        <v>9</v>
      </c>
      <c r="AT38" s="16">
        <v>5</v>
      </c>
      <c r="AU38" s="16">
        <v>10</v>
      </c>
      <c r="AV38" s="16">
        <v>8</v>
      </c>
      <c r="AW38" s="16">
        <v>6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9</v>
      </c>
      <c r="BE38" s="16">
        <v>6</v>
      </c>
      <c r="BF38" s="16">
        <v>8</v>
      </c>
      <c r="BG38" s="16">
        <v>9</v>
      </c>
      <c r="BH38" s="16">
        <v>8</v>
      </c>
      <c r="BI38" s="16">
        <v>4</v>
      </c>
      <c r="BJ38" s="16">
        <v>7</v>
      </c>
      <c r="BK38" s="16">
        <v>9</v>
      </c>
      <c r="BL38" s="16">
        <v>1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9</v>
      </c>
      <c r="CF38" s="16">
        <v>5</v>
      </c>
      <c r="CG38" s="16">
        <v>5</v>
      </c>
      <c r="CH38" s="16">
        <v>3</v>
      </c>
      <c r="CI38" s="16">
        <v>6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7</v>
      </c>
      <c r="CU38" s="16">
        <v>15</v>
      </c>
      <c r="CV38" s="16">
        <v>14</v>
      </c>
      <c r="CW38" s="16">
        <f t="shared" si="2"/>
        <v>229</v>
      </c>
    </row>
    <row r="39" spans="1:101" s="15" customFormat="1" x14ac:dyDescent="0.25">
      <c r="A39" s="19"/>
      <c r="B39" s="4" t="s">
        <v>70</v>
      </c>
      <c r="C39" s="4" t="s">
        <v>64</v>
      </c>
      <c r="D39" s="47" t="s">
        <v>96</v>
      </c>
      <c r="E39" s="4" t="s">
        <v>68</v>
      </c>
      <c r="F39" s="16">
        <v>3</v>
      </c>
      <c r="G39" s="16"/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5</v>
      </c>
      <c r="O39" s="16">
        <v>0</v>
      </c>
      <c r="P39" s="16">
        <v>0</v>
      </c>
      <c r="Q39" s="16">
        <v>0</v>
      </c>
      <c r="R39" s="16">
        <v>3</v>
      </c>
      <c r="S39" s="16">
        <v>7</v>
      </c>
      <c r="T39" s="16">
        <v>7</v>
      </c>
      <c r="U39" s="16">
        <v>9</v>
      </c>
      <c r="V39" s="16">
        <v>6</v>
      </c>
      <c r="W39" s="16">
        <v>3</v>
      </c>
      <c r="X39" s="16">
        <v>9</v>
      </c>
      <c r="Y39" s="16">
        <v>8</v>
      </c>
      <c r="Z39" s="16">
        <v>0</v>
      </c>
      <c r="AA39" s="16">
        <v>6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8</v>
      </c>
      <c r="AK39" s="16">
        <v>7</v>
      </c>
      <c r="AL39" s="16">
        <v>6</v>
      </c>
      <c r="AM39" s="16">
        <v>5</v>
      </c>
      <c r="AN39" s="16">
        <v>0</v>
      </c>
      <c r="AO39" s="16">
        <v>0</v>
      </c>
      <c r="AP39" s="16">
        <v>2</v>
      </c>
      <c r="AQ39" s="16">
        <v>7</v>
      </c>
      <c r="AR39" s="16">
        <v>5</v>
      </c>
      <c r="AS39" s="16">
        <v>5</v>
      </c>
      <c r="AT39" s="16">
        <v>6</v>
      </c>
      <c r="AU39" s="16">
        <v>4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7</v>
      </c>
      <c r="BF39" s="16">
        <v>6</v>
      </c>
      <c r="BG39" s="16">
        <v>6</v>
      </c>
      <c r="BH39" s="16">
        <v>8</v>
      </c>
      <c r="BI39" s="16">
        <v>6</v>
      </c>
      <c r="BJ39" s="16">
        <v>7</v>
      </c>
      <c r="BK39" s="16">
        <v>0</v>
      </c>
      <c r="BL39" s="16">
        <v>0</v>
      </c>
      <c r="BM39" s="16">
        <v>3</v>
      </c>
      <c r="BN39" s="16">
        <v>7</v>
      </c>
      <c r="BO39" s="16">
        <v>6</v>
      </c>
      <c r="BP39" s="16">
        <v>8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5</v>
      </c>
      <c r="BZ39" s="16">
        <v>0</v>
      </c>
      <c r="CA39" s="16">
        <v>0</v>
      </c>
      <c r="CB39" s="16">
        <v>0</v>
      </c>
      <c r="CC39" s="16">
        <v>0</v>
      </c>
      <c r="CD39" s="16">
        <v>4</v>
      </c>
      <c r="CE39" s="16">
        <v>0</v>
      </c>
      <c r="CF39" s="16">
        <v>2</v>
      </c>
      <c r="CG39" s="16">
        <v>7</v>
      </c>
      <c r="CH39" s="16">
        <v>0</v>
      </c>
      <c r="CI39" s="16">
        <v>6</v>
      </c>
      <c r="CJ39" s="16">
        <v>3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5</v>
      </c>
      <c r="CU39" s="16">
        <v>7</v>
      </c>
      <c r="CV39" s="16">
        <v>9</v>
      </c>
      <c r="CW39" s="16">
        <f t="shared" si="2"/>
        <v>230</v>
      </c>
    </row>
    <row r="40" spans="1:101" s="15" customFormat="1" x14ac:dyDescent="0.25">
      <c r="A40" s="19"/>
      <c r="B40" s="4" t="s">
        <v>70</v>
      </c>
      <c r="C40" s="4" t="s">
        <v>64</v>
      </c>
      <c r="D40" s="47" t="s">
        <v>96</v>
      </c>
      <c r="E40" s="4" t="s">
        <v>69</v>
      </c>
      <c r="F40" s="16">
        <v>3</v>
      </c>
      <c r="G40" s="16"/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14</v>
      </c>
      <c r="P40" s="16">
        <v>6</v>
      </c>
      <c r="Q40" s="16">
        <v>0</v>
      </c>
      <c r="R40" s="16">
        <v>9</v>
      </c>
      <c r="S40" s="16">
        <v>7</v>
      </c>
      <c r="T40" s="16">
        <v>0</v>
      </c>
      <c r="U40" s="16">
        <v>10</v>
      </c>
      <c r="V40" s="16">
        <v>9</v>
      </c>
      <c r="W40" s="16">
        <v>0</v>
      </c>
      <c r="X40" s="16">
        <v>8</v>
      </c>
      <c r="Y40" s="16">
        <v>9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9</v>
      </c>
      <c r="AK40" s="16">
        <v>0</v>
      </c>
      <c r="AL40" s="16">
        <v>8</v>
      </c>
      <c r="AM40" s="16">
        <v>8</v>
      </c>
      <c r="AN40" s="16">
        <v>0</v>
      </c>
      <c r="AO40" s="16">
        <v>6</v>
      </c>
      <c r="AP40" s="16">
        <v>0</v>
      </c>
      <c r="AQ40" s="16">
        <v>0</v>
      </c>
      <c r="AR40" s="16">
        <v>9</v>
      </c>
      <c r="AS40" s="16">
        <v>8</v>
      </c>
      <c r="AT40" s="16">
        <v>0</v>
      </c>
      <c r="AU40" s="16">
        <v>9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8</v>
      </c>
      <c r="BF40" s="16">
        <v>10</v>
      </c>
      <c r="BG40" s="16">
        <v>0</v>
      </c>
      <c r="BH40" s="16">
        <v>4</v>
      </c>
      <c r="BI40" s="16">
        <v>7</v>
      </c>
      <c r="BJ40" s="16">
        <v>0</v>
      </c>
      <c r="BK40" s="16">
        <v>3</v>
      </c>
      <c r="BL40" s="16">
        <v>6</v>
      </c>
      <c r="BM40" s="16">
        <v>0</v>
      </c>
      <c r="BN40" s="16">
        <v>9</v>
      </c>
      <c r="BO40" s="16">
        <v>8</v>
      </c>
      <c r="BP40" s="16">
        <v>0</v>
      </c>
      <c r="BQ40" s="16">
        <v>8</v>
      </c>
      <c r="BR40" s="16">
        <v>8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7</v>
      </c>
      <c r="CA40" s="16">
        <v>14</v>
      </c>
      <c r="CB40" s="16">
        <v>0</v>
      </c>
      <c r="CC40" s="16">
        <v>6</v>
      </c>
      <c r="CD40" s="16">
        <v>13</v>
      </c>
      <c r="CE40" s="16">
        <v>0</v>
      </c>
      <c r="CF40" s="16">
        <v>9</v>
      </c>
      <c r="CG40" s="16">
        <v>12</v>
      </c>
      <c r="CH40" s="16">
        <v>0</v>
      </c>
      <c r="CI40" s="16">
        <v>7</v>
      </c>
      <c r="CJ40" s="16">
        <v>15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6">
        <f t="shared" si="2"/>
        <v>283</v>
      </c>
    </row>
    <row r="41" spans="1:101" s="15" customFormat="1" x14ac:dyDescent="0.25">
      <c r="A41" s="19"/>
      <c r="B41" s="4" t="s">
        <v>70</v>
      </c>
      <c r="C41" s="4" t="s">
        <v>64</v>
      </c>
      <c r="D41" s="47" t="s">
        <v>96</v>
      </c>
      <c r="E41" s="4" t="s">
        <v>71</v>
      </c>
      <c r="F41" s="16">
        <v>3</v>
      </c>
      <c r="G41" s="16"/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7</v>
      </c>
      <c r="R41" s="16">
        <v>5</v>
      </c>
      <c r="S41" s="16">
        <v>1</v>
      </c>
      <c r="T41" s="16">
        <v>3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5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4</v>
      </c>
      <c r="AK41" s="16">
        <v>5</v>
      </c>
      <c r="AL41" s="16">
        <v>7</v>
      </c>
      <c r="AM41" s="16">
        <v>7</v>
      </c>
      <c r="AN41" s="16">
        <v>7</v>
      </c>
      <c r="AO41" s="16">
        <v>3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1</v>
      </c>
      <c r="BF41" s="16">
        <v>5</v>
      </c>
      <c r="BG41" s="16">
        <v>0</v>
      </c>
      <c r="BH41" s="16">
        <v>8</v>
      </c>
      <c r="BI41" s="16">
        <v>5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5</v>
      </c>
      <c r="CC41" s="16">
        <v>1</v>
      </c>
      <c r="CD41" s="16">
        <v>5</v>
      </c>
      <c r="CE41" s="16">
        <v>0</v>
      </c>
      <c r="CF41" s="16">
        <v>4</v>
      </c>
      <c r="CG41" s="16">
        <v>3</v>
      </c>
      <c r="CH41" s="16">
        <v>0</v>
      </c>
      <c r="CI41" s="16">
        <v>2</v>
      </c>
      <c r="CJ41" s="16">
        <v>4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5</v>
      </c>
      <c r="CU41" s="16">
        <v>6</v>
      </c>
      <c r="CV41" s="16">
        <v>6</v>
      </c>
      <c r="CW41" s="16">
        <f t="shared" si="2"/>
        <v>114</v>
      </c>
    </row>
    <row r="42" spans="1:101" s="15" customFormat="1" x14ac:dyDescent="0.25">
      <c r="A42" s="19"/>
      <c r="B42" s="4" t="s">
        <v>64</v>
      </c>
      <c r="C42" s="4" t="s">
        <v>70</v>
      </c>
      <c r="D42" s="47" t="s">
        <v>96</v>
      </c>
      <c r="E42" s="4" t="s">
        <v>71</v>
      </c>
      <c r="F42" s="16">
        <v>3</v>
      </c>
      <c r="G42" s="16"/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12</v>
      </c>
      <c r="R42" s="16">
        <v>10</v>
      </c>
      <c r="S42" s="16">
        <v>2</v>
      </c>
      <c r="T42" s="16">
        <v>6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10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6</v>
      </c>
      <c r="AK42" s="16">
        <v>10</v>
      </c>
      <c r="AL42" s="16">
        <v>8</v>
      </c>
      <c r="AM42" s="16">
        <v>8</v>
      </c>
      <c r="AN42" s="16">
        <v>12</v>
      </c>
      <c r="AO42" s="16">
        <v>8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10</v>
      </c>
      <c r="BF42" s="16">
        <v>10</v>
      </c>
      <c r="BG42" s="16">
        <v>2</v>
      </c>
      <c r="BH42" s="16">
        <v>16</v>
      </c>
      <c r="BI42" s="16">
        <v>5</v>
      </c>
      <c r="BJ42" s="16">
        <v>0</v>
      </c>
      <c r="BK42" s="16">
        <v>0</v>
      </c>
      <c r="BL42" s="16">
        <v>0</v>
      </c>
      <c r="BM42" s="16">
        <v>0</v>
      </c>
      <c r="BN42" s="16">
        <v>6</v>
      </c>
      <c r="BO42" s="16">
        <v>5</v>
      </c>
      <c r="BP42" s="16">
        <v>7</v>
      </c>
      <c r="BQ42" s="16">
        <v>5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10</v>
      </c>
      <c r="CC42" s="16">
        <v>0</v>
      </c>
      <c r="CD42" s="16">
        <v>10</v>
      </c>
      <c r="CE42" s="16">
        <v>0</v>
      </c>
      <c r="CF42" s="16">
        <v>6</v>
      </c>
      <c r="CG42" s="16">
        <v>6</v>
      </c>
      <c r="CH42" s="16">
        <v>0</v>
      </c>
      <c r="CI42" s="16">
        <v>2</v>
      </c>
      <c r="CJ42" s="16">
        <v>8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8</v>
      </c>
      <c r="CU42" s="16">
        <v>12</v>
      </c>
      <c r="CV42" s="16">
        <v>12</v>
      </c>
      <c r="CW42" s="16">
        <f t="shared" si="2"/>
        <v>232</v>
      </c>
    </row>
    <row r="43" spans="1:101" s="15" customFormat="1" x14ac:dyDescent="0.25">
      <c r="A43" s="19"/>
      <c r="B43" s="4" t="s">
        <v>55</v>
      </c>
      <c r="C43" s="4" t="s">
        <v>70</v>
      </c>
      <c r="D43" s="47" t="s">
        <v>96</v>
      </c>
      <c r="E43" s="4" t="s">
        <v>59</v>
      </c>
      <c r="F43" s="16">
        <v>3</v>
      </c>
      <c r="G43" s="16"/>
      <c r="H43" s="16">
        <v>17</v>
      </c>
      <c r="I43" s="16">
        <v>2</v>
      </c>
      <c r="J43" s="16">
        <v>12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12</v>
      </c>
      <c r="T43" s="16">
        <v>24</v>
      </c>
      <c r="U43" s="16">
        <v>11</v>
      </c>
      <c r="V43" s="16">
        <v>18</v>
      </c>
      <c r="W43" s="16">
        <v>14</v>
      </c>
      <c r="X43" s="16">
        <v>18</v>
      </c>
      <c r="Y43" s="16">
        <v>6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11</v>
      </c>
      <c r="AN43" s="16">
        <v>12</v>
      </c>
      <c r="AO43" s="16">
        <v>17</v>
      </c>
      <c r="AP43" s="16">
        <v>20</v>
      </c>
      <c r="AQ43" s="16">
        <v>13</v>
      </c>
      <c r="AR43" s="16">
        <v>7</v>
      </c>
      <c r="AS43" s="16">
        <v>15</v>
      </c>
      <c r="AT43" s="16">
        <v>21</v>
      </c>
      <c r="AU43" s="16">
        <v>0</v>
      </c>
      <c r="AV43" s="16">
        <v>0</v>
      </c>
      <c r="AW43" s="16">
        <v>14</v>
      </c>
      <c r="AX43" s="16">
        <v>18</v>
      </c>
      <c r="AY43" s="16">
        <v>9</v>
      </c>
      <c r="AZ43" s="16">
        <v>10</v>
      </c>
      <c r="BA43" s="16">
        <v>0</v>
      </c>
      <c r="BB43" s="16">
        <v>0</v>
      </c>
      <c r="BC43" s="16">
        <v>0</v>
      </c>
      <c r="BD43" s="16">
        <v>0</v>
      </c>
      <c r="BE43" s="16">
        <v>6</v>
      </c>
      <c r="BF43" s="16">
        <v>25</v>
      </c>
      <c r="BG43" s="16">
        <v>3</v>
      </c>
      <c r="BH43" s="16">
        <v>18</v>
      </c>
      <c r="BI43" s="16">
        <v>8</v>
      </c>
      <c r="BJ43" s="16">
        <v>0</v>
      </c>
      <c r="BK43" s="16">
        <v>0</v>
      </c>
      <c r="BL43" s="16">
        <v>0</v>
      </c>
      <c r="BM43" s="16">
        <v>2</v>
      </c>
      <c r="BN43" s="16">
        <v>14</v>
      </c>
      <c r="BO43" s="16">
        <v>15</v>
      </c>
      <c r="BP43" s="16">
        <v>20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0</v>
      </c>
      <c r="CB43" s="16">
        <v>0</v>
      </c>
      <c r="CC43" s="16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10</v>
      </c>
      <c r="CS43" s="16">
        <v>26</v>
      </c>
      <c r="CT43" s="16">
        <v>15</v>
      </c>
      <c r="CU43" s="16">
        <v>16</v>
      </c>
      <c r="CV43" s="16">
        <v>10</v>
      </c>
      <c r="CW43" s="16">
        <f t="shared" si="2"/>
        <v>489</v>
      </c>
    </row>
    <row r="44" spans="1:101" s="15" customFormat="1" x14ac:dyDescent="0.25">
      <c r="A44" s="19"/>
      <c r="B44" s="4" t="s">
        <v>4</v>
      </c>
      <c r="C44" s="4" t="s">
        <v>70</v>
      </c>
      <c r="D44" s="47" t="s">
        <v>96</v>
      </c>
      <c r="E44" s="4" t="s">
        <v>60</v>
      </c>
      <c r="F44" s="16">
        <v>3</v>
      </c>
      <c r="G44" s="16"/>
      <c r="H44" s="16">
        <v>0</v>
      </c>
      <c r="I44" s="16">
        <v>0</v>
      </c>
      <c r="J44" s="16">
        <v>2</v>
      </c>
      <c r="K44" s="16">
        <v>17</v>
      </c>
      <c r="L44" s="16">
        <v>16</v>
      </c>
      <c r="M44" s="16">
        <v>7</v>
      </c>
      <c r="N44" s="16">
        <v>11</v>
      </c>
      <c r="O44" s="16">
        <v>12</v>
      </c>
      <c r="P44" s="16">
        <v>14</v>
      </c>
      <c r="Q44" s="16">
        <v>28</v>
      </c>
      <c r="R44" s="16">
        <v>26</v>
      </c>
      <c r="S44" s="16">
        <v>8</v>
      </c>
      <c r="T44" s="16">
        <v>18</v>
      </c>
      <c r="U44" s="16">
        <v>20</v>
      </c>
      <c r="V44" s="16">
        <v>23</v>
      </c>
      <c r="W44" s="16">
        <v>11</v>
      </c>
      <c r="X44" s="16">
        <v>4</v>
      </c>
      <c r="Y44" s="16">
        <v>9</v>
      </c>
      <c r="Z44" s="16">
        <v>0</v>
      </c>
      <c r="AA44" s="16">
        <v>0</v>
      </c>
      <c r="AB44" s="16">
        <v>0</v>
      </c>
      <c r="AC44" s="16">
        <v>2</v>
      </c>
      <c r="AD44" s="16">
        <v>14</v>
      </c>
      <c r="AE44" s="16">
        <v>7</v>
      </c>
      <c r="AF44" s="16">
        <v>0</v>
      </c>
      <c r="AG44" s="16">
        <v>0</v>
      </c>
      <c r="AH44" s="16">
        <v>3</v>
      </c>
      <c r="AI44" s="16">
        <v>7</v>
      </c>
      <c r="AJ44" s="16">
        <v>7</v>
      </c>
      <c r="AK44" s="16">
        <v>9</v>
      </c>
      <c r="AL44" s="16">
        <v>8</v>
      </c>
      <c r="AM44" s="16">
        <v>10</v>
      </c>
      <c r="AN44" s="16">
        <v>4</v>
      </c>
      <c r="AO44" s="16">
        <v>2</v>
      </c>
      <c r="AP44" s="16">
        <v>15</v>
      </c>
      <c r="AQ44" s="16">
        <v>26</v>
      </c>
      <c r="AR44" s="16">
        <v>22</v>
      </c>
      <c r="AS44" s="16">
        <v>11</v>
      </c>
      <c r="AT44" s="16">
        <v>0</v>
      </c>
      <c r="AU44" s="16">
        <v>0</v>
      </c>
      <c r="AV44" s="16">
        <v>10</v>
      </c>
      <c r="AW44" s="16">
        <v>12</v>
      </c>
      <c r="AX44" s="16">
        <v>14</v>
      </c>
      <c r="AY44" s="16">
        <v>6</v>
      </c>
      <c r="AZ44" s="16">
        <v>0</v>
      </c>
      <c r="BA44" s="16">
        <v>2</v>
      </c>
      <c r="BB44" s="16">
        <v>14</v>
      </c>
      <c r="BC44" s="16">
        <v>15</v>
      </c>
      <c r="BD44" s="16">
        <v>11</v>
      </c>
      <c r="BE44" s="16">
        <v>24</v>
      </c>
      <c r="BF44" s="16">
        <v>24</v>
      </c>
      <c r="BG44" s="16">
        <v>13</v>
      </c>
      <c r="BH44" s="16">
        <v>6</v>
      </c>
      <c r="BI44" s="16">
        <v>8</v>
      </c>
      <c r="BJ44" s="16">
        <v>7</v>
      </c>
      <c r="BK44" s="16">
        <v>10</v>
      </c>
      <c r="BL44" s="16">
        <v>9</v>
      </c>
      <c r="BM44" s="16">
        <v>7</v>
      </c>
      <c r="BN44" s="16">
        <v>7</v>
      </c>
      <c r="BO44" s="16">
        <v>2</v>
      </c>
      <c r="BP44" s="16">
        <v>0</v>
      </c>
      <c r="BQ44" s="16">
        <v>5</v>
      </c>
      <c r="BR44" s="16">
        <v>11</v>
      </c>
      <c r="BS44" s="16">
        <v>9</v>
      </c>
      <c r="BT44" s="16">
        <v>0</v>
      </c>
      <c r="BU44" s="16">
        <v>3</v>
      </c>
      <c r="BV44" s="16">
        <v>11</v>
      </c>
      <c r="BW44" s="16">
        <v>14</v>
      </c>
      <c r="BX44" s="16">
        <v>17</v>
      </c>
      <c r="BY44" s="16">
        <v>11</v>
      </c>
      <c r="BZ44" s="16">
        <v>29</v>
      </c>
      <c r="CA44" s="16">
        <v>18</v>
      </c>
      <c r="CB44" s="16">
        <v>7</v>
      </c>
      <c r="CC44" s="16">
        <v>26</v>
      </c>
      <c r="CD44" s="16">
        <v>26</v>
      </c>
      <c r="CE44" s="16">
        <v>0</v>
      </c>
      <c r="CF44" s="16">
        <v>0</v>
      </c>
      <c r="CG44" s="16">
        <v>6</v>
      </c>
      <c r="CH44" s="16">
        <v>8</v>
      </c>
      <c r="CI44" s="16">
        <v>9</v>
      </c>
      <c r="CJ44" s="16">
        <v>8</v>
      </c>
      <c r="CK44" s="16">
        <v>9</v>
      </c>
      <c r="CL44" s="16">
        <v>0</v>
      </c>
      <c r="CM44" s="16">
        <v>0</v>
      </c>
      <c r="CN44" s="16">
        <v>0</v>
      </c>
      <c r="CO44" s="16">
        <v>4</v>
      </c>
      <c r="CP44" s="16">
        <v>0</v>
      </c>
      <c r="CQ44" s="16">
        <v>0</v>
      </c>
      <c r="CR44" s="16">
        <v>1</v>
      </c>
      <c r="CS44" s="16">
        <v>0</v>
      </c>
      <c r="CT44" s="16">
        <v>13</v>
      </c>
      <c r="CU44" s="16">
        <v>15</v>
      </c>
      <c r="CV44" s="16">
        <v>17</v>
      </c>
      <c r="CW44" s="16">
        <f t="shared" si="2"/>
        <v>851</v>
      </c>
    </row>
    <row r="45" spans="1:101" s="15" customFormat="1" x14ac:dyDescent="0.25">
      <c r="A45" s="19"/>
      <c r="B45" s="4" t="s">
        <v>56</v>
      </c>
      <c r="C45" s="4" t="s">
        <v>70</v>
      </c>
      <c r="D45" s="47" t="s">
        <v>96</v>
      </c>
      <c r="E45" s="4" t="s">
        <v>9</v>
      </c>
      <c r="F45" s="16">
        <v>3</v>
      </c>
      <c r="G45" s="16"/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6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0</v>
      </c>
      <c r="CB45" s="16">
        <v>0</v>
      </c>
      <c r="CC45" s="16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f t="shared" si="2"/>
        <v>6</v>
      </c>
    </row>
    <row r="46" spans="1:101" s="15" customFormat="1" x14ac:dyDescent="0.25">
      <c r="A46" s="19"/>
      <c r="B46" s="4" t="s">
        <v>54</v>
      </c>
      <c r="C46" s="4" t="s">
        <v>63</v>
      </c>
      <c r="D46" s="16" t="s">
        <v>99</v>
      </c>
      <c r="E46" s="5" t="s">
        <v>65</v>
      </c>
      <c r="F46" s="16">
        <v>3</v>
      </c>
      <c r="G46" s="16"/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4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6">
        <v>0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v>0</v>
      </c>
      <c r="CT46" s="16">
        <v>0</v>
      </c>
      <c r="CU46" s="16">
        <v>0</v>
      </c>
      <c r="CV46" s="16">
        <v>0</v>
      </c>
      <c r="CW46" s="16">
        <f t="shared" si="2"/>
        <v>4</v>
      </c>
    </row>
    <row r="47" spans="1:101" s="15" customFormat="1" x14ac:dyDescent="0.25">
      <c r="A47" s="19"/>
      <c r="B47" s="4" t="s">
        <v>63</v>
      </c>
      <c r="C47" s="4" t="s">
        <v>70</v>
      </c>
      <c r="D47" s="16" t="s">
        <v>188</v>
      </c>
      <c r="E47" s="5" t="s">
        <v>65</v>
      </c>
      <c r="F47" s="16">
        <v>3</v>
      </c>
      <c r="G47" s="16"/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3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2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5</v>
      </c>
      <c r="AJ47" s="16">
        <v>1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3</v>
      </c>
      <c r="CW47" s="16">
        <f t="shared" si="2"/>
        <v>14</v>
      </c>
    </row>
    <row r="48" spans="1:101" s="15" customFormat="1" x14ac:dyDescent="0.25">
      <c r="A48" s="192" t="s">
        <v>217</v>
      </c>
      <c r="B48" s="4" t="s">
        <v>55</v>
      </c>
      <c r="C48" s="4" t="s">
        <v>70</v>
      </c>
      <c r="D48" s="16" t="s">
        <v>188</v>
      </c>
      <c r="E48" s="4" t="s">
        <v>66</v>
      </c>
      <c r="F48" s="16">
        <v>3</v>
      </c>
      <c r="G48" s="16"/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0</v>
      </c>
      <c r="BZ48" s="16">
        <v>0</v>
      </c>
      <c r="CA48" s="16">
        <v>0</v>
      </c>
      <c r="CB48" s="16">
        <v>0</v>
      </c>
      <c r="CC48" s="16">
        <v>0</v>
      </c>
      <c r="CD48" s="16">
        <v>0</v>
      </c>
      <c r="CE48" s="16">
        <v>0</v>
      </c>
      <c r="CF48" s="16">
        <v>14</v>
      </c>
      <c r="CG48" s="16">
        <v>6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0</v>
      </c>
      <c r="CW48" s="16">
        <f t="shared" si="2"/>
        <v>20</v>
      </c>
    </row>
    <row r="49" spans="1:101" s="15" customFormat="1" x14ac:dyDescent="0.25">
      <c r="A49" s="192"/>
      <c r="B49" s="4" t="s">
        <v>57</v>
      </c>
      <c r="C49" s="4" t="s">
        <v>55</v>
      </c>
      <c r="D49" s="16" t="s">
        <v>99</v>
      </c>
      <c r="E49" s="4" t="s">
        <v>66</v>
      </c>
      <c r="F49" s="16">
        <v>3</v>
      </c>
      <c r="G49" s="16"/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9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v>0</v>
      </c>
      <c r="BZ49" s="16">
        <v>10</v>
      </c>
      <c r="CA49" s="16">
        <v>0</v>
      </c>
      <c r="CB49" s="16">
        <v>0</v>
      </c>
      <c r="CC49" s="16">
        <v>8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16">
        <v>0</v>
      </c>
      <c r="CW49" s="16">
        <f t="shared" si="2"/>
        <v>27</v>
      </c>
    </row>
    <row r="50" spans="1:101" s="15" customFormat="1" x14ac:dyDescent="0.25">
      <c r="A50" s="19"/>
      <c r="B50" s="4" t="s">
        <v>55</v>
      </c>
      <c r="C50" s="4" t="s">
        <v>54</v>
      </c>
      <c r="D50" s="16" t="s">
        <v>187</v>
      </c>
      <c r="E50" s="4" t="s">
        <v>66</v>
      </c>
      <c r="F50" s="16">
        <v>3</v>
      </c>
      <c r="G50" s="16"/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1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f t="shared" si="2"/>
        <v>1</v>
      </c>
    </row>
    <row r="51" spans="1:101" s="15" customFormat="1" x14ac:dyDescent="0.25">
      <c r="A51" s="19"/>
      <c r="B51" s="4" t="s">
        <v>57</v>
      </c>
      <c r="C51" s="4" t="s">
        <v>56</v>
      </c>
      <c r="D51" s="16" t="s">
        <v>99</v>
      </c>
      <c r="E51" s="4" t="s">
        <v>67</v>
      </c>
      <c r="F51" s="16">
        <v>3</v>
      </c>
      <c r="G51" s="16"/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12</v>
      </c>
      <c r="O51" s="16">
        <v>12</v>
      </c>
      <c r="P51" s="16">
        <v>12</v>
      </c>
      <c r="Q51" s="16">
        <v>12</v>
      </c>
      <c r="R51" s="16">
        <v>12</v>
      </c>
      <c r="S51" s="16">
        <v>12</v>
      </c>
      <c r="T51" s="16">
        <v>9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12</v>
      </c>
      <c r="AA51" s="16">
        <v>13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13</v>
      </c>
      <c r="AJ51" s="16">
        <v>12</v>
      </c>
      <c r="AK51" s="16">
        <v>12</v>
      </c>
      <c r="AL51" s="16">
        <v>12</v>
      </c>
      <c r="AM51" s="16">
        <v>12</v>
      </c>
      <c r="AN51" s="16">
        <v>12</v>
      </c>
      <c r="AO51" s="16">
        <v>5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12</v>
      </c>
      <c r="BM51" s="16">
        <v>12</v>
      </c>
      <c r="BN51" s="16">
        <v>12</v>
      </c>
      <c r="BO51" s="16">
        <v>12</v>
      </c>
      <c r="BP51" s="16">
        <v>12</v>
      </c>
      <c r="BQ51" s="16">
        <v>12</v>
      </c>
      <c r="BR51" s="16">
        <v>5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0</v>
      </c>
      <c r="BY51" s="16">
        <v>12</v>
      </c>
      <c r="BZ51" s="16">
        <v>13</v>
      </c>
      <c r="CA51" s="16">
        <v>12</v>
      </c>
      <c r="CB51" s="16">
        <v>12</v>
      </c>
      <c r="CC51" s="16">
        <v>12</v>
      </c>
      <c r="CD51" s="16">
        <v>6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16">
        <v>0</v>
      </c>
      <c r="CL51" s="16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0</v>
      </c>
      <c r="CS51" s="16">
        <v>0</v>
      </c>
      <c r="CT51" s="16">
        <v>0</v>
      </c>
      <c r="CU51" s="16">
        <v>0</v>
      </c>
      <c r="CV51" s="16">
        <v>0</v>
      </c>
      <c r="CW51" s="16">
        <f t="shared" si="2"/>
        <v>328</v>
      </c>
    </row>
    <row r="52" spans="1:101" s="15" customFormat="1" x14ac:dyDescent="0.25">
      <c r="A52" s="19"/>
      <c r="B52" s="4" t="s">
        <v>54</v>
      </c>
      <c r="C52" s="4" t="s">
        <v>64</v>
      </c>
      <c r="D52" s="16" t="s">
        <v>99</v>
      </c>
      <c r="E52" s="4" t="s">
        <v>68</v>
      </c>
      <c r="F52" s="16">
        <v>3</v>
      </c>
      <c r="G52" s="16"/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1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3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3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v>0</v>
      </c>
      <c r="BZ52" s="16">
        <v>0</v>
      </c>
      <c r="CA52" s="16">
        <v>0</v>
      </c>
      <c r="CB52" s="16">
        <v>0</v>
      </c>
      <c r="CC52" s="16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16">
        <v>0</v>
      </c>
      <c r="CL52" s="16">
        <v>0</v>
      </c>
      <c r="CM52" s="16">
        <v>0</v>
      </c>
      <c r="CN52" s="16">
        <v>0</v>
      </c>
      <c r="CO52" s="16">
        <v>0</v>
      </c>
      <c r="CP52" s="16">
        <v>0</v>
      </c>
      <c r="CQ52" s="16">
        <v>0</v>
      </c>
      <c r="CR52" s="16">
        <v>0</v>
      </c>
      <c r="CS52" s="16">
        <v>0</v>
      </c>
      <c r="CT52" s="16">
        <v>0</v>
      </c>
      <c r="CU52" s="16">
        <v>0</v>
      </c>
      <c r="CV52" s="16">
        <v>0</v>
      </c>
      <c r="CW52" s="16">
        <f t="shared" si="2"/>
        <v>7</v>
      </c>
    </row>
    <row r="53" spans="1:101" s="15" customFormat="1" x14ac:dyDescent="0.25">
      <c r="A53" s="19"/>
      <c r="B53" s="4" t="s">
        <v>54</v>
      </c>
      <c r="C53" s="4" t="s">
        <v>64</v>
      </c>
      <c r="D53" s="16" t="s">
        <v>99</v>
      </c>
      <c r="E53" s="4" t="s">
        <v>69</v>
      </c>
      <c r="F53" s="16">
        <v>3</v>
      </c>
      <c r="G53" s="16"/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1</v>
      </c>
      <c r="AP53" s="16">
        <v>4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0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6">
        <v>0</v>
      </c>
      <c r="CS53" s="16">
        <v>0</v>
      </c>
      <c r="CT53" s="16">
        <v>0</v>
      </c>
      <c r="CU53" s="16">
        <v>0</v>
      </c>
      <c r="CV53" s="16">
        <v>0</v>
      </c>
      <c r="CW53" s="16">
        <f t="shared" si="2"/>
        <v>5</v>
      </c>
    </row>
    <row r="54" spans="1:101" s="15" customFormat="1" x14ac:dyDescent="0.25">
      <c r="A54" s="19"/>
      <c r="B54" s="4" t="s">
        <v>54</v>
      </c>
      <c r="C54" s="4" t="s">
        <v>64</v>
      </c>
      <c r="D54" s="16" t="s">
        <v>99</v>
      </c>
      <c r="E54" s="4" t="s">
        <v>177</v>
      </c>
      <c r="F54" s="16">
        <v>3</v>
      </c>
      <c r="G54" s="16"/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3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4</v>
      </c>
      <c r="V54" s="16">
        <v>0</v>
      </c>
      <c r="W54" s="16">
        <v>4</v>
      </c>
      <c r="X54" s="16">
        <v>2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3</v>
      </c>
      <c r="AP54" s="16">
        <v>0</v>
      </c>
      <c r="AQ54" s="16">
        <v>4</v>
      </c>
      <c r="AR54" s="16">
        <v>3</v>
      </c>
      <c r="AS54" s="16">
        <v>0</v>
      </c>
      <c r="AT54" s="16">
        <v>0</v>
      </c>
      <c r="AU54" s="16">
        <v>1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2</v>
      </c>
      <c r="BE54" s="16">
        <v>0</v>
      </c>
      <c r="BF54" s="16">
        <v>0</v>
      </c>
      <c r="BG54" s="16">
        <v>1</v>
      </c>
      <c r="BH54" s="16">
        <v>0</v>
      </c>
      <c r="BI54" s="16">
        <v>0</v>
      </c>
      <c r="BJ54" s="16">
        <v>4</v>
      </c>
      <c r="BK54" s="16">
        <v>3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3</v>
      </c>
      <c r="BY54" s="16">
        <v>0</v>
      </c>
      <c r="BZ54" s="16">
        <v>3</v>
      </c>
      <c r="CA54" s="16">
        <v>0</v>
      </c>
      <c r="CB54" s="16">
        <v>0</v>
      </c>
      <c r="CC54" s="16">
        <v>0</v>
      </c>
      <c r="CD54" s="16">
        <v>2</v>
      </c>
      <c r="CE54" s="16">
        <v>0</v>
      </c>
      <c r="CF54" s="16">
        <v>0</v>
      </c>
      <c r="CG54" s="16">
        <v>1</v>
      </c>
      <c r="CH54" s="16">
        <v>0</v>
      </c>
      <c r="CI54" s="16">
        <v>0</v>
      </c>
      <c r="CJ54" s="16">
        <v>0</v>
      </c>
      <c r="CK54" s="16"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v>0</v>
      </c>
      <c r="CU54" s="16">
        <v>0</v>
      </c>
      <c r="CV54" s="16">
        <v>0</v>
      </c>
      <c r="CW54" s="16">
        <f t="shared" si="2"/>
        <v>43</v>
      </c>
    </row>
    <row r="55" spans="1:101" s="15" customFormat="1" x14ac:dyDescent="0.25">
      <c r="A55" s="19"/>
      <c r="B55" s="4" t="s">
        <v>54</v>
      </c>
      <c r="C55" s="4" t="s">
        <v>64</v>
      </c>
      <c r="D55" s="16" t="s">
        <v>99</v>
      </c>
      <c r="E55" s="4" t="s">
        <v>186</v>
      </c>
      <c r="F55" s="16">
        <v>3</v>
      </c>
      <c r="G55" s="16"/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6</v>
      </c>
      <c r="BO55" s="16">
        <v>0</v>
      </c>
      <c r="BP55" s="16">
        <v>6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f t="shared" si="2"/>
        <v>12</v>
      </c>
    </row>
    <row r="56" spans="1:101" s="15" customFormat="1" x14ac:dyDescent="0.25">
      <c r="A56" s="19"/>
      <c r="B56" s="4" t="s">
        <v>4</v>
      </c>
      <c r="C56" s="4" t="s">
        <v>54</v>
      </c>
      <c r="D56" s="16" t="s">
        <v>99</v>
      </c>
      <c r="E56" s="4" t="s">
        <v>60</v>
      </c>
      <c r="F56" s="16">
        <v>3</v>
      </c>
      <c r="G56" s="16"/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9</v>
      </c>
      <c r="AV56" s="16">
        <v>3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v>0</v>
      </c>
      <c r="BZ56" s="16">
        <v>0</v>
      </c>
      <c r="CA56" s="16">
        <v>0</v>
      </c>
      <c r="CB56" s="16">
        <v>0</v>
      </c>
      <c r="CC56" s="16">
        <v>0</v>
      </c>
      <c r="CD56" s="16"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v>0</v>
      </c>
      <c r="CU56" s="16">
        <v>0</v>
      </c>
      <c r="CV56" s="16">
        <v>0</v>
      </c>
      <c r="CW56" s="16">
        <f t="shared" si="2"/>
        <v>12</v>
      </c>
    </row>
    <row r="57" spans="1:101" s="15" customFormat="1" x14ac:dyDescent="0.25">
      <c r="A57" s="19"/>
      <c r="B57" s="4" t="s">
        <v>55</v>
      </c>
      <c r="C57" s="4" t="s">
        <v>54</v>
      </c>
      <c r="D57" s="16" t="s">
        <v>99</v>
      </c>
      <c r="E57" s="4" t="s">
        <v>8</v>
      </c>
      <c r="F57" s="16">
        <v>3</v>
      </c>
      <c r="G57" s="16"/>
      <c r="H57" s="16">
        <v>0</v>
      </c>
      <c r="I57" s="16">
        <v>0</v>
      </c>
      <c r="J57" s="16">
        <v>0</v>
      </c>
      <c r="K57" s="16">
        <v>0</v>
      </c>
      <c r="L57" s="16">
        <v>6</v>
      </c>
      <c r="M57" s="16">
        <v>16</v>
      </c>
      <c r="N57" s="16">
        <v>10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13</v>
      </c>
      <c r="BH57" s="16">
        <v>1</v>
      </c>
      <c r="BI57" s="16">
        <v>4</v>
      </c>
      <c r="BJ57" s="16">
        <v>8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  <c r="BX57" s="16">
        <v>0</v>
      </c>
      <c r="BY57" s="16">
        <v>0</v>
      </c>
      <c r="BZ57" s="16">
        <v>0</v>
      </c>
      <c r="CA57" s="16">
        <v>0</v>
      </c>
      <c r="CB57" s="16">
        <v>0</v>
      </c>
      <c r="CC57" s="16">
        <v>0</v>
      </c>
      <c r="CD57" s="16">
        <v>0</v>
      </c>
      <c r="CE57" s="16">
        <v>0</v>
      </c>
      <c r="CF57" s="16">
        <v>0</v>
      </c>
      <c r="CG57" s="16">
        <v>0</v>
      </c>
      <c r="CH57" s="16">
        <v>0</v>
      </c>
      <c r="CI57" s="16">
        <v>0</v>
      </c>
      <c r="CJ57" s="16">
        <v>0</v>
      </c>
      <c r="CK57" s="16">
        <v>0</v>
      </c>
      <c r="CL57" s="16">
        <v>0</v>
      </c>
      <c r="CM57" s="16">
        <v>0</v>
      </c>
      <c r="CN57" s="16">
        <v>0</v>
      </c>
      <c r="CO57" s="16">
        <v>0</v>
      </c>
      <c r="CP57" s="16">
        <v>0</v>
      </c>
      <c r="CQ57" s="16">
        <v>0</v>
      </c>
      <c r="CR57" s="16">
        <v>0</v>
      </c>
      <c r="CS57" s="16">
        <v>0</v>
      </c>
      <c r="CT57" s="16">
        <v>0</v>
      </c>
      <c r="CU57" s="16">
        <v>0</v>
      </c>
      <c r="CV57" s="16">
        <v>0</v>
      </c>
      <c r="CW57" s="16">
        <f t="shared" si="2"/>
        <v>58</v>
      </c>
    </row>
    <row r="58" spans="1:101" s="15" customFormat="1" x14ac:dyDescent="0.25">
      <c r="A58" s="19"/>
    </row>
    <row r="59" spans="1:101" s="15" customFormat="1" x14ac:dyDescent="0.25">
      <c r="A59" s="19"/>
    </row>
    <row r="60" spans="1:101" s="15" customFormat="1" x14ac:dyDescent="0.25">
      <c r="A60" s="19"/>
    </row>
    <row r="61" spans="1:101" s="15" customFormat="1" x14ac:dyDescent="0.25">
      <c r="A61" s="19" t="s">
        <v>216</v>
      </c>
    </row>
    <row r="62" spans="1:101" s="15" customFormat="1" x14ac:dyDescent="0.25">
      <c r="A62" s="19"/>
    </row>
    <row r="63" spans="1:101" s="12" customFormat="1" ht="34.5" customHeight="1" x14ac:dyDescent="0.25">
      <c r="A63" s="18"/>
      <c r="B63" s="160" t="s">
        <v>61</v>
      </c>
      <c r="C63" s="160" t="s">
        <v>62</v>
      </c>
      <c r="D63" s="166" t="s">
        <v>90</v>
      </c>
      <c r="E63" s="160" t="s">
        <v>0</v>
      </c>
      <c r="F63" s="160" t="s">
        <v>88</v>
      </c>
      <c r="G63" s="13" t="s">
        <v>87</v>
      </c>
      <c r="H63" s="14" t="s">
        <v>12</v>
      </c>
      <c r="I63" s="14" t="s">
        <v>12</v>
      </c>
      <c r="J63" s="14" t="s">
        <v>12</v>
      </c>
      <c r="K63" s="14" t="s">
        <v>13</v>
      </c>
      <c r="L63" s="14" t="s">
        <v>13</v>
      </c>
      <c r="M63" s="14" t="s">
        <v>13</v>
      </c>
      <c r="N63" s="14" t="s">
        <v>14</v>
      </c>
      <c r="O63" s="14" t="s">
        <v>14</v>
      </c>
      <c r="P63" s="14" t="s">
        <v>14</v>
      </c>
      <c r="Q63" s="14" t="s">
        <v>15</v>
      </c>
      <c r="R63" s="14" t="s">
        <v>15</v>
      </c>
      <c r="S63" s="14" t="s">
        <v>15</v>
      </c>
      <c r="T63" s="14" t="s">
        <v>16</v>
      </c>
      <c r="U63" s="14" t="s">
        <v>16</v>
      </c>
      <c r="V63" s="14" t="s">
        <v>16</v>
      </c>
      <c r="W63" s="14" t="s">
        <v>17</v>
      </c>
      <c r="X63" s="14" t="s">
        <v>17</v>
      </c>
      <c r="Y63" s="14" t="s">
        <v>17</v>
      </c>
      <c r="Z63" s="14" t="s">
        <v>18</v>
      </c>
      <c r="AA63" s="14" t="s">
        <v>18</v>
      </c>
      <c r="AB63" s="14" t="s">
        <v>18</v>
      </c>
      <c r="AC63" s="14" t="s">
        <v>19</v>
      </c>
      <c r="AD63" s="14" t="s">
        <v>19</v>
      </c>
      <c r="AE63" s="14" t="s">
        <v>19</v>
      </c>
      <c r="AF63" s="14" t="s">
        <v>20</v>
      </c>
      <c r="AG63" s="14" t="s">
        <v>20</v>
      </c>
      <c r="AH63" s="14" t="s">
        <v>20</v>
      </c>
      <c r="AI63" s="14" t="s">
        <v>21</v>
      </c>
      <c r="AJ63" s="14" t="s">
        <v>21</v>
      </c>
      <c r="AK63" s="14" t="s">
        <v>21</v>
      </c>
      <c r="AL63" s="14" t="s">
        <v>22</v>
      </c>
      <c r="AM63" s="14" t="s">
        <v>22</v>
      </c>
      <c r="AN63" s="14" t="s">
        <v>22</v>
      </c>
      <c r="AO63" s="14" t="s">
        <v>23</v>
      </c>
      <c r="AP63" s="14" t="s">
        <v>23</v>
      </c>
      <c r="AQ63" s="14" t="s">
        <v>23</v>
      </c>
      <c r="AR63" s="14" t="s">
        <v>24</v>
      </c>
      <c r="AS63" s="14" t="s">
        <v>24</v>
      </c>
      <c r="AT63" s="14" t="s">
        <v>24</v>
      </c>
      <c r="AU63" s="14" t="s">
        <v>25</v>
      </c>
      <c r="AV63" s="14" t="s">
        <v>25</v>
      </c>
      <c r="AW63" s="14" t="s">
        <v>25</v>
      </c>
      <c r="AX63" s="14" t="s">
        <v>26</v>
      </c>
      <c r="AY63" s="14" t="s">
        <v>26</v>
      </c>
      <c r="AZ63" s="14" t="s">
        <v>26</v>
      </c>
      <c r="BA63" s="14" t="s">
        <v>27</v>
      </c>
      <c r="BB63" s="14" t="s">
        <v>27</v>
      </c>
      <c r="BC63" s="14" t="s">
        <v>27</v>
      </c>
      <c r="BD63" s="14" t="s">
        <v>28</v>
      </c>
      <c r="BE63" s="14" t="s">
        <v>28</v>
      </c>
      <c r="BF63" s="14" t="s">
        <v>28</v>
      </c>
      <c r="BG63" s="14" t="s">
        <v>29</v>
      </c>
      <c r="BH63" s="14" t="s">
        <v>29</v>
      </c>
      <c r="BI63" s="14" t="s">
        <v>29</v>
      </c>
      <c r="BJ63" s="14" t="s">
        <v>30</v>
      </c>
      <c r="BK63" s="14" t="s">
        <v>30</v>
      </c>
      <c r="BL63" s="14" t="s">
        <v>30</v>
      </c>
      <c r="BM63" s="14" t="s">
        <v>31</v>
      </c>
      <c r="BN63" s="14" t="s">
        <v>31</v>
      </c>
      <c r="BO63" s="14" t="s">
        <v>31</v>
      </c>
      <c r="BP63" s="14" t="s">
        <v>32</v>
      </c>
      <c r="BQ63" s="14" t="s">
        <v>32</v>
      </c>
      <c r="BR63" s="14" t="s">
        <v>32</v>
      </c>
      <c r="BS63" s="14" t="s">
        <v>33</v>
      </c>
      <c r="BT63" s="14" t="s">
        <v>33</v>
      </c>
      <c r="BU63" s="14" t="s">
        <v>33</v>
      </c>
      <c r="BV63" s="14" t="s">
        <v>34</v>
      </c>
      <c r="BW63" s="14" t="s">
        <v>34</v>
      </c>
      <c r="BX63" s="14" t="s">
        <v>34</v>
      </c>
      <c r="BY63" s="14" t="s">
        <v>35</v>
      </c>
      <c r="BZ63" s="14" t="s">
        <v>35</v>
      </c>
      <c r="CA63" s="14" t="s">
        <v>35</v>
      </c>
      <c r="CB63" s="14" t="s">
        <v>36</v>
      </c>
      <c r="CC63" s="14" t="s">
        <v>36</v>
      </c>
      <c r="CD63" s="14" t="s">
        <v>36</v>
      </c>
      <c r="CE63" s="14" t="s">
        <v>37</v>
      </c>
      <c r="CF63" s="14" t="s">
        <v>37</v>
      </c>
      <c r="CG63" s="14" t="s">
        <v>37</v>
      </c>
      <c r="CH63" s="14" t="s">
        <v>39</v>
      </c>
      <c r="CI63" s="14" t="s">
        <v>39</v>
      </c>
      <c r="CJ63" s="14" t="s">
        <v>39</v>
      </c>
      <c r="CK63" s="14" t="s">
        <v>38</v>
      </c>
      <c r="CL63" s="14" t="s">
        <v>38</v>
      </c>
      <c r="CM63" s="14" t="s">
        <v>38</v>
      </c>
      <c r="CN63" s="14" t="s">
        <v>40</v>
      </c>
      <c r="CO63" s="14" t="s">
        <v>40</v>
      </c>
      <c r="CP63" s="14" t="s">
        <v>40</v>
      </c>
      <c r="CQ63" s="14" t="s">
        <v>41</v>
      </c>
      <c r="CR63" s="14" t="s">
        <v>41</v>
      </c>
      <c r="CS63" s="14" t="s">
        <v>41</v>
      </c>
      <c r="CT63" s="14" t="s">
        <v>42</v>
      </c>
      <c r="CU63" s="14" t="s">
        <v>42</v>
      </c>
      <c r="CV63" s="14" t="s">
        <v>42</v>
      </c>
      <c r="CW63" s="34" t="s">
        <v>89</v>
      </c>
    </row>
    <row r="64" spans="1:101" s="12" customFormat="1" ht="15.75" customHeight="1" x14ac:dyDescent="0.25">
      <c r="A64" s="18"/>
      <c r="B64" s="160"/>
      <c r="C64" s="160"/>
      <c r="D64" s="167"/>
      <c r="E64" s="160"/>
      <c r="F64" s="160"/>
      <c r="G64" s="10" t="s">
        <v>2</v>
      </c>
      <c r="H64" s="30" t="s">
        <v>5</v>
      </c>
      <c r="I64" s="30" t="s">
        <v>3</v>
      </c>
      <c r="J64" s="30" t="s">
        <v>4</v>
      </c>
      <c r="K64" s="30" t="s">
        <v>5</v>
      </c>
      <c r="L64" s="30" t="s">
        <v>3</v>
      </c>
      <c r="M64" s="30" t="s">
        <v>4</v>
      </c>
      <c r="N64" s="30" t="s">
        <v>5</v>
      </c>
      <c r="O64" s="30" t="s">
        <v>3</v>
      </c>
      <c r="P64" s="30" t="s">
        <v>4</v>
      </c>
      <c r="Q64" s="30" t="s">
        <v>5</v>
      </c>
      <c r="R64" s="30" t="s">
        <v>3</v>
      </c>
      <c r="S64" s="30" t="s">
        <v>4</v>
      </c>
      <c r="T64" s="30" t="s">
        <v>5</v>
      </c>
      <c r="U64" s="30" t="s">
        <v>3</v>
      </c>
      <c r="V64" s="30" t="s">
        <v>4</v>
      </c>
      <c r="W64" s="30" t="s">
        <v>5</v>
      </c>
      <c r="X64" s="30" t="s">
        <v>3</v>
      </c>
      <c r="Y64" s="30" t="s">
        <v>4</v>
      </c>
      <c r="Z64" s="30" t="s">
        <v>5</v>
      </c>
      <c r="AA64" s="30" t="s">
        <v>3</v>
      </c>
      <c r="AB64" s="30" t="s">
        <v>4</v>
      </c>
      <c r="AC64" s="30" t="s">
        <v>5</v>
      </c>
      <c r="AD64" s="30" t="s">
        <v>3</v>
      </c>
      <c r="AE64" s="30" t="s">
        <v>4</v>
      </c>
      <c r="AF64" s="30" t="s">
        <v>5</v>
      </c>
      <c r="AG64" s="30" t="s">
        <v>3</v>
      </c>
      <c r="AH64" s="30" t="s">
        <v>4</v>
      </c>
      <c r="AI64" s="30" t="s">
        <v>5</v>
      </c>
      <c r="AJ64" s="30" t="s">
        <v>3</v>
      </c>
      <c r="AK64" s="30" t="s">
        <v>4</v>
      </c>
      <c r="AL64" s="30" t="s">
        <v>5</v>
      </c>
      <c r="AM64" s="30" t="s">
        <v>3</v>
      </c>
      <c r="AN64" s="30" t="s">
        <v>4</v>
      </c>
      <c r="AO64" s="30" t="s">
        <v>5</v>
      </c>
      <c r="AP64" s="30" t="s">
        <v>3</v>
      </c>
      <c r="AQ64" s="30" t="s">
        <v>4</v>
      </c>
      <c r="AR64" s="30" t="s">
        <v>5</v>
      </c>
      <c r="AS64" s="30" t="s">
        <v>3</v>
      </c>
      <c r="AT64" s="30" t="s">
        <v>4</v>
      </c>
      <c r="AU64" s="30" t="s">
        <v>5</v>
      </c>
      <c r="AV64" s="30" t="s">
        <v>3</v>
      </c>
      <c r="AW64" s="30" t="s">
        <v>4</v>
      </c>
      <c r="AX64" s="30" t="s">
        <v>5</v>
      </c>
      <c r="AY64" s="30" t="s">
        <v>3</v>
      </c>
      <c r="AZ64" s="30" t="s">
        <v>4</v>
      </c>
      <c r="BA64" s="30" t="s">
        <v>5</v>
      </c>
      <c r="BB64" s="30" t="s">
        <v>3</v>
      </c>
      <c r="BC64" s="30" t="s">
        <v>4</v>
      </c>
      <c r="BD64" s="30" t="s">
        <v>5</v>
      </c>
      <c r="BE64" s="30" t="s">
        <v>3</v>
      </c>
      <c r="BF64" s="30" t="s">
        <v>4</v>
      </c>
      <c r="BG64" s="30" t="s">
        <v>5</v>
      </c>
      <c r="BH64" s="30" t="s">
        <v>3</v>
      </c>
      <c r="BI64" s="30" t="s">
        <v>4</v>
      </c>
      <c r="BJ64" s="30" t="s">
        <v>5</v>
      </c>
      <c r="BK64" s="30" t="s">
        <v>3</v>
      </c>
      <c r="BL64" s="30" t="s">
        <v>4</v>
      </c>
      <c r="BM64" s="30" t="s">
        <v>5</v>
      </c>
      <c r="BN64" s="30" t="s">
        <v>3</v>
      </c>
      <c r="BO64" s="30" t="s">
        <v>4</v>
      </c>
      <c r="BP64" s="30" t="s">
        <v>5</v>
      </c>
      <c r="BQ64" s="30" t="s">
        <v>3</v>
      </c>
      <c r="BR64" s="30" t="s">
        <v>4</v>
      </c>
      <c r="BS64" s="30" t="s">
        <v>5</v>
      </c>
      <c r="BT64" s="30" t="s">
        <v>3</v>
      </c>
      <c r="BU64" s="30" t="s">
        <v>4</v>
      </c>
      <c r="BV64" s="30" t="s">
        <v>5</v>
      </c>
      <c r="BW64" s="30" t="s">
        <v>3</v>
      </c>
      <c r="BX64" s="30" t="s">
        <v>4</v>
      </c>
      <c r="BY64" s="30" t="s">
        <v>5</v>
      </c>
      <c r="BZ64" s="30" t="s">
        <v>3</v>
      </c>
      <c r="CA64" s="30" t="s">
        <v>4</v>
      </c>
      <c r="CB64" s="30" t="s">
        <v>5</v>
      </c>
      <c r="CC64" s="30" t="s">
        <v>3</v>
      </c>
      <c r="CD64" s="30" t="s">
        <v>4</v>
      </c>
      <c r="CE64" s="30" t="s">
        <v>5</v>
      </c>
      <c r="CF64" s="30" t="s">
        <v>3</v>
      </c>
      <c r="CG64" s="30" t="s">
        <v>4</v>
      </c>
      <c r="CH64" s="30" t="s">
        <v>5</v>
      </c>
      <c r="CI64" s="30" t="s">
        <v>3</v>
      </c>
      <c r="CJ64" s="30" t="s">
        <v>4</v>
      </c>
      <c r="CK64" s="30" t="s">
        <v>5</v>
      </c>
      <c r="CL64" s="30" t="s">
        <v>3</v>
      </c>
      <c r="CM64" s="30" t="s">
        <v>4</v>
      </c>
      <c r="CN64" s="30" t="s">
        <v>5</v>
      </c>
      <c r="CO64" s="30" t="s">
        <v>3</v>
      </c>
      <c r="CP64" s="30" t="s">
        <v>4</v>
      </c>
      <c r="CQ64" s="30" t="s">
        <v>5</v>
      </c>
      <c r="CR64" s="30" t="s">
        <v>3</v>
      </c>
      <c r="CS64" s="30" t="s">
        <v>4</v>
      </c>
      <c r="CT64" s="30" t="s">
        <v>5</v>
      </c>
      <c r="CU64" s="30" t="s">
        <v>3</v>
      </c>
      <c r="CV64" s="30" t="s">
        <v>4</v>
      </c>
      <c r="CW64" s="34" t="s">
        <v>80</v>
      </c>
    </row>
    <row r="65" spans="1:101" s="15" customFormat="1" x14ac:dyDescent="0.25">
      <c r="A65" s="19"/>
      <c r="B65" s="16" t="s">
        <v>55</v>
      </c>
      <c r="C65" s="16" t="s">
        <v>54</v>
      </c>
      <c r="D65" s="16" t="s">
        <v>329</v>
      </c>
      <c r="E65" s="4" t="s">
        <v>59</v>
      </c>
      <c r="F65" s="16">
        <v>3</v>
      </c>
      <c r="G65" s="16"/>
      <c r="H65" s="16">
        <v>0</v>
      </c>
      <c r="I65" s="16">
        <v>11</v>
      </c>
      <c r="J65" s="16">
        <v>0</v>
      </c>
      <c r="K65" s="16">
        <v>0</v>
      </c>
      <c r="L65" s="16">
        <v>0</v>
      </c>
      <c r="M65" s="16">
        <v>0</v>
      </c>
      <c r="N65" s="16">
        <v>1</v>
      </c>
      <c r="O65" s="16">
        <v>6</v>
      </c>
      <c r="P65" s="16">
        <v>7</v>
      </c>
      <c r="Q65" s="16">
        <v>4</v>
      </c>
      <c r="R65" s="16">
        <v>8</v>
      </c>
      <c r="S65" s="16">
        <v>2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3</v>
      </c>
      <c r="AH65" s="16">
        <v>3</v>
      </c>
      <c r="AI65" s="16">
        <v>9</v>
      </c>
      <c r="AJ65" s="16">
        <v>2</v>
      </c>
      <c r="AK65" s="16">
        <v>3</v>
      </c>
      <c r="AL65" s="16">
        <v>3</v>
      </c>
      <c r="AM65" s="16">
        <v>2</v>
      </c>
      <c r="AN65" s="16">
        <v>0</v>
      </c>
      <c r="AO65" s="16">
        <v>0</v>
      </c>
      <c r="AP65" s="16">
        <v>0</v>
      </c>
      <c r="AQ65" s="16">
        <v>5</v>
      </c>
      <c r="AR65" s="16">
        <v>2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2</v>
      </c>
      <c r="BF65" s="16">
        <v>0</v>
      </c>
      <c r="BG65" s="16">
        <v>0</v>
      </c>
      <c r="BH65" s="16">
        <v>0</v>
      </c>
      <c r="BI65" s="16">
        <v>0</v>
      </c>
      <c r="BJ65" s="16">
        <v>3</v>
      </c>
      <c r="BK65" s="16">
        <v>6</v>
      </c>
      <c r="BL65" s="16">
        <v>5</v>
      </c>
      <c r="BM65" s="16">
        <v>6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4</v>
      </c>
      <c r="BU65" s="16">
        <v>4</v>
      </c>
      <c r="BV65" s="16">
        <v>4</v>
      </c>
      <c r="BW65" s="16">
        <v>0</v>
      </c>
      <c r="BX65" s="16">
        <v>0</v>
      </c>
      <c r="BY65" s="16">
        <v>0</v>
      </c>
      <c r="BZ65" s="16">
        <v>6</v>
      </c>
      <c r="CA65" s="16">
        <v>0</v>
      </c>
      <c r="CB65" s="16">
        <v>0</v>
      </c>
      <c r="CC65" s="16">
        <v>0</v>
      </c>
      <c r="CD65" s="16">
        <v>0</v>
      </c>
      <c r="CE65" s="16">
        <v>0</v>
      </c>
      <c r="CF65" s="16">
        <v>2</v>
      </c>
      <c r="CG65" s="16">
        <v>3</v>
      </c>
      <c r="CH65" s="16">
        <v>3</v>
      </c>
      <c r="CI65" s="16">
        <v>3</v>
      </c>
      <c r="CJ65" s="16">
        <v>4</v>
      </c>
      <c r="CK65" s="16">
        <v>5</v>
      </c>
      <c r="CL65" s="16">
        <v>0</v>
      </c>
      <c r="CM65" s="16">
        <v>0</v>
      </c>
      <c r="CN65" s="16">
        <v>0</v>
      </c>
      <c r="CO65" s="16">
        <v>0</v>
      </c>
      <c r="CP65" s="16">
        <v>0</v>
      </c>
      <c r="CQ65" s="16">
        <v>0</v>
      </c>
      <c r="CR65" s="16">
        <v>7</v>
      </c>
      <c r="CS65" s="16">
        <v>0</v>
      </c>
      <c r="CT65" s="16">
        <v>0</v>
      </c>
      <c r="CU65" s="16">
        <v>0</v>
      </c>
      <c r="CV65" s="16">
        <v>0</v>
      </c>
      <c r="CW65" s="16">
        <f t="shared" ref="CW65:CW77" si="3">SUM(H65:CV65)</f>
        <v>138</v>
      </c>
    </row>
    <row r="66" spans="1:101" s="15" customFormat="1" x14ac:dyDescent="0.25">
      <c r="A66" s="19"/>
      <c r="B66" s="16" t="s">
        <v>55</v>
      </c>
      <c r="C66" s="16" t="s">
        <v>70</v>
      </c>
      <c r="D66" s="16" t="s">
        <v>330</v>
      </c>
      <c r="E66" s="4" t="s">
        <v>59</v>
      </c>
      <c r="F66" s="16">
        <v>3</v>
      </c>
      <c r="G66" s="16"/>
      <c r="H66" s="16">
        <v>0</v>
      </c>
      <c r="I66" s="16">
        <v>0</v>
      </c>
      <c r="J66" s="16">
        <v>0</v>
      </c>
      <c r="K66" s="16">
        <v>1</v>
      </c>
      <c r="L66" s="16">
        <v>3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2</v>
      </c>
      <c r="V66" s="16">
        <v>0</v>
      </c>
      <c r="W66" s="16">
        <v>0</v>
      </c>
      <c r="X66" s="16">
        <v>0</v>
      </c>
      <c r="Y66" s="16">
        <v>7</v>
      </c>
      <c r="Z66" s="16">
        <v>6</v>
      </c>
      <c r="AA66" s="16">
        <v>0</v>
      </c>
      <c r="AB66" s="16">
        <v>2</v>
      </c>
      <c r="AC66" s="16">
        <v>6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4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16">
        <v>0</v>
      </c>
      <c r="BR66" s="16">
        <v>4</v>
      </c>
      <c r="BS66" s="16">
        <v>11</v>
      </c>
      <c r="BT66" s="16">
        <v>3</v>
      </c>
      <c r="BU66" s="16">
        <v>0</v>
      </c>
      <c r="BV66" s="16">
        <v>0</v>
      </c>
      <c r="BW66" s="16">
        <v>0</v>
      </c>
      <c r="BX66" s="16">
        <v>0</v>
      </c>
      <c r="BY66" s="16">
        <v>0</v>
      </c>
      <c r="BZ66" s="16">
        <v>0</v>
      </c>
      <c r="CA66" s="16">
        <v>4</v>
      </c>
      <c r="CB66" s="16">
        <v>0</v>
      </c>
      <c r="CC66" s="16">
        <v>11</v>
      </c>
      <c r="CD66" s="16">
        <v>9</v>
      </c>
      <c r="CE66" s="16">
        <v>14</v>
      </c>
      <c r="CF66" s="16">
        <v>0</v>
      </c>
      <c r="CG66" s="16">
        <v>0</v>
      </c>
      <c r="CH66" s="16">
        <v>0</v>
      </c>
      <c r="CI66" s="16">
        <v>0</v>
      </c>
      <c r="CJ66" s="16">
        <v>0</v>
      </c>
      <c r="CK66" s="16">
        <v>0</v>
      </c>
      <c r="CL66" s="16">
        <v>0</v>
      </c>
      <c r="CM66" s="16">
        <v>0</v>
      </c>
      <c r="CN66" s="16">
        <v>0</v>
      </c>
      <c r="CO66" s="16">
        <v>0</v>
      </c>
      <c r="CP66" s="16">
        <v>0</v>
      </c>
      <c r="CQ66" s="16">
        <v>0</v>
      </c>
      <c r="CR66" s="16">
        <v>0</v>
      </c>
      <c r="CS66" s="16">
        <v>0</v>
      </c>
      <c r="CT66" s="16">
        <v>0</v>
      </c>
      <c r="CU66" s="16">
        <v>0</v>
      </c>
      <c r="CV66" s="16">
        <v>0</v>
      </c>
      <c r="CW66" s="16">
        <f t="shared" si="3"/>
        <v>87</v>
      </c>
    </row>
    <row r="67" spans="1:101" s="15" customFormat="1" x14ac:dyDescent="0.25">
      <c r="A67" s="19"/>
      <c r="B67" s="16" t="s">
        <v>4</v>
      </c>
      <c r="C67" s="16" t="s">
        <v>54</v>
      </c>
      <c r="D67" s="156" t="s">
        <v>329</v>
      </c>
      <c r="E67" s="4" t="s">
        <v>60</v>
      </c>
      <c r="F67" s="16">
        <v>3</v>
      </c>
      <c r="G67" s="16"/>
      <c r="H67" s="16">
        <v>9</v>
      </c>
      <c r="I67" s="16">
        <v>14</v>
      </c>
      <c r="J67" s="16">
        <v>11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12</v>
      </c>
      <c r="AA67" s="16">
        <v>12</v>
      </c>
      <c r="AB67" s="16">
        <v>12</v>
      </c>
      <c r="AC67" s="16">
        <v>10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3</v>
      </c>
      <c r="AT67" s="16">
        <v>12</v>
      </c>
      <c r="AU67" s="16">
        <v>0</v>
      </c>
      <c r="AV67" s="16">
        <v>0</v>
      </c>
      <c r="AW67" s="16">
        <v>0</v>
      </c>
      <c r="AX67" s="16">
        <v>0</v>
      </c>
      <c r="AY67" s="16">
        <v>2</v>
      </c>
      <c r="AZ67" s="16">
        <v>14</v>
      </c>
      <c r="BA67" s="16">
        <v>10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4</v>
      </c>
      <c r="BQ67" s="16">
        <v>6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16">
        <v>0</v>
      </c>
      <c r="BY67" s="16">
        <v>2</v>
      </c>
      <c r="BZ67" s="16">
        <v>0</v>
      </c>
      <c r="CA67" s="16">
        <v>0</v>
      </c>
      <c r="CB67" s="16">
        <v>0</v>
      </c>
      <c r="CC67" s="16">
        <v>0</v>
      </c>
      <c r="CD67" s="16">
        <v>1</v>
      </c>
      <c r="CE67" s="16">
        <v>13</v>
      </c>
      <c r="CF67" s="16">
        <v>7</v>
      </c>
      <c r="CG67" s="16">
        <v>1</v>
      </c>
      <c r="CH67" s="16">
        <v>0</v>
      </c>
      <c r="CI67" s="16">
        <v>0</v>
      </c>
      <c r="CJ67" s="16">
        <v>0</v>
      </c>
      <c r="CK67" s="16">
        <v>0</v>
      </c>
      <c r="CL67" s="16">
        <v>0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4</v>
      </c>
      <c r="CS67" s="16">
        <v>7</v>
      </c>
      <c r="CT67" s="16">
        <v>1</v>
      </c>
      <c r="CU67" s="16">
        <v>0</v>
      </c>
      <c r="CV67" s="16">
        <v>0</v>
      </c>
      <c r="CW67" s="16">
        <f t="shared" si="3"/>
        <v>167</v>
      </c>
    </row>
    <row r="68" spans="1:101" s="15" customFormat="1" x14ac:dyDescent="0.25">
      <c r="A68" s="19"/>
      <c r="B68" s="16" t="s">
        <v>4</v>
      </c>
      <c r="C68" s="16" t="s">
        <v>70</v>
      </c>
      <c r="D68" s="156" t="s">
        <v>330</v>
      </c>
      <c r="E68" s="4" t="s">
        <v>60</v>
      </c>
      <c r="F68" s="16">
        <v>3</v>
      </c>
      <c r="G68" s="16"/>
      <c r="H68" s="16">
        <v>2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3</v>
      </c>
      <c r="AQ68" s="16">
        <v>1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0</v>
      </c>
      <c r="BP68" s="16">
        <v>2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v>0</v>
      </c>
      <c r="BZ68" s="16">
        <v>0</v>
      </c>
      <c r="CA68" s="16">
        <v>0</v>
      </c>
      <c r="CB68" s="16">
        <v>0</v>
      </c>
      <c r="CC68" s="16">
        <v>0</v>
      </c>
      <c r="CD68" s="16">
        <v>0</v>
      </c>
      <c r="CE68" s="16">
        <v>0</v>
      </c>
      <c r="CF68" s="16">
        <v>0</v>
      </c>
      <c r="CG68" s="16">
        <v>0</v>
      </c>
      <c r="CH68" s="16">
        <v>0</v>
      </c>
      <c r="CI68" s="16">
        <v>0</v>
      </c>
      <c r="CJ68" s="16">
        <v>0</v>
      </c>
      <c r="CK68" s="16">
        <v>0</v>
      </c>
      <c r="CL68" s="16">
        <v>0</v>
      </c>
      <c r="CM68" s="16">
        <v>0</v>
      </c>
      <c r="CN68" s="16">
        <v>0</v>
      </c>
      <c r="CO68" s="16">
        <v>0</v>
      </c>
      <c r="CP68" s="16">
        <v>0</v>
      </c>
      <c r="CQ68" s="16">
        <v>0</v>
      </c>
      <c r="CR68" s="16">
        <v>2</v>
      </c>
      <c r="CS68" s="16">
        <v>0</v>
      </c>
      <c r="CT68" s="16">
        <v>0</v>
      </c>
      <c r="CU68" s="16">
        <v>0</v>
      </c>
      <c r="CV68" s="16">
        <v>0</v>
      </c>
      <c r="CW68" s="16">
        <f t="shared" si="3"/>
        <v>10</v>
      </c>
    </row>
    <row r="69" spans="1:101" s="15" customFormat="1" x14ac:dyDescent="0.25">
      <c r="A69" s="19"/>
      <c r="B69" s="16" t="s">
        <v>57</v>
      </c>
      <c r="C69" s="16" t="s">
        <v>70</v>
      </c>
      <c r="D69" s="156" t="s">
        <v>330</v>
      </c>
      <c r="E69" s="4" t="s">
        <v>10</v>
      </c>
      <c r="F69" s="16">
        <v>3</v>
      </c>
      <c r="G69" s="16"/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2</v>
      </c>
      <c r="Q69" s="16">
        <v>1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2</v>
      </c>
      <c r="AM69" s="16">
        <v>5</v>
      </c>
      <c r="AN69" s="16">
        <v>3</v>
      </c>
      <c r="AO69" s="16">
        <v>1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3</v>
      </c>
      <c r="BN69" s="16">
        <v>3</v>
      </c>
      <c r="BO69" s="16">
        <v>5</v>
      </c>
      <c r="BP69" s="16">
        <v>6</v>
      </c>
      <c r="BQ69" s="16">
        <v>6</v>
      </c>
      <c r="BR69" s="16">
        <v>3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  <c r="BY69" s="16">
        <v>0</v>
      </c>
      <c r="BZ69" s="16">
        <v>0</v>
      </c>
      <c r="CA69" s="16">
        <v>0</v>
      </c>
      <c r="CB69" s="16">
        <v>0</v>
      </c>
      <c r="CC69" s="16">
        <v>0</v>
      </c>
      <c r="CD69" s="16">
        <v>0</v>
      </c>
      <c r="CE69" s="16">
        <v>0</v>
      </c>
      <c r="CF69" s="16">
        <v>0</v>
      </c>
      <c r="CG69" s="16">
        <v>0</v>
      </c>
      <c r="CH69" s="16">
        <v>0</v>
      </c>
      <c r="CI69" s="16">
        <v>0</v>
      </c>
      <c r="CJ69" s="16">
        <v>0</v>
      </c>
      <c r="CK69" s="16">
        <v>0</v>
      </c>
      <c r="CL69" s="16">
        <v>0</v>
      </c>
      <c r="CM69" s="16">
        <v>0</v>
      </c>
      <c r="CN69" s="16">
        <v>0</v>
      </c>
      <c r="CO69" s="16">
        <v>0</v>
      </c>
      <c r="CP69" s="16">
        <v>0</v>
      </c>
      <c r="CQ69" s="16">
        <v>0</v>
      </c>
      <c r="CR69" s="16">
        <v>0</v>
      </c>
      <c r="CS69" s="16">
        <v>2</v>
      </c>
      <c r="CT69" s="16">
        <v>3</v>
      </c>
      <c r="CU69" s="16">
        <v>4</v>
      </c>
      <c r="CV69" s="16">
        <v>3</v>
      </c>
      <c r="CW69" s="16">
        <f t="shared" si="3"/>
        <v>54</v>
      </c>
    </row>
    <row r="70" spans="1:101" s="15" customFormat="1" x14ac:dyDescent="0.25">
      <c r="A70" s="19"/>
      <c r="B70" s="16" t="s">
        <v>63</v>
      </c>
      <c r="C70" s="16" t="s">
        <v>54</v>
      </c>
      <c r="D70" s="156" t="s">
        <v>329</v>
      </c>
      <c r="E70" s="5" t="s">
        <v>65</v>
      </c>
      <c r="F70" s="16">
        <v>3</v>
      </c>
      <c r="G70" s="16"/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4</v>
      </c>
      <c r="R70" s="16">
        <v>4</v>
      </c>
      <c r="S70" s="16">
        <v>5</v>
      </c>
      <c r="T70" s="16">
        <v>5</v>
      </c>
      <c r="U70" s="16">
        <v>3</v>
      </c>
      <c r="V70" s="16">
        <v>1</v>
      </c>
      <c r="W70" s="16">
        <v>0</v>
      </c>
      <c r="X70" s="16">
        <v>0</v>
      </c>
      <c r="Y70" s="16">
        <v>0</v>
      </c>
      <c r="Z70" s="16">
        <v>0</v>
      </c>
      <c r="AA70" s="16">
        <v>1</v>
      </c>
      <c r="AB70" s="16">
        <v>1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1</v>
      </c>
      <c r="AL70" s="16">
        <v>3</v>
      </c>
      <c r="AM70" s="16">
        <v>3</v>
      </c>
      <c r="AN70" s="16">
        <v>0</v>
      </c>
      <c r="AO70" s="16">
        <v>1</v>
      </c>
      <c r="AP70" s="16">
        <v>3</v>
      </c>
      <c r="AQ70" s="16">
        <v>3</v>
      </c>
      <c r="AR70" s="16">
        <v>2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2</v>
      </c>
      <c r="BE70" s="16">
        <v>3</v>
      </c>
      <c r="BF70" s="16">
        <v>3</v>
      </c>
      <c r="BG70" s="16">
        <v>3</v>
      </c>
      <c r="BH70" s="16">
        <v>3</v>
      </c>
      <c r="BI70" s="16">
        <v>2</v>
      </c>
      <c r="BJ70" s="16">
        <v>0</v>
      </c>
      <c r="BK70" s="16">
        <v>0</v>
      </c>
      <c r="BL70" s="16">
        <v>0</v>
      </c>
      <c r="BM70" s="16">
        <v>2</v>
      </c>
      <c r="BN70" s="16">
        <v>3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0</v>
      </c>
      <c r="CA70" s="16">
        <v>0</v>
      </c>
      <c r="CB70" s="16">
        <v>3</v>
      </c>
      <c r="CC70" s="16">
        <v>3</v>
      </c>
      <c r="CD70" s="16">
        <v>3</v>
      </c>
      <c r="CE70" s="16">
        <v>3</v>
      </c>
      <c r="CF70" s="16">
        <v>3</v>
      </c>
      <c r="CG70" s="16">
        <v>3</v>
      </c>
      <c r="CH70" s="16">
        <v>3</v>
      </c>
      <c r="CI70" s="16">
        <v>0</v>
      </c>
      <c r="CJ70" s="16">
        <v>1</v>
      </c>
      <c r="CK70" s="16">
        <v>0</v>
      </c>
      <c r="CL70" s="16">
        <v>0</v>
      </c>
      <c r="CM70" s="16">
        <v>0</v>
      </c>
      <c r="CN70" s="16">
        <v>0</v>
      </c>
      <c r="CO70" s="16">
        <v>0</v>
      </c>
      <c r="CP70" s="16">
        <v>0</v>
      </c>
      <c r="CQ70" s="16">
        <v>0</v>
      </c>
      <c r="CR70" s="16">
        <v>0</v>
      </c>
      <c r="CS70" s="16">
        <v>0</v>
      </c>
      <c r="CT70" s="16">
        <v>0</v>
      </c>
      <c r="CU70" s="16">
        <v>2</v>
      </c>
      <c r="CV70" s="16">
        <v>1</v>
      </c>
      <c r="CW70" s="16">
        <f t="shared" si="3"/>
        <v>86</v>
      </c>
    </row>
    <row r="71" spans="1:101" s="15" customFormat="1" x14ac:dyDescent="0.25">
      <c r="A71" s="19"/>
      <c r="B71" s="16" t="s">
        <v>63</v>
      </c>
      <c r="C71" s="16" t="s">
        <v>54</v>
      </c>
      <c r="D71" s="16" t="s">
        <v>100</v>
      </c>
      <c r="E71" s="5" t="s">
        <v>65</v>
      </c>
      <c r="F71" s="16">
        <v>3</v>
      </c>
      <c r="G71" s="16"/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2</v>
      </c>
      <c r="O71" s="16">
        <v>12</v>
      </c>
      <c r="P71" s="16">
        <v>10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6</v>
      </c>
      <c r="W71" s="16">
        <v>7</v>
      </c>
      <c r="X71" s="16">
        <v>3</v>
      </c>
      <c r="Y71" s="16">
        <v>0</v>
      </c>
      <c r="Z71" s="16">
        <v>7</v>
      </c>
      <c r="AA71" s="16">
        <v>5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8</v>
      </c>
      <c r="AK71" s="16">
        <v>7</v>
      </c>
      <c r="AL71" s="16">
        <v>0</v>
      </c>
      <c r="AM71" s="16">
        <v>0</v>
      </c>
      <c r="AN71" s="16">
        <v>8</v>
      </c>
      <c r="AO71" s="16">
        <v>7</v>
      </c>
      <c r="AP71" s="16">
        <v>0</v>
      </c>
      <c r="AQ71" s="16">
        <v>0</v>
      </c>
      <c r="AR71" s="16">
        <v>0</v>
      </c>
      <c r="AS71" s="16">
        <v>0</v>
      </c>
      <c r="AT71" s="16">
        <v>5</v>
      </c>
      <c r="AU71" s="16">
        <v>14</v>
      </c>
      <c r="AV71" s="16">
        <v>8</v>
      </c>
      <c r="AW71" s="16">
        <v>4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1</v>
      </c>
      <c r="BJ71" s="16">
        <v>5</v>
      </c>
      <c r="BK71" s="16">
        <v>8</v>
      </c>
      <c r="BL71" s="16">
        <v>9</v>
      </c>
      <c r="BM71" s="16">
        <v>2</v>
      </c>
      <c r="BN71" s="16">
        <v>0</v>
      </c>
      <c r="BO71" s="16">
        <v>13</v>
      </c>
      <c r="BP71" s="16">
        <v>8</v>
      </c>
      <c r="BQ71" s="16">
        <v>0</v>
      </c>
      <c r="BR71" s="16">
        <v>10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v>7</v>
      </c>
      <c r="BZ71" s="16">
        <v>0</v>
      </c>
      <c r="CA71" s="16">
        <v>0</v>
      </c>
      <c r="CB71" s="16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7</v>
      </c>
      <c r="CI71" s="16">
        <v>8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0</v>
      </c>
      <c r="CU71" s="16">
        <v>0</v>
      </c>
      <c r="CV71" s="16">
        <v>0</v>
      </c>
      <c r="CW71" s="16">
        <f t="shared" si="3"/>
        <v>191</v>
      </c>
    </row>
    <row r="72" spans="1:101" s="15" customFormat="1" x14ac:dyDescent="0.25">
      <c r="A72" s="19"/>
      <c r="B72" s="16" t="s">
        <v>55</v>
      </c>
      <c r="C72" s="16" t="s">
        <v>54</v>
      </c>
      <c r="D72" s="156" t="s">
        <v>329</v>
      </c>
      <c r="E72" s="4" t="s">
        <v>66</v>
      </c>
      <c r="F72" s="16">
        <v>3</v>
      </c>
      <c r="G72" s="16"/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2</v>
      </c>
      <c r="V72" s="16">
        <v>2</v>
      </c>
      <c r="W72" s="16">
        <v>0</v>
      </c>
      <c r="X72" s="16">
        <v>0</v>
      </c>
      <c r="Y72" s="16">
        <v>0</v>
      </c>
      <c r="Z72" s="16">
        <v>0</v>
      </c>
      <c r="AA72" s="16">
        <v>2</v>
      </c>
      <c r="AB72" s="16">
        <v>4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5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2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4</v>
      </c>
      <c r="BI72" s="16">
        <v>5</v>
      </c>
      <c r="BJ72" s="16">
        <v>0</v>
      </c>
      <c r="BK72" s="16">
        <v>2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v>0</v>
      </c>
      <c r="BZ72" s="16">
        <v>3</v>
      </c>
      <c r="CA72" s="16">
        <v>0</v>
      </c>
      <c r="CB72" s="16">
        <v>0</v>
      </c>
      <c r="CC72" s="16">
        <v>0</v>
      </c>
      <c r="CD72" s="16"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3</v>
      </c>
      <c r="CK72" s="16"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4</v>
      </c>
      <c r="CV72" s="16">
        <v>1</v>
      </c>
      <c r="CW72" s="16">
        <f t="shared" si="3"/>
        <v>39</v>
      </c>
    </row>
    <row r="73" spans="1:101" s="15" customFormat="1" x14ac:dyDescent="0.25">
      <c r="A73" s="19"/>
      <c r="B73" s="16" t="s">
        <v>55</v>
      </c>
      <c r="C73" s="16" t="s">
        <v>54</v>
      </c>
      <c r="D73" s="16" t="s">
        <v>100</v>
      </c>
      <c r="E73" s="4" t="s">
        <v>66</v>
      </c>
      <c r="F73" s="16">
        <v>3</v>
      </c>
      <c r="G73" s="16"/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1</v>
      </c>
      <c r="P73" s="16">
        <v>6</v>
      </c>
      <c r="Q73" s="16">
        <v>0</v>
      </c>
      <c r="R73" s="16">
        <v>10</v>
      </c>
      <c r="S73" s="16">
        <v>8</v>
      </c>
      <c r="T73" s="16">
        <v>0</v>
      </c>
      <c r="U73" s="16">
        <v>0</v>
      </c>
      <c r="V73" s="16">
        <v>3</v>
      </c>
      <c r="W73" s="16">
        <v>2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4</v>
      </c>
      <c r="AL73" s="16">
        <v>0</v>
      </c>
      <c r="AM73" s="16">
        <v>6</v>
      </c>
      <c r="AN73" s="16">
        <v>10</v>
      </c>
      <c r="AO73" s="16">
        <v>0</v>
      </c>
      <c r="AP73" s="16">
        <v>4</v>
      </c>
      <c r="AQ73" s="16">
        <v>8</v>
      </c>
      <c r="AR73" s="16">
        <v>0</v>
      </c>
      <c r="AS73" s="16">
        <v>6</v>
      </c>
      <c r="AT73" s="16">
        <v>10</v>
      </c>
      <c r="AU73" s="16">
        <v>0</v>
      </c>
      <c r="AV73" s="16">
        <v>8</v>
      </c>
      <c r="AW73" s="16">
        <v>10</v>
      </c>
      <c r="AX73" s="16">
        <v>0</v>
      </c>
      <c r="AY73" s="16">
        <v>11</v>
      </c>
      <c r="AZ73" s="16">
        <v>6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10</v>
      </c>
      <c r="BP73" s="16">
        <v>0</v>
      </c>
      <c r="BQ73" s="16">
        <v>8</v>
      </c>
      <c r="BR73" s="16">
        <v>8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7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6</v>
      </c>
      <c r="CW73" s="16">
        <f t="shared" si="3"/>
        <v>152</v>
      </c>
    </row>
    <row r="74" spans="1:101" s="15" customFormat="1" x14ac:dyDescent="0.25">
      <c r="A74" s="19"/>
      <c r="B74" s="16" t="s">
        <v>56</v>
      </c>
      <c r="C74" s="16" t="s">
        <v>54</v>
      </c>
      <c r="D74" s="16" t="s">
        <v>100</v>
      </c>
      <c r="E74" s="4" t="s">
        <v>67</v>
      </c>
      <c r="F74" s="16">
        <v>3</v>
      </c>
      <c r="G74" s="16"/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1</v>
      </c>
      <c r="X74" s="16">
        <v>4</v>
      </c>
      <c r="Y74" s="16">
        <v>3</v>
      </c>
      <c r="Z74" s="16">
        <v>3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3</v>
      </c>
      <c r="AQ74" s="16">
        <v>5</v>
      </c>
      <c r="AR74" s="16">
        <v>1</v>
      </c>
      <c r="AS74" s="16">
        <v>3</v>
      </c>
      <c r="AT74" s="16">
        <v>3</v>
      </c>
      <c r="AU74" s="16">
        <v>4</v>
      </c>
      <c r="AV74" s="16">
        <v>4</v>
      </c>
      <c r="AW74" s="16">
        <v>4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3</v>
      </c>
      <c r="BE74" s="16">
        <v>4</v>
      </c>
      <c r="BF74" s="16">
        <v>3</v>
      </c>
      <c r="BG74" s="16">
        <v>0</v>
      </c>
      <c r="BH74" s="16">
        <v>4</v>
      </c>
      <c r="BI74" s="16">
        <v>1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0</v>
      </c>
      <c r="BY74" s="16">
        <v>0</v>
      </c>
      <c r="BZ74" s="16">
        <v>0</v>
      </c>
      <c r="CA74" s="16">
        <v>0</v>
      </c>
      <c r="CB74" s="16">
        <v>0</v>
      </c>
      <c r="CC74" s="16">
        <v>0</v>
      </c>
      <c r="CD74" s="16">
        <v>0</v>
      </c>
      <c r="CE74" s="16">
        <v>0</v>
      </c>
      <c r="CF74" s="16">
        <v>1</v>
      </c>
      <c r="CG74" s="16">
        <v>2</v>
      </c>
      <c r="CH74" s="16">
        <v>2</v>
      </c>
      <c r="CI74" s="16">
        <v>4</v>
      </c>
      <c r="CJ74" s="16">
        <v>0</v>
      </c>
      <c r="CK74" s="16">
        <v>0</v>
      </c>
      <c r="CL74" s="16">
        <v>0</v>
      </c>
      <c r="CM74" s="16">
        <v>0</v>
      </c>
      <c r="CN74" s="16">
        <v>0</v>
      </c>
      <c r="CO74" s="16">
        <v>0</v>
      </c>
      <c r="CP74" s="16">
        <v>0</v>
      </c>
      <c r="CQ74" s="16">
        <v>0</v>
      </c>
      <c r="CR74" s="16">
        <v>0</v>
      </c>
      <c r="CS74" s="16">
        <v>0</v>
      </c>
      <c r="CT74" s="16">
        <v>0</v>
      </c>
      <c r="CU74" s="16">
        <v>0</v>
      </c>
      <c r="CV74" s="16">
        <v>0</v>
      </c>
      <c r="CW74" s="16">
        <f t="shared" si="3"/>
        <v>62</v>
      </c>
    </row>
    <row r="75" spans="1:101" s="15" customFormat="1" x14ac:dyDescent="0.25">
      <c r="A75" s="19"/>
      <c r="B75" s="16" t="s">
        <v>64</v>
      </c>
      <c r="C75" s="16" t="s">
        <v>54</v>
      </c>
      <c r="D75" s="16" t="s">
        <v>100</v>
      </c>
      <c r="E75" s="4" t="s">
        <v>68</v>
      </c>
      <c r="F75" s="16">
        <v>3</v>
      </c>
      <c r="G75" s="16"/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4</v>
      </c>
      <c r="O75" s="16">
        <v>3</v>
      </c>
      <c r="P75" s="16">
        <v>4</v>
      </c>
      <c r="Q75" s="16">
        <v>3</v>
      </c>
      <c r="R75" s="16">
        <v>3</v>
      </c>
      <c r="S75" s="16">
        <v>3</v>
      </c>
      <c r="T75" s="16">
        <v>2</v>
      </c>
      <c r="U75" s="16">
        <v>3</v>
      </c>
      <c r="V75" s="16">
        <v>3</v>
      </c>
      <c r="W75" s="16">
        <v>4</v>
      </c>
      <c r="X75" s="16">
        <v>3</v>
      </c>
      <c r="Y75" s="16">
        <v>3</v>
      </c>
      <c r="Z75" s="16">
        <v>2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3</v>
      </c>
      <c r="AK75" s="16">
        <v>3</v>
      </c>
      <c r="AL75" s="16">
        <v>3</v>
      </c>
      <c r="AM75" s="16">
        <v>2</v>
      </c>
      <c r="AN75" s="16">
        <v>4</v>
      </c>
      <c r="AO75" s="16">
        <v>4</v>
      </c>
      <c r="AP75" s="16">
        <v>3</v>
      </c>
      <c r="AQ75" s="16">
        <v>4</v>
      </c>
      <c r="AR75" s="16">
        <v>3</v>
      </c>
      <c r="AS75" s="16">
        <v>4</v>
      </c>
      <c r="AT75" s="16">
        <v>3</v>
      </c>
      <c r="AU75" s="16">
        <v>2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5</v>
      </c>
      <c r="BF75" s="16">
        <v>6</v>
      </c>
      <c r="BG75" s="16">
        <v>4</v>
      </c>
      <c r="BH75" s="16">
        <v>2</v>
      </c>
      <c r="BI75" s="16">
        <v>3</v>
      </c>
      <c r="BJ75" s="16">
        <v>3</v>
      </c>
      <c r="BK75" s="16">
        <v>4</v>
      </c>
      <c r="BL75" s="16">
        <v>4</v>
      </c>
      <c r="BM75" s="16">
        <v>3</v>
      </c>
      <c r="BN75" s="16">
        <v>2</v>
      </c>
      <c r="BO75" s="16">
        <v>3</v>
      </c>
      <c r="BP75" s="16">
        <v>3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2</v>
      </c>
      <c r="BZ75" s="16">
        <v>4</v>
      </c>
      <c r="CA75" s="16">
        <v>4</v>
      </c>
      <c r="CB75" s="16">
        <v>0</v>
      </c>
      <c r="CC75" s="16">
        <v>3</v>
      </c>
      <c r="CD75" s="16">
        <v>3</v>
      </c>
      <c r="CE75" s="16">
        <v>0</v>
      </c>
      <c r="CF75" s="16">
        <v>3</v>
      </c>
      <c r="CG75" s="16">
        <v>4</v>
      </c>
      <c r="CH75" s="16">
        <v>0</v>
      </c>
      <c r="CI75" s="16">
        <v>3</v>
      </c>
      <c r="CJ75" s="16">
        <v>2</v>
      </c>
      <c r="CK75" s="16">
        <v>0</v>
      </c>
      <c r="CL75" s="16">
        <v>0</v>
      </c>
      <c r="CM75" s="16">
        <v>0</v>
      </c>
      <c r="CN75" s="16">
        <v>0</v>
      </c>
      <c r="CO75" s="16"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3</v>
      </c>
      <c r="CU75" s="16">
        <v>3</v>
      </c>
      <c r="CV75" s="16">
        <v>3</v>
      </c>
      <c r="CW75" s="16">
        <f t="shared" si="3"/>
        <v>157</v>
      </c>
    </row>
    <row r="76" spans="1:101" s="15" customFormat="1" x14ac:dyDescent="0.25">
      <c r="A76" s="19"/>
      <c r="B76" s="16" t="s">
        <v>64</v>
      </c>
      <c r="C76" s="16" t="s">
        <v>54</v>
      </c>
      <c r="D76" s="16" t="s">
        <v>100</v>
      </c>
      <c r="E76" s="4" t="s">
        <v>69</v>
      </c>
      <c r="F76" s="16">
        <v>3</v>
      </c>
      <c r="G76" s="16"/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10</v>
      </c>
      <c r="P76" s="16">
        <v>9</v>
      </c>
      <c r="Q76" s="16">
        <v>0</v>
      </c>
      <c r="R76" s="16">
        <v>17</v>
      </c>
      <c r="S76" s="16">
        <v>8</v>
      </c>
      <c r="T76" s="16">
        <v>0</v>
      </c>
      <c r="U76" s="16">
        <v>8</v>
      </c>
      <c r="V76" s="16">
        <v>4</v>
      </c>
      <c r="W76" s="16">
        <v>0</v>
      </c>
      <c r="X76" s="16">
        <v>3</v>
      </c>
      <c r="Y76" s="16">
        <v>3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4</v>
      </c>
      <c r="AK76" s="16">
        <v>0</v>
      </c>
      <c r="AL76" s="16">
        <v>3</v>
      </c>
      <c r="AM76" s="16">
        <v>3</v>
      </c>
      <c r="AN76" s="16">
        <v>0</v>
      </c>
      <c r="AO76" s="16">
        <v>5</v>
      </c>
      <c r="AP76" s="16">
        <v>0</v>
      </c>
      <c r="AQ76" s="16">
        <v>0</v>
      </c>
      <c r="AR76" s="16">
        <v>3</v>
      </c>
      <c r="AS76" s="16">
        <v>3</v>
      </c>
      <c r="AT76" s="16">
        <v>0</v>
      </c>
      <c r="AU76" s="16">
        <v>3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11</v>
      </c>
      <c r="BF76" s="16">
        <v>7</v>
      </c>
      <c r="BG76" s="16">
        <v>0</v>
      </c>
      <c r="BH76" s="16">
        <v>7</v>
      </c>
      <c r="BI76" s="16">
        <v>10</v>
      </c>
      <c r="BJ76" s="16">
        <v>0</v>
      </c>
      <c r="BK76" s="16">
        <v>6</v>
      </c>
      <c r="BL76" s="16">
        <v>6</v>
      </c>
      <c r="BM76" s="16">
        <v>0</v>
      </c>
      <c r="BN76" s="16">
        <v>7</v>
      </c>
      <c r="BO76" s="16">
        <v>7</v>
      </c>
      <c r="BP76" s="16">
        <v>0</v>
      </c>
      <c r="BQ76" s="16">
        <v>3</v>
      </c>
      <c r="BR76" s="16">
        <v>3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3</v>
      </c>
      <c r="CA76" s="16">
        <v>9</v>
      </c>
      <c r="CB76" s="16">
        <v>0</v>
      </c>
      <c r="CC76" s="16">
        <v>4</v>
      </c>
      <c r="CD76" s="16">
        <v>5</v>
      </c>
      <c r="CE76" s="16">
        <v>0</v>
      </c>
      <c r="CF76" s="16">
        <v>3</v>
      </c>
      <c r="CG76" s="16">
        <v>5</v>
      </c>
      <c r="CH76" s="16">
        <v>0</v>
      </c>
      <c r="CI76" s="16">
        <v>3</v>
      </c>
      <c r="CJ76" s="16">
        <v>5</v>
      </c>
      <c r="CK76" s="16">
        <v>0</v>
      </c>
      <c r="CL76" s="16">
        <v>0</v>
      </c>
      <c r="CM76" s="16">
        <v>0</v>
      </c>
      <c r="CN76" s="16">
        <v>0</v>
      </c>
      <c r="CO76" s="16"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f t="shared" si="3"/>
        <v>190</v>
      </c>
    </row>
    <row r="77" spans="1:101" s="15" customFormat="1" x14ac:dyDescent="0.25">
      <c r="A77" s="19"/>
      <c r="B77" s="16" t="s">
        <v>64</v>
      </c>
      <c r="C77" s="16" t="s">
        <v>54</v>
      </c>
      <c r="D77" s="16" t="s">
        <v>100</v>
      </c>
      <c r="E77" s="4" t="s">
        <v>177</v>
      </c>
      <c r="F77" s="16">
        <v>3</v>
      </c>
      <c r="G77" s="16"/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2</v>
      </c>
      <c r="V77" s="16">
        <v>2</v>
      </c>
      <c r="W77" s="16">
        <v>4</v>
      </c>
      <c r="X77" s="16">
        <v>3</v>
      </c>
      <c r="Y77" s="16">
        <v>1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1</v>
      </c>
      <c r="AP77" s="16">
        <v>3</v>
      </c>
      <c r="AQ77" s="16">
        <v>3</v>
      </c>
      <c r="AR77" s="16">
        <v>3</v>
      </c>
      <c r="AS77" s="16">
        <v>1</v>
      </c>
      <c r="AT77" s="16">
        <v>3</v>
      </c>
      <c r="AU77" s="16">
        <v>3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3</v>
      </c>
      <c r="BF77" s="16">
        <v>0</v>
      </c>
      <c r="BG77" s="16">
        <v>1</v>
      </c>
      <c r="BH77" s="16">
        <v>0</v>
      </c>
      <c r="BI77" s="16">
        <v>0</v>
      </c>
      <c r="BJ77" s="16">
        <v>3</v>
      </c>
      <c r="BK77" s="16">
        <v>3</v>
      </c>
      <c r="BL77" s="16">
        <v>3</v>
      </c>
      <c r="BM77" s="16">
        <v>1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0</v>
      </c>
      <c r="BY77" s="16">
        <v>0</v>
      </c>
      <c r="BZ77" s="16">
        <v>0</v>
      </c>
      <c r="CA77" s="16">
        <v>0</v>
      </c>
      <c r="CB77" s="16">
        <v>0</v>
      </c>
      <c r="CC77" s="16">
        <v>0</v>
      </c>
      <c r="CD77" s="16">
        <v>2</v>
      </c>
      <c r="CE77" s="16">
        <v>0</v>
      </c>
      <c r="CF77" s="16">
        <v>0</v>
      </c>
      <c r="CG77" s="16">
        <v>1</v>
      </c>
      <c r="CH77" s="16">
        <v>0</v>
      </c>
      <c r="CI77" s="16">
        <v>0</v>
      </c>
      <c r="CJ77" s="16">
        <v>0</v>
      </c>
      <c r="CK77" s="16">
        <v>0</v>
      </c>
      <c r="CL77" s="16">
        <v>0</v>
      </c>
      <c r="CM77" s="16">
        <v>0</v>
      </c>
      <c r="CN77" s="16">
        <v>0</v>
      </c>
      <c r="CO77" s="16">
        <v>0</v>
      </c>
      <c r="CP77" s="16">
        <v>0</v>
      </c>
      <c r="CQ77" s="16">
        <v>0</v>
      </c>
      <c r="CR77" s="16">
        <v>0</v>
      </c>
      <c r="CS77" s="16">
        <v>0</v>
      </c>
      <c r="CT77" s="16">
        <v>0</v>
      </c>
      <c r="CU77" s="16">
        <v>0</v>
      </c>
      <c r="CV77" s="16">
        <v>0</v>
      </c>
      <c r="CW77" s="16">
        <f t="shared" si="3"/>
        <v>46</v>
      </c>
    </row>
    <row r="78" spans="1:101" s="15" customFormat="1" x14ac:dyDescent="0.25">
      <c r="A78" s="19"/>
    </row>
    <row r="79" spans="1:101" s="15" customFormat="1" x14ac:dyDescent="0.25">
      <c r="A79" s="19"/>
    </row>
    <row r="80" spans="1:101" s="15" customFormat="1" x14ac:dyDescent="0.25">
      <c r="A80" s="19"/>
    </row>
    <row r="81" spans="1:101" s="15" customFormat="1" x14ac:dyDescent="0.25">
      <c r="A81" s="19"/>
    </row>
    <row r="82" spans="1:101" s="15" customFormat="1" x14ac:dyDescent="0.25">
      <c r="A82" s="19"/>
      <c r="CR82" s="191" t="s">
        <v>207</v>
      </c>
      <c r="CS82" s="191"/>
      <c r="CT82" s="191"/>
      <c r="CU82" s="191"/>
      <c r="CV82" s="191"/>
      <c r="CW82" s="78">
        <f>SUM(CW4:CW77)</f>
        <v>7367</v>
      </c>
    </row>
    <row r="83" spans="1:101" s="15" customFormat="1" x14ac:dyDescent="0.25">
      <c r="A83" s="19"/>
    </row>
    <row r="84" spans="1:101" s="15" customFormat="1" x14ac:dyDescent="0.25">
      <c r="A84" s="19"/>
    </row>
    <row r="85" spans="1:101" s="15" customFormat="1" x14ac:dyDescent="0.25">
      <c r="A85" s="19"/>
    </row>
    <row r="86" spans="1:101" s="15" customFormat="1" x14ac:dyDescent="0.25">
      <c r="A86" s="19"/>
    </row>
    <row r="87" spans="1:101" s="15" customFormat="1" x14ac:dyDescent="0.25">
      <c r="A87" s="19"/>
    </row>
    <row r="88" spans="1:101" s="15" customFormat="1" x14ac:dyDescent="0.25">
      <c r="A88" s="19"/>
    </row>
    <row r="89" spans="1:101" s="15" customFormat="1" x14ac:dyDescent="0.25">
      <c r="A89" s="19"/>
    </row>
    <row r="90" spans="1:101" s="15" customFormat="1" x14ac:dyDescent="0.25">
      <c r="A90" s="19"/>
    </row>
    <row r="91" spans="1:101" s="15" customFormat="1" x14ac:dyDescent="0.25">
      <c r="A91" s="19"/>
    </row>
    <row r="92" spans="1:101" s="15" customFormat="1" x14ac:dyDescent="0.25">
      <c r="A92" s="19"/>
    </row>
    <row r="93" spans="1:101" s="15" customFormat="1" x14ac:dyDescent="0.25">
      <c r="A93" s="19"/>
    </row>
    <row r="94" spans="1:101" s="15" customFormat="1" x14ac:dyDescent="0.25">
      <c r="A94" s="19"/>
    </row>
    <row r="95" spans="1:101" s="15" customFormat="1" x14ac:dyDescent="0.25">
      <c r="A95" s="19"/>
    </row>
    <row r="96" spans="1:101" s="15" customFormat="1" x14ac:dyDescent="0.25">
      <c r="A96" s="19"/>
    </row>
    <row r="97" spans="1:1" s="15" customFormat="1" x14ac:dyDescent="0.25">
      <c r="A97" s="19"/>
    </row>
    <row r="98" spans="1:1" s="15" customFormat="1" x14ac:dyDescent="0.25">
      <c r="A98" s="19"/>
    </row>
    <row r="99" spans="1:1" s="15" customFormat="1" x14ac:dyDescent="0.25">
      <c r="A99" s="19"/>
    </row>
    <row r="100" spans="1:1" s="15" customFormat="1" x14ac:dyDescent="0.25">
      <c r="A100" s="19"/>
    </row>
    <row r="101" spans="1:1" s="15" customFormat="1" x14ac:dyDescent="0.25">
      <c r="A101" s="19"/>
    </row>
    <row r="102" spans="1:1" s="15" customFormat="1" x14ac:dyDescent="0.25">
      <c r="A102" s="19"/>
    </row>
    <row r="103" spans="1:1" s="15" customFormat="1" x14ac:dyDescent="0.25">
      <c r="A103" s="19"/>
    </row>
    <row r="104" spans="1:1" s="15" customFormat="1" x14ac:dyDescent="0.25">
      <c r="A104" s="19"/>
    </row>
    <row r="105" spans="1:1" s="15" customFormat="1" x14ac:dyDescent="0.25">
      <c r="A105" s="19"/>
    </row>
    <row r="106" spans="1:1" s="15" customFormat="1" x14ac:dyDescent="0.25">
      <c r="A106" s="19"/>
    </row>
    <row r="107" spans="1:1" s="15" customFormat="1" x14ac:dyDescent="0.25">
      <c r="A107" s="19"/>
    </row>
    <row r="108" spans="1:1" s="15" customFormat="1" x14ac:dyDescent="0.25">
      <c r="A108" s="19"/>
    </row>
    <row r="109" spans="1:1" s="15" customFormat="1" x14ac:dyDescent="0.25">
      <c r="A109" s="19"/>
    </row>
    <row r="110" spans="1:1" s="15" customFormat="1" x14ac:dyDescent="0.25">
      <c r="A110" s="19"/>
    </row>
    <row r="111" spans="1:1" s="15" customFormat="1" x14ac:dyDescent="0.25">
      <c r="A111" s="19"/>
    </row>
    <row r="112" spans="1:1" s="15" customFormat="1" x14ac:dyDescent="0.25">
      <c r="A112" s="19"/>
    </row>
    <row r="113" spans="1:1" s="15" customFormat="1" x14ac:dyDescent="0.25">
      <c r="A113" s="19"/>
    </row>
    <row r="114" spans="1:1" s="15" customFormat="1" x14ac:dyDescent="0.25">
      <c r="A114" s="19"/>
    </row>
    <row r="115" spans="1:1" s="15" customFormat="1" x14ac:dyDescent="0.25">
      <c r="A115" s="19"/>
    </row>
    <row r="116" spans="1:1" s="15" customFormat="1" x14ac:dyDescent="0.25">
      <c r="A116" s="19"/>
    </row>
    <row r="117" spans="1:1" s="15" customFormat="1" x14ac:dyDescent="0.25">
      <c r="A117" s="19"/>
    </row>
    <row r="118" spans="1:1" s="15" customFormat="1" x14ac:dyDescent="0.25">
      <c r="A118" s="19"/>
    </row>
    <row r="119" spans="1:1" s="15" customFormat="1" x14ac:dyDescent="0.25">
      <c r="A119" s="19"/>
    </row>
    <row r="120" spans="1:1" s="15" customFormat="1" x14ac:dyDescent="0.25">
      <c r="A120" s="19"/>
    </row>
    <row r="121" spans="1:1" s="15" customFormat="1" x14ac:dyDescent="0.25">
      <c r="A121" s="19"/>
    </row>
    <row r="122" spans="1:1" s="15" customFormat="1" x14ac:dyDescent="0.25">
      <c r="A122" s="19"/>
    </row>
    <row r="123" spans="1:1" s="15" customFormat="1" x14ac:dyDescent="0.25">
      <c r="A123" s="19"/>
    </row>
    <row r="124" spans="1:1" s="15" customFormat="1" x14ac:dyDescent="0.25">
      <c r="A124" s="19"/>
    </row>
    <row r="125" spans="1:1" s="15" customFormat="1" x14ac:dyDescent="0.25">
      <c r="A125" s="19"/>
    </row>
    <row r="126" spans="1:1" s="15" customFormat="1" x14ac:dyDescent="0.25">
      <c r="A126" s="19"/>
    </row>
    <row r="127" spans="1:1" s="15" customFormat="1" x14ac:dyDescent="0.25">
      <c r="A127" s="19"/>
    </row>
    <row r="128" spans="1:1" s="15" customFormat="1" x14ac:dyDescent="0.25">
      <c r="A128" s="19"/>
    </row>
    <row r="129" spans="1:1" s="15" customFormat="1" x14ac:dyDescent="0.25">
      <c r="A129" s="19"/>
    </row>
    <row r="130" spans="1:1" s="15" customFormat="1" x14ac:dyDescent="0.25">
      <c r="A130" s="19"/>
    </row>
    <row r="131" spans="1:1" s="15" customFormat="1" x14ac:dyDescent="0.25">
      <c r="A131" s="19"/>
    </row>
    <row r="132" spans="1:1" s="15" customFormat="1" x14ac:dyDescent="0.25">
      <c r="A132" s="19"/>
    </row>
    <row r="133" spans="1:1" s="15" customFormat="1" x14ac:dyDescent="0.25">
      <c r="A133" s="19"/>
    </row>
    <row r="134" spans="1:1" s="15" customFormat="1" x14ac:dyDescent="0.25">
      <c r="A134" s="19"/>
    </row>
  </sheetData>
  <mergeCells count="24">
    <mergeCell ref="CX4:CX7"/>
    <mergeCell ref="CX8:CX11"/>
    <mergeCell ref="CR82:CV82"/>
    <mergeCell ref="A48:A49"/>
    <mergeCell ref="F2:F3"/>
    <mergeCell ref="F18:F19"/>
    <mergeCell ref="F34:F35"/>
    <mergeCell ref="F63:F64"/>
    <mergeCell ref="C2:C3"/>
    <mergeCell ref="E34:E35"/>
    <mergeCell ref="E18:E19"/>
    <mergeCell ref="E2:E3"/>
    <mergeCell ref="E63:E64"/>
    <mergeCell ref="B2:B3"/>
    <mergeCell ref="B63:B64"/>
    <mergeCell ref="C63:C64"/>
    <mergeCell ref="D2:D3"/>
    <mergeCell ref="D63:D64"/>
    <mergeCell ref="B34:B35"/>
    <mergeCell ref="C34:C35"/>
    <mergeCell ref="D34:D35"/>
    <mergeCell ref="B18:B19"/>
    <mergeCell ref="C18:C19"/>
    <mergeCell ref="D18:D19"/>
  </mergeCells>
  <pageMargins left="1.3779527559055118" right="0.98425196850393704" top="0.98425196850393704" bottom="0.9842519685039370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28"/>
  <sheetViews>
    <sheetView zoomScale="90" zoomScaleNormal="90" workbookViewId="0">
      <pane xSplit="12" ySplit="3" topLeftCell="CQ12" activePane="bottomRight" state="frozen"/>
      <selection pane="topRight" activeCell="N1" sqref="N1"/>
      <selection pane="bottomLeft" activeCell="A4" sqref="A4"/>
      <selection pane="bottomRight" activeCell="E26" sqref="E26"/>
    </sheetView>
  </sheetViews>
  <sheetFormatPr defaultRowHeight="15.75" x14ac:dyDescent="0.25"/>
  <cols>
    <col min="1" max="1" width="9.140625" style="19"/>
    <col min="2" max="2" width="10.7109375" style="11" customWidth="1"/>
    <col min="3" max="3" width="7.42578125" style="11" customWidth="1"/>
    <col min="4" max="4" width="13" style="11" customWidth="1"/>
    <col min="5" max="6" width="10.85546875" style="11" customWidth="1"/>
    <col min="7" max="7" width="7.5703125" style="11" customWidth="1"/>
    <col min="8" max="100" width="6.42578125" style="11" customWidth="1"/>
    <col min="101" max="101" width="11.140625" style="11" customWidth="1"/>
    <col min="102" max="16384" width="9.140625" style="11"/>
  </cols>
  <sheetData>
    <row r="1" spans="1:101" ht="21" customHeight="1" x14ac:dyDescent="0.25">
      <c r="A1" s="15" t="s">
        <v>211</v>
      </c>
    </row>
    <row r="2" spans="1:101" s="12" customFormat="1" ht="48" customHeight="1" x14ac:dyDescent="0.25">
      <c r="A2" s="87"/>
      <c r="B2" s="160" t="s">
        <v>61</v>
      </c>
      <c r="C2" s="160" t="s">
        <v>62</v>
      </c>
      <c r="D2" s="166" t="s">
        <v>90</v>
      </c>
      <c r="E2" s="160" t="s">
        <v>0</v>
      </c>
      <c r="F2" s="160" t="s">
        <v>88</v>
      </c>
      <c r="G2" s="13" t="s">
        <v>87</v>
      </c>
      <c r="H2" s="14" t="s">
        <v>12</v>
      </c>
      <c r="I2" s="14" t="s">
        <v>12</v>
      </c>
      <c r="J2" s="14" t="s">
        <v>12</v>
      </c>
      <c r="K2" s="14" t="s">
        <v>13</v>
      </c>
      <c r="L2" s="14" t="s">
        <v>13</v>
      </c>
      <c r="M2" s="14" t="s">
        <v>13</v>
      </c>
      <c r="N2" s="14" t="s">
        <v>14</v>
      </c>
      <c r="O2" s="14" t="s">
        <v>14</v>
      </c>
      <c r="P2" s="14" t="s">
        <v>14</v>
      </c>
      <c r="Q2" s="14" t="s">
        <v>15</v>
      </c>
      <c r="R2" s="14" t="s">
        <v>15</v>
      </c>
      <c r="S2" s="14" t="s">
        <v>15</v>
      </c>
      <c r="T2" s="14" t="s">
        <v>16</v>
      </c>
      <c r="U2" s="14" t="s">
        <v>16</v>
      </c>
      <c r="V2" s="14" t="s">
        <v>16</v>
      </c>
      <c r="W2" s="14" t="s">
        <v>17</v>
      </c>
      <c r="X2" s="14" t="s">
        <v>17</v>
      </c>
      <c r="Y2" s="14" t="s">
        <v>17</v>
      </c>
      <c r="Z2" s="14" t="s">
        <v>18</v>
      </c>
      <c r="AA2" s="14" t="s">
        <v>18</v>
      </c>
      <c r="AB2" s="14" t="s">
        <v>18</v>
      </c>
      <c r="AC2" s="14" t="s">
        <v>19</v>
      </c>
      <c r="AD2" s="14" t="s">
        <v>19</v>
      </c>
      <c r="AE2" s="14" t="s">
        <v>19</v>
      </c>
      <c r="AF2" s="14" t="s">
        <v>20</v>
      </c>
      <c r="AG2" s="14" t="s">
        <v>20</v>
      </c>
      <c r="AH2" s="14" t="s">
        <v>20</v>
      </c>
      <c r="AI2" s="14" t="s">
        <v>21</v>
      </c>
      <c r="AJ2" s="14" t="s">
        <v>21</v>
      </c>
      <c r="AK2" s="14" t="s">
        <v>21</v>
      </c>
      <c r="AL2" s="14" t="s">
        <v>22</v>
      </c>
      <c r="AM2" s="14" t="s">
        <v>22</v>
      </c>
      <c r="AN2" s="14" t="s">
        <v>22</v>
      </c>
      <c r="AO2" s="14" t="s">
        <v>23</v>
      </c>
      <c r="AP2" s="14" t="s">
        <v>23</v>
      </c>
      <c r="AQ2" s="14" t="s">
        <v>23</v>
      </c>
      <c r="AR2" s="14" t="s">
        <v>24</v>
      </c>
      <c r="AS2" s="14" t="s">
        <v>24</v>
      </c>
      <c r="AT2" s="14" t="s">
        <v>24</v>
      </c>
      <c r="AU2" s="14" t="s">
        <v>25</v>
      </c>
      <c r="AV2" s="14" t="s">
        <v>25</v>
      </c>
      <c r="AW2" s="14" t="s">
        <v>25</v>
      </c>
      <c r="AX2" s="14" t="s">
        <v>26</v>
      </c>
      <c r="AY2" s="14" t="s">
        <v>26</v>
      </c>
      <c r="AZ2" s="14" t="s">
        <v>26</v>
      </c>
      <c r="BA2" s="14" t="s">
        <v>27</v>
      </c>
      <c r="BB2" s="14" t="s">
        <v>27</v>
      </c>
      <c r="BC2" s="14" t="s">
        <v>27</v>
      </c>
      <c r="BD2" s="14" t="s">
        <v>28</v>
      </c>
      <c r="BE2" s="14" t="s">
        <v>28</v>
      </c>
      <c r="BF2" s="14" t="s">
        <v>28</v>
      </c>
      <c r="BG2" s="14" t="s">
        <v>29</v>
      </c>
      <c r="BH2" s="14" t="s">
        <v>29</v>
      </c>
      <c r="BI2" s="14" t="s">
        <v>29</v>
      </c>
      <c r="BJ2" s="14" t="s">
        <v>30</v>
      </c>
      <c r="BK2" s="14" t="s">
        <v>30</v>
      </c>
      <c r="BL2" s="14" t="s">
        <v>30</v>
      </c>
      <c r="BM2" s="14" t="s">
        <v>31</v>
      </c>
      <c r="BN2" s="14" t="s">
        <v>31</v>
      </c>
      <c r="BO2" s="14" t="s">
        <v>31</v>
      </c>
      <c r="BP2" s="14" t="s">
        <v>32</v>
      </c>
      <c r="BQ2" s="14" t="s">
        <v>32</v>
      </c>
      <c r="BR2" s="14" t="s">
        <v>32</v>
      </c>
      <c r="BS2" s="14" t="s">
        <v>33</v>
      </c>
      <c r="BT2" s="14" t="s">
        <v>33</v>
      </c>
      <c r="BU2" s="14" t="s">
        <v>33</v>
      </c>
      <c r="BV2" s="14" t="s">
        <v>34</v>
      </c>
      <c r="BW2" s="14" t="s">
        <v>34</v>
      </c>
      <c r="BX2" s="14" t="s">
        <v>34</v>
      </c>
      <c r="BY2" s="14" t="s">
        <v>35</v>
      </c>
      <c r="BZ2" s="14" t="s">
        <v>35</v>
      </c>
      <c r="CA2" s="14" t="s">
        <v>35</v>
      </c>
      <c r="CB2" s="14" t="s">
        <v>36</v>
      </c>
      <c r="CC2" s="14" t="s">
        <v>36</v>
      </c>
      <c r="CD2" s="14" t="s">
        <v>36</v>
      </c>
      <c r="CE2" s="14" t="s">
        <v>37</v>
      </c>
      <c r="CF2" s="14" t="s">
        <v>37</v>
      </c>
      <c r="CG2" s="14" t="s">
        <v>37</v>
      </c>
      <c r="CH2" s="14" t="s">
        <v>39</v>
      </c>
      <c r="CI2" s="14" t="s">
        <v>39</v>
      </c>
      <c r="CJ2" s="14" t="s">
        <v>39</v>
      </c>
      <c r="CK2" s="14" t="s">
        <v>38</v>
      </c>
      <c r="CL2" s="14" t="s">
        <v>38</v>
      </c>
      <c r="CM2" s="14" t="s">
        <v>38</v>
      </c>
      <c r="CN2" s="14" t="s">
        <v>40</v>
      </c>
      <c r="CO2" s="14" t="s">
        <v>40</v>
      </c>
      <c r="CP2" s="14" t="s">
        <v>40</v>
      </c>
      <c r="CQ2" s="14" t="s">
        <v>41</v>
      </c>
      <c r="CR2" s="14" t="s">
        <v>41</v>
      </c>
      <c r="CS2" s="14" t="s">
        <v>41</v>
      </c>
      <c r="CT2" s="14" t="s">
        <v>42</v>
      </c>
      <c r="CU2" s="14" t="s">
        <v>42</v>
      </c>
      <c r="CV2" s="14" t="s">
        <v>42</v>
      </c>
      <c r="CW2" s="34" t="s">
        <v>89</v>
      </c>
    </row>
    <row r="3" spans="1:101" s="12" customFormat="1" ht="15" customHeight="1" x14ac:dyDescent="0.25">
      <c r="A3" s="87"/>
      <c r="B3" s="160"/>
      <c r="C3" s="160"/>
      <c r="D3" s="167"/>
      <c r="E3" s="160"/>
      <c r="F3" s="160"/>
      <c r="G3" s="9" t="s">
        <v>2</v>
      </c>
      <c r="H3" s="9" t="s">
        <v>5</v>
      </c>
      <c r="I3" s="9" t="s">
        <v>3</v>
      </c>
      <c r="J3" s="9" t="s">
        <v>4</v>
      </c>
      <c r="K3" s="9" t="s">
        <v>5</v>
      </c>
      <c r="L3" s="9" t="s">
        <v>3</v>
      </c>
      <c r="M3" s="9" t="s">
        <v>4</v>
      </c>
      <c r="N3" s="9" t="s">
        <v>5</v>
      </c>
      <c r="O3" s="9" t="s">
        <v>3</v>
      </c>
      <c r="P3" s="9" t="s">
        <v>4</v>
      </c>
      <c r="Q3" s="9" t="s">
        <v>5</v>
      </c>
      <c r="R3" s="9" t="s">
        <v>3</v>
      </c>
      <c r="S3" s="9" t="s">
        <v>4</v>
      </c>
      <c r="T3" s="9" t="s">
        <v>5</v>
      </c>
      <c r="U3" s="9" t="s">
        <v>3</v>
      </c>
      <c r="V3" s="9" t="s">
        <v>4</v>
      </c>
      <c r="W3" s="9" t="s">
        <v>5</v>
      </c>
      <c r="X3" s="9" t="s">
        <v>3</v>
      </c>
      <c r="Y3" s="9" t="s">
        <v>4</v>
      </c>
      <c r="Z3" s="9" t="s">
        <v>5</v>
      </c>
      <c r="AA3" s="9" t="s">
        <v>3</v>
      </c>
      <c r="AB3" s="9" t="s">
        <v>4</v>
      </c>
      <c r="AC3" s="9" t="s">
        <v>5</v>
      </c>
      <c r="AD3" s="9" t="s">
        <v>3</v>
      </c>
      <c r="AE3" s="9" t="s">
        <v>4</v>
      </c>
      <c r="AF3" s="9" t="s">
        <v>5</v>
      </c>
      <c r="AG3" s="9" t="s">
        <v>3</v>
      </c>
      <c r="AH3" s="9" t="s">
        <v>4</v>
      </c>
      <c r="AI3" s="9" t="s">
        <v>5</v>
      </c>
      <c r="AJ3" s="9" t="s">
        <v>3</v>
      </c>
      <c r="AK3" s="9" t="s">
        <v>4</v>
      </c>
      <c r="AL3" s="9" t="s">
        <v>5</v>
      </c>
      <c r="AM3" s="9" t="s">
        <v>3</v>
      </c>
      <c r="AN3" s="9" t="s">
        <v>4</v>
      </c>
      <c r="AO3" s="9" t="s">
        <v>5</v>
      </c>
      <c r="AP3" s="9" t="s">
        <v>3</v>
      </c>
      <c r="AQ3" s="9" t="s">
        <v>4</v>
      </c>
      <c r="AR3" s="9" t="s">
        <v>5</v>
      </c>
      <c r="AS3" s="9" t="s">
        <v>3</v>
      </c>
      <c r="AT3" s="9" t="s">
        <v>4</v>
      </c>
      <c r="AU3" s="9" t="s">
        <v>5</v>
      </c>
      <c r="AV3" s="9" t="s">
        <v>3</v>
      </c>
      <c r="AW3" s="9" t="s">
        <v>4</v>
      </c>
      <c r="AX3" s="9" t="s">
        <v>5</v>
      </c>
      <c r="AY3" s="9" t="s">
        <v>3</v>
      </c>
      <c r="AZ3" s="9" t="s">
        <v>4</v>
      </c>
      <c r="BA3" s="9" t="s">
        <v>5</v>
      </c>
      <c r="BB3" s="9" t="s">
        <v>3</v>
      </c>
      <c r="BC3" s="9" t="s">
        <v>4</v>
      </c>
      <c r="BD3" s="9" t="s">
        <v>5</v>
      </c>
      <c r="BE3" s="9" t="s">
        <v>3</v>
      </c>
      <c r="BF3" s="9" t="s">
        <v>4</v>
      </c>
      <c r="BG3" s="9" t="s">
        <v>5</v>
      </c>
      <c r="BH3" s="9" t="s">
        <v>3</v>
      </c>
      <c r="BI3" s="9" t="s">
        <v>4</v>
      </c>
      <c r="BJ3" s="9" t="s">
        <v>5</v>
      </c>
      <c r="BK3" s="9" t="s">
        <v>3</v>
      </c>
      <c r="BL3" s="9" t="s">
        <v>4</v>
      </c>
      <c r="BM3" s="9" t="s">
        <v>5</v>
      </c>
      <c r="BN3" s="9" t="s">
        <v>3</v>
      </c>
      <c r="BO3" s="9" t="s">
        <v>4</v>
      </c>
      <c r="BP3" s="9" t="s">
        <v>5</v>
      </c>
      <c r="BQ3" s="9" t="s">
        <v>3</v>
      </c>
      <c r="BR3" s="9" t="s">
        <v>4</v>
      </c>
      <c r="BS3" s="9" t="s">
        <v>5</v>
      </c>
      <c r="BT3" s="9" t="s">
        <v>3</v>
      </c>
      <c r="BU3" s="9" t="s">
        <v>4</v>
      </c>
      <c r="BV3" s="9" t="s">
        <v>5</v>
      </c>
      <c r="BW3" s="9" t="s">
        <v>3</v>
      </c>
      <c r="BX3" s="9" t="s">
        <v>4</v>
      </c>
      <c r="BY3" s="9" t="s">
        <v>5</v>
      </c>
      <c r="BZ3" s="9" t="s">
        <v>3</v>
      </c>
      <c r="CA3" s="9" t="s">
        <v>4</v>
      </c>
      <c r="CB3" s="9" t="s">
        <v>5</v>
      </c>
      <c r="CC3" s="9" t="s">
        <v>3</v>
      </c>
      <c r="CD3" s="9" t="s">
        <v>4</v>
      </c>
      <c r="CE3" s="9" t="s">
        <v>5</v>
      </c>
      <c r="CF3" s="9" t="s">
        <v>3</v>
      </c>
      <c r="CG3" s="9" t="s">
        <v>4</v>
      </c>
      <c r="CH3" s="9" t="s">
        <v>5</v>
      </c>
      <c r="CI3" s="9" t="s">
        <v>3</v>
      </c>
      <c r="CJ3" s="9" t="s">
        <v>4</v>
      </c>
      <c r="CK3" s="9" t="s">
        <v>5</v>
      </c>
      <c r="CL3" s="9" t="s">
        <v>3</v>
      </c>
      <c r="CM3" s="9" t="s">
        <v>4</v>
      </c>
      <c r="CN3" s="9" t="s">
        <v>5</v>
      </c>
      <c r="CO3" s="9" t="s">
        <v>3</v>
      </c>
      <c r="CP3" s="9" t="s">
        <v>4</v>
      </c>
      <c r="CQ3" s="9" t="s">
        <v>5</v>
      </c>
      <c r="CR3" s="9" t="s">
        <v>3</v>
      </c>
      <c r="CS3" s="9" t="s">
        <v>4</v>
      </c>
      <c r="CT3" s="9" t="s">
        <v>5</v>
      </c>
      <c r="CU3" s="9" t="s">
        <v>3</v>
      </c>
      <c r="CV3" s="9" t="s">
        <v>4</v>
      </c>
      <c r="CW3" s="34" t="s">
        <v>79</v>
      </c>
    </row>
    <row r="4" spans="1:101" s="15" customFormat="1" x14ac:dyDescent="0.25">
      <c r="A4" s="19"/>
      <c r="B4" s="4" t="s">
        <v>54</v>
      </c>
      <c r="C4" s="4" t="s">
        <v>55</v>
      </c>
      <c r="D4" s="4" t="s">
        <v>312</v>
      </c>
      <c r="E4" s="4" t="s">
        <v>59</v>
      </c>
      <c r="F4" s="4">
        <v>1</v>
      </c>
      <c r="G4" s="16"/>
      <c r="H4" s="4">
        <f>2*'Tabulky jízd'!H4*Vzdálenosti!$F$5-Vzdálenosti!$F$5*IF('Tabulky jízd'!H4&gt;0,"1","0")</f>
        <v>0</v>
      </c>
      <c r="I4" s="4">
        <f>2*'Tabulky jízd'!I4*Vzdálenosti!$F$5-Vzdálenosti!$F$5*IF('Tabulky jízd'!I4&gt;0,"1","0")</f>
        <v>855</v>
      </c>
      <c r="J4" s="4">
        <f>2*'Tabulky jízd'!J4*Vzdálenosti!$F$5-Vzdálenosti!$F$5*IF('Tabulky jízd'!J4&gt;0,"1","0")</f>
        <v>0</v>
      </c>
      <c r="K4" s="4">
        <f>2*'Tabulky jízd'!K4*Vzdálenosti!$F$5-Vzdálenosti!$F$5*IF('Tabulky jízd'!K4&gt;0,"1","0")</f>
        <v>0</v>
      </c>
      <c r="L4" s="4">
        <f>2*'Tabulky jízd'!L4*Vzdálenosti!$F$5-Vzdálenosti!$F$5*IF('Tabulky jízd'!L4&gt;0,"1","0")</f>
        <v>1425</v>
      </c>
      <c r="M4" s="4">
        <f>2*'Tabulky jízd'!M4*Vzdálenosti!$F$5-Vzdálenosti!$F$5*IF('Tabulky jízd'!M4&gt;0,"1","0")</f>
        <v>0</v>
      </c>
      <c r="N4" s="4">
        <f>2*'Tabulky jízd'!N4*Vzdálenosti!$F$5-Vzdálenosti!$F$5*IF('Tabulky jízd'!N4&gt;0,"1","0")</f>
        <v>0</v>
      </c>
      <c r="O4" s="4">
        <f>2*'Tabulky jízd'!O4*Vzdálenosti!$F$5-Vzdálenosti!$F$5*IF('Tabulky jízd'!O4&gt;0,"1","0")</f>
        <v>285</v>
      </c>
      <c r="P4" s="4">
        <f>2*'Tabulky jízd'!P4*Vzdálenosti!$F$5-Vzdálenosti!$F$5*IF('Tabulky jízd'!P4&gt;0,"1","0")</f>
        <v>0</v>
      </c>
      <c r="Q4" s="4">
        <f>2*'Tabulky jízd'!Q4*Vzdálenosti!$F$5-Vzdálenosti!$F$5*IF('Tabulky jízd'!Q4&gt;0,"1","0")</f>
        <v>0</v>
      </c>
      <c r="R4" s="4">
        <f>2*'Tabulky jízd'!R4*Vzdálenosti!$F$5-Vzdálenosti!$F$5*IF('Tabulky jízd'!R4&gt;0,"1","0")</f>
        <v>1197</v>
      </c>
      <c r="S4" s="4">
        <f>2*'Tabulky jízd'!S4*Vzdálenosti!$F$5-Vzdálenosti!$F$5*IF('Tabulky jízd'!S4&gt;0,"1","0")</f>
        <v>0</v>
      </c>
      <c r="T4" s="4">
        <f>2*'Tabulky jízd'!T4*Vzdálenosti!$F$5-Vzdálenosti!$F$5*IF('Tabulky jízd'!T4&gt;0,"1","0")</f>
        <v>0</v>
      </c>
      <c r="U4" s="4">
        <f>2*'Tabulky jízd'!U4*Vzdálenosti!$F$5-Vzdálenosti!$F$5*IF('Tabulky jízd'!U4&gt;0,"1","0")</f>
        <v>1083</v>
      </c>
      <c r="V4" s="4">
        <f>2*'Tabulky jízd'!V4*Vzdálenosti!$F$5-Vzdálenosti!$F$5*IF('Tabulky jízd'!V4&gt;0,"1","0")</f>
        <v>0</v>
      </c>
      <c r="W4" s="4">
        <f>2*'Tabulky jízd'!W4*Vzdálenosti!$F$5-Vzdálenosti!$F$5*IF('Tabulky jízd'!W4&gt;0,"1","0")</f>
        <v>0</v>
      </c>
      <c r="X4" s="4">
        <f>2*'Tabulky jízd'!X4*Vzdálenosti!$F$5-Vzdálenosti!$F$5*IF('Tabulky jízd'!X4&gt;0,"1","0")</f>
        <v>1311</v>
      </c>
      <c r="Y4" s="4">
        <f>2*'Tabulky jízd'!Y4*Vzdálenosti!$F$5-Vzdálenosti!$F$5*IF('Tabulky jízd'!Y4&gt;0,"1","0")</f>
        <v>0</v>
      </c>
      <c r="Z4" s="4">
        <f>2*'Tabulky jízd'!Z4*Vzdálenosti!$F$5-Vzdálenosti!$F$5*IF('Tabulky jízd'!Z4&gt;0,"1","0")</f>
        <v>0</v>
      </c>
      <c r="AA4" s="4">
        <f>2*'Tabulky jízd'!AA4*Vzdálenosti!$F$5-Vzdálenosti!$F$5*IF('Tabulky jízd'!AA4&gt;0,"1","0")</f>
        <v>741</v>
      </c>
      <c r="AB4" s="4">
        <f>2*'Tabulky jízd'!AB4*Vzdálenosti!$F$5-Vzdálenosti!$F$5*IF('Tabulky jízd'!AB4&gt;0,"1","0")</f>
        <v>0</v>
      </c>
      <c r="AC4" s="4">
        <f>2*'Tabulky jízd'!AC4*Vzdálenosti!$F$5-Vzdálenosti!$F$5*IF('Tabulky jízd'!AC4&gt;0,"1","0")</f>
        <v>0</v>
      </c>
      <c r="AD4" s="4">
        <f>2*'Tabulky jízd'!AD4*Vzdálenosti!$F$5-Vzdálenosti!$F$5*IF('Tabulky jízd'!AD4&gt;0,"1","0")</f>
        <v>741</v>
      </c>
      <c r="AE4" s="4">
        <f>2*'Tabulky jízd'!AE4*Vzdálenosti!$F$5-Vzdálenosti!$F$5*IF('Tabulky jízd'!AE4&gt;0,"1","0")</f>
        <v>0</v>
      </c>
      <c r="AF4" s="4">
        <f>2*'Tabulky jízd'!AF4*Vzdálenosti!$F$5-Vzdálenosti!$F$5*IF('Tabulky jízd'!AF4&gt;0,"1","0")</f>
        <v>0</v>
      </c>
      <c r="AG4" s="4">
        <f>2*'Tabulky jízd'!AG4*Vzdálenosti!$F$5-Vzdálenosti!$F$5*IF('Tabulky jízd'!AG4&gt;0,"1","0")</f>
        <v>171</v>
      </c>
      <c r="AH4" s="4">
        <f>2*'Tabulky jízd'!AH4*Vzdálenosti!$F$5-Vzdálenosti!$F$5*IF('Tabulky jízd'!AH4&gt;0,"1","0")</f>
        <v>0</v>
      </c>
      <c r="AI4" s="4">
        <f>2*'Tabulky jízd'!AI4*Vzdálenosti!$F$5-Vzdálenosti!$F$5*IF('Tabulky jízd'!AI4&gt;0,"1","0")</f>
        <v>0</v>
      </c>
      <c r="AJ4" s="4">
        <f>2*'Tabulky jízd'!AJ4*Vzdálenosti!$F$5-Vzdálenosti!$F$5*IF('Tabulky jízd'!AJ4&gt;0,"1","0")</f>
        <v>1083</v>
      </c>
      <c r="AK4" s="4">
        <f>2*'Tabulky jízd'!AK4*Vzdálenosti!$F$5-Vzdálenosti!$F$5*IF('Tabulky jízd'!AK4&gt;0,"1","0")</f>
        <v>0</v>
      </c>
      <c r="AL4" s="4">
        <f>2*'Tabulky jízd'!AL4*Vzdálenosti!$F$5-Vzdálenosti!$F$5*IF('Tabulky jízd'!AL4&gt;0,"1","0")</f>
        <v>0</v>
      </c>
      <c r="AM4" s="4">
        <f>2*'Tabulky jízd'!AM4*Vzdálenosti!$F$5-Vzdálenosti!$F$5*IF('Tabulky jízd'!AM4&gt;0,"1","0")</f>
        <v>741</v>
      </c>
      <c r="AN4" s="4">
        <f>2*'Tabulky jízd'!AN4*Vzdálenosti!$F$5-Vzdálenosti!$F$5*IF('Tabulky jízd'!AN4&gt;0,"1","0")</f>
        <v>0</v>
      </c>
      <c r="AO4" s="4">
        <f>2*'Tabulky jízd'!AO4*Vzdálenosti!$F$5-Vzdálenosti!$F$5*IF('Tabulky jízd'!AO4&gt;0,"1","0")</f>
        <v>0</v>
      </c>
      <c r="AP4" s="4">
        <f>2*'Tabulky jízd'!AP4*Vzdálenosti!$F$5-Vzdálenosti!$F$5*IF('Tabulky jízd'!AP4&gt;0,"1","0")</f>
        <v>1653</v>
      </c>
      <c r="AQ4" s="4">
        <f>2*'Tabulky jízd'!AQ4*Vzdálenosti!$F$5-Vzdálenosti!$F$5*IF('Tabulky jízd'!AQ4&gt;0,"1","0")</f>
        <v>0</v>
      </c>
      <c r="AR4" s="4">
        <f>2*'Tabulky jízd'!AR4*Vzdálenosti!$F$5-Vzdálenosti!$F$5*IF('Tabulky jízd'!AR4&gt;0,"1","0")</f>
        <v>0</v>
      </c>
      <c r="AS4" s="4">
        <f>2*'Tabulky jízd'!AS4*Vzdálenosti!$F$5-Vzdálenosti!$F$5*IF('Tabulky jízd'!AS4&gt;0,"1","0")</f>
        <v>1083</v>
      </c>
      <c r="AT4" s="4">
        <f>2*'Tabulky jízd'!AT4*Vzdálenosti!$F$5-Vzdálenosti!$F$5*IF('Tabulky jízd'!AT4&gt;0,"1","0")</f>
        <v>0</v>
      </c>
      <c r="AU4" s="4">
        <f>2*'Tabulky jízd'!AU4*Vzdálenosti!$F$5-Vzdálenosti!$F$5*IF('Tabulky jízd'!AU4&gt;0,"1","0")</f>
        <v>0</v>
      </c>
      <c r="AV4" s="4">
        <f>2*'Tabulky jízd'!AV4*Vzdálenosti!$F$5-Vzdálenosti!$F$5*IF('Tabulky jízd'!AV4&gt;0,"1","0")</f>
        <v>1197</v>
      </c>
      <c r="AW4" s="4">
        <f>2*'Tabulky jízd'!AW4*Vzdálenosti!$F$5-Vzdálenosti!$F$5*IF('Tabulky jízd'!AW4&gt;0,"1","0")</f>
        <v>0</v>
      </c>
      <c r="AX4" s="4">
        <f>2*'Tabulky jízd'!AX4*Vzdálenosti!$F$5-Vzdálenosti!$F$5*IF('Tabulky jízd'!AX4&gt;0,"1","0")</f>
        <v>0</v>
      </c>
      <c r="AY4" s="4">
        <f>2*'Tabulky jízd'!AY4*Vzdálenosti!$F$5-Vzdálenosti!$F$5*IF('Tabulky jízd'!AY4&gt;0,"1","0")</f>
        <v>969</v>
      </c>
      <c r="AZ4" s="4">
        <f>2*'Tabulky jízd'!AZ4*Vzdálenosti!$F$5-Vzdálenosti!$F$5*IF('Tabulky jízd'!AZ4&gt;0,"1","0")</f>
        <v>0</v>
      </c>
      <c r="BA4" s="4">
        <f>2*'Tabulky jízd'!BA4*Vzdálenosti!$F$5-Vzdálenosti!$F$5*IF('Tabulky jízd'!BA4&gt;0,"1","0")</f>
        <v>0</v>
      </c>
      <c r="BB4" s="4">
        <f>2*'Tabulky jízd'!BB4*Vzdálenosti!$F$5-Vzdálenosti!$F$5*IF('Tabulky jízd'!BB4&gt;0,"1","0")</f>
        <v>0</v>
      </c>
      <c r="BC4" s="4">
        <f>2*'Tabulky jízd'!BC4*Vzdálenosti!$F$5-Vzdálenosti!$F$5*IF('Tabulky jízd'!BC4&gt;0,"1","0")</f>
        <v>0</v>
      </c>
      <c r="BD4" s="4">
        <f>2*'Tabulky jízd'!BD4*Vzdálenosti!$F$5-Vzdálenosti!$F$5*IF('Tabulky jízd'!BD4&gt;0,"1","0")</f>
        <v>0</v>
      </c>
      <c r="BE4" s="4">
        <f>2*'Tabulky jízd'!BE4*Vzdálenosti!$F$5-Vzdálenosti!$F$5*IF('Tabulky jízd'!BE4&gt;0,"1","0")</f>
        <v>1197</v>
      </c>
      <c r="BF4" s="4">
        <f>2*'Tabulky jízd'!BF4*Vzdálenosti!$F$5-Vzdálenosti!$F$5*IF('Tabulky jízd'!BF4&gt;0,"1","0")</f>
        <v>0</v>
      </c>
      <c r="BG4" s="4">
        <f>2*'Tabulky jízd'!BG4*Vzdálenosti!$F$5-Vzdálenosti!$F$5*IF('Tabulky jízd'!BG4&gt;0,"1","0")</f>
        <v>0</v>
      </c>
      <c r="BH4" s="4">
        <f>2*'Tabulky jízd'!BH4*Vzdálenosti!$F$5-Vzdálenosti!$F$5*IF('Tabulky jízd'!BH4&gt;0,"1","0")</f>
        <v>1425</v>
      </c>
      <c r="BI4" s="4">
        <f>2*'Tabulky jízd'!BI4*Vzdálenosti!$F$5-Vzdálenosti!$F$5*IF('Tabulky jízd'!BI4&gt;0,"1","0")</f>
        <v>0</v>
      </c>
      <c r="BJ4" s="4">
        <f>2*'Tabulky jízd'!BJ4*Vzdálenosti!$F$5-Vzdálenosti!$F$5*IF('Tabulky jízd'!BJ4&gt;0,"1","0")</f>
        <v>0</v>
      </c>
      <c r="BK4" s="4">
        <f>2*'Tabulky jízd'!BK4*Vzdálenosti!$F$5-Vzdálenosti!$F$5*IF('Tabulky jízd'!BK4&gt;0,"1","0")</f>
        <v>513</v>
      </c>
      <c r="BL4" s="4">
        <f>2*'Tabulky jízd'!BL4*Vzdálenosti!$F$5-Vzdálenosti!$F$5*IF('Tabulky jízd'!BL4&gt;0,"1","0")</f>
        <v>0</v>
      </c>
      <c r="BM4" s="4">
        <f>2*'Tabulky jízd'!BM4*Vzdálenosti!$F$5-Vzdálenosti!$F$5*IF('Tabulky jízd'!BM4&gt;0,"1","0")</f>
        <v>0</v>
      </c>
      <c r="BN4" s="4">
        <f>2*'Tabulky jízd'!BN4*Vzdálenosti!$F$5-Vzdálenosti!$F$5*IF('Tabulky jízd'!BN4&gt;0,"1","0")</f>
        <v>1539</v>
      </c>
      <c r="BO4" s="4">
        <f>2*'Tabulky jízd'!BO4*Vzdálenosti!$F$5-Vzdálenosti!$F$5*IF('Tabulky jízd'!BO4&gt;0,"1","0")</f>
        <v>0</v>
      </c>
      <c r="BP4" s="4">
        <f>2*'Tabulky jízd'!BP4*Vzdálenosti!$F$5-Vzdálenosti!$F$5*IF('Tabulky jízd'!BP4&gt;0,"1","0")</f>
        <v>0</v>
      </c>
      <c r="BQ4" s="4">
        <f>2*'Tabulky jízd'!BQ4*Vzdálenosti!$F$5-Vzdálenosti!$F$5*IF('Tabulky jízd'!BQ4&gt;0,"1","0")</f>
        <v>627</v>
      </c>
      <c r="BR4" s="4">
        <f>2*'Tabulky jízd'!BR4*Vzdálenosti!$F$5-Vzdálenosti!$F$5*IF('Tabulky jízd'!BR4&gt;0,"1","0")</f>
        <v>0</v>
      </c>
      <c r="BS4" s="4">
        <f>2*'Tabulky jízd'!BS4*Vzdálenosti!$F$5-Vzdálenosti!$F$5*IF('Tabulky jízd'!BS4&gt;0,"1","0")</f>
        <v>0</v>
      </c>
      <c r="BT4" s="4">
        <f>2*'Tabulky jízd'!BT4*Vzdálenosti!$F$5-Vzdálenosti!$F$5*IF('Tabulky jízd'!BT4&gt;0,"1","0")</f>
        <v>1539</v>
      </c>
      <c r="BU4" s="4">
        <f>2*'Tabulky jízd'!BU4*Vzdálenosti!$F$5-Vzdálenosti!$F$5*IF('Tabulky jízd'!BU4&gt;0,"1","0")</f>
        <v>0</v>
      </c>
      <c r="BV4" s="4">
        <f>2*'Tabulky jízd'!BV4*Vzdálenosti!$F$5-Vzdálenosti!$F$5*IF('Tabulky jízd'!BV4&gt;0,"1","0")</f>
        <v>0</v>
      </c>
      <c r="BW4" s="4">
        <f>2*'Tabulky jízd'!BW4*Vzdálenosti!$F$5-Vzdálenosti!$F$5*IF('Tabulky jízd'!BW4&gt;0,"1","0")</f>
        <v>285</v>
      </c>
      <c r="BX4" s="4">
        <f>2*'Tabulky jízd'!BX4*Vzdálenosti!$F$5-Vzdálenosti!$F$5*IF('Tabulky jízd'!BX4&gt;0,"1","0")</f>
        <v>0</v>
      </c>
      <c r="BY4" s="4">
        <f>2*'Tabulky jízd'!BY4*Vzdálenosti!$F$5-Vzdálenosti!$F$5*IF('Tabulky jízd'!BY4&gt;0,"1","0")</f>
        <v>0</v>
      </c>
      <c r="BZ4" s="4">
        <f>2*'Tabulky jízd'!BZ4*Vzdálenosti!$F$5-Vzdálenosti!$F$5*IF('Tabulky jízd'!BZ4&gt;0,"1","0")</f>
        <v>513</v>
      </c>
      <c r="CA4" s="4">
        <f>2*'Tabulky jízd'!CA4*Vzdálenosti!$F$5-Vzdálenosti!$F$5*IF('Tabulky jízd'!CA4&gt;0,"1","0")</f>
        <v>0</v>
      </c>
      <c r="CB4" s="4">
        <f>2*'Tabulky jízd'!CB4*Vzdálenosti!$F$5-Vzdálenosti!$F$5*IF('Tabulky jízd'!CB4&gt;0,"1","0")</f>
        <v>0</v>
      </c>
      <c r="CC4" s="4">
        <f>2*'Tabulky jízd'!CC4*Vzdálenosti!$F$5-Vzdálenosti!$F$5*IF('Tabulky jízd'!CC4&gt;0,"1","0")</f>
        <v>969</v>
      </c>
      <c r="CD4" s="4">
        <f>2*'Tabulky jízd'!CD4*Vzdálenosti!$F$5-Vzdálenosti!$F$5*IF('Tabulky jízd'!CD4&gt;0,"1","0")</f>
        <v>0</v>
      </c>
      <c r="CE4" s="4">
        <f>2*'Tabulky jízd'!CE4*Vzdálenosti!$F$5-Vzdálenosti!$F$5*IF('Tabulky jízd'!CE4&gt;0,"1","0")</f>
        <v>0</v>
      </c>
      <c r="CF4" s="4">
        <f>2*'Tabulky jízd'!CF4*Vzdálenosti!$F$5-Vzdálenosti!$F$5*IF('Tabulky jízd'!CF4&gt;0,"1","0")</f>
        <v>969</v>
      </c>
      <c r="CG4" s="4">
        <f>2*'Tabulky jízd'!CG4*Vzdálenosti!$F$5-Vzdálenosti!$F$5*IF('Tabulky jízd'!CG4&gt;0,"1","0")</f>
        <v>0</v>
      </c>
      <c r="CH4" s="4">
        <f>2*'Tabulky jízd'!CH4*Vzdálenosti!$F$5-Vzdálenosti!$F$5*IF('Tabulky jízd'!CH4&gt;0,"1","0")</f>
        <v>0</v>
      </c>
      <c r="CI4" s="4">
        <f>2*'Tabulky jízd'!CI4*Vzdálenosti!$F$5-Vzdálenosti!$F$5*IF('Tabulky jízd'!CI4&gt;0,"1","0")</f>
        <v>741</v>
      </c>
      <c r="CJ4" s="4">
        <f>2*'Tabulky jízd'!CJ4*Vzdálenosti!$F$5-Vzdálenosti!$F$5*IF('Tabulky jízd'!CJ4&gt;0,"1","0")</f>
        <v>0</v>
      </c>
      <c r="CK4" s="4">
        <f>2*'Tabulky jízd'!CK4*Vzdálenosti!$F$5-Vzdálenosti!$F$5*IF('Tabulky jízd'!CK4&gt;0,"1","0")</f>
        <v>0</v>
      </c>
      <c r="CL4" s="4">
        <f>2*'Tabulky jízd'!CL4*Vzdálenosti!$F$5-Vzdálenosti!$F$5*IF('Tabulky jízd'!CL4&gt;0,"1","0")</f>
        <v>171</v>
      </c>
      <c r="CM4" s="4">
        <f>2*'Tabulky jízd'!CM4*Vzdálenosti!$F$5-Vzdálenosti!$F$5*IF('Tabulky jízd'!CM4&gt;0,"1","0")</f>
        <v>0</v>
      </c>
      <c r="CN4" s="4">
        <f>2*'Tabulky jízd'!CN4*Vzdálenosti!$F$5-Vzdálenosti!$F$5*IF('Tabulky jízd'!CN4&gt;0,"1","0")</f>
        <v>0</v>
      </c>
      <c r="CO4" s="4">
        <f>2*'Tabulky jízd'!CO4*Vzdálenosti!$F$5-Vzdálenosti!$F$5*IF('Tabulky jízd'!CO4&gt;0,"1","0")</f>
        <v>0</v>
      </c>
      <c r="CP4" s="4">
        <f>2*'Tabulky jízd'!CP4*Vzdálenosti!$F$5-Vzdálenosti!$F$5*IF('Tabulky jízd'!CP4&gt;0,"1","0")</f>
        <v>0</v>
      </c>
      <c r="CQ4" s="4">
        <f>2*'Tabulky jízd'!CQ4*Vzdálenosti!$F$5-Vzdálenosti!$F$5*IF('Tabulky jízd'!CQ4&gt;0,"1","0")</f>
        <v>0</v>
      </c>
      <c r="CR4" s="4">
        <f>2*'Tabulky jízd'!CR4*Vzdálenosti!$F$5-Vzdálenosti!$F$5*IF('Tabulky jízd'!CR4&gt;0,"1","0")</f>
        <v>1197</v>
      </c>
      <c r="CS4" s="4">
        <f>2*'Tabulky jízd'!CS4*Vzdálenosti!$F$5-Vzdálenosti!$F$5*IF('Tabulky jízd'!CS4&gt;0,"1","0")</f>
        <v>0</v>
      </c>
      <c r="CT4" s="4">
        <f>2*'Tabulky jízd'!CT4*Vzdálenosti!$F$5-Vzdálenosti!$F$5*IF('Tabulky jízd'!CT4&gt;0,"1","0")</f>
        <v>0</v>
      </c>
      <c r="CU4" s="4">
        <f>2*'Tabulky jízd'!CU4*Vzdálenosti!$F$5-Vzdálenosti!$F$5*IF('Tabulky jízd'!CU4&gt;0,"1","0")</f>
        <v>1197</v>
      </c>
      <c r="CV4" s="4">
        <f>2*'Tabulky jízd'!CV4*Vzdálenosti!$F$5-Vzdálenosti!$F$5*IF('Tabulky jízd'!CV4&gt;0,"1","0")</f>
        <v>0</v>
      </c>
      <c r="CW4" s="16">
        <f t="shared" ref="CW4:CW7" si="0">SUM(H4:CV4)</f>
        <v>27417</v>
      </c>
    </row>
    <row r="5" spans="1:101" s="15" customFormat="1" x14ac:dyDescent="0.25">
      <c r="A5" s="19"/>
      <c r="B5" s="4" t="s">
        <v>54</v>
      </c>
      <c r="C5" s="4" t="s">
        <v>4</v>
      </c>
      <c r="D5" s="135" t="s">
        <v>312</v>
      </c>
      <c r="E5" s="4" t="s">
        <v>60</v>
      </c>
      <c r="F5" s="4">
        <v>1</v>
      </c>
      <c r="G5" s="16"/>
      <c r="H5" s="4">
        <f>2*'Tabulky jízd'!H5*Vzdálenosti!$F$6-Vzdálenosti!$F$6*IF('Tabulky jízd'!H5&gt;0,"1","0")</f>
        <v>0</v>
      </c>
      <c r="I5" s="4">
        <f>2*'Tabulky jízd'!I5*Vzdálenosti!$F$6-Vzdálenosti!$F$6*IF('Tabulky jízd'!I5&gt;0,"1","0")</f>
        <v>3699</v>
      </c>
      <c r="J5" s="4">
        <f>2*'Tabulky jízd'!J5*Vzdálenosti!$F$6-Vzdálenosti!$F$6*IF('Tabulky jízd'!J5&gt;0,"1","0")</f>
        <v>0</v>
      </c>
      <c r="K5" s="4">
        <f>2*'Tabulky jízd'!K5*Vzdálenosti!$F$6-Vzdálenosti!$F$6*IF('Tabulky jízd'!K5&gt;0,"1","0")</f>
        <v>0</v>
      </c>
      <c r="L5" s="4">
        <f>2*'Tabulky jízd'!L5*Vzdálenosti!$F$6-Vzdálenosti!$F$6*IF('Tabulky jízd'!L5&gt;0,"1","0")</f>
        <v>3425</v>
      </c>
      <c r="M5" s="4">
        <f>2*'Tabulky jízd'!M5*Vzdálenosti!$F$6-Vzdálenosti!$F$6*IF('Tabulky jízd'!M5&gt;0,"1","0")</f>
        <v>0</v>
      </c>
      <c r="N5" s="4">
        <f>2*'Tabulky jízd'!N5*Vzdálenosti!$F$6-Vzdálenosti!$F$6*IF('Tabulky jízd'!N5&gt;0,"1","0")</f>
        <v>0</v>
      </c>
      <c r="O5" s="4">
        <f>2*'Tabulky jízd'!O5*Vzdálenosti!$F$6-Vzdálenosti!$F$6*IF('Tabulky jízd'!O5&gt;0,"1","0")</f>
        <v>4521</v>
      </c>
      <c r="P5" s="4">
        <f>2*'Tabulky jízd'!P5*Vzdálenosti!$F$6-Vzdálenosti!$F$6*IF('Tabulky jízd'!P5&gt;0,"1","0")</f>
        <v>0</v>
      </c>
      <c r="Q5" s="4">
        <f>2*'Tabulky jízd'!Q5*Vzdálenosti!$F$6-Vzdálenosti!$F$6*IF('Tabulky jízd'!Q5&gt;0,"1","0")</f>
        <v>0</v>
      </c>
      <c r="R5" s="4">
        <f>2*'Tabulky jízd'!R5*Vzdálenosti!$F$6-Vzdálenosti!$F$6*IF('Tabulky jízd'!R5&gt;0,"1","0")</f>
        <v>4521</v>
      </c>
      <c r="S5" s="4">
        <f>2*'Tabulky jízd'!S5*Vzdálenosti!$F$6-Vzdálenosti!$F$6*IF('Tabulky jízd'!S5&gt;0,"1","0")</f>
        <v>0</v>
      </c>
      <c r="T5" s="4">
        <f>2*'Tabulky jízd'!T5*Vzdálenosti!$F$6-Vzdálenosti!$F$6*IF('Tabulky jízd'!T5&gt;0,"1","0")</f>
        <v>0</v>
      </c>
      <c r="U5" s="4">
        <f>2*'Tabulky jízd'!U5*Vzdálenosti!$F$6-Vzdálenosti!$F$6*IF('Tabulky jízd'!U5&gt;0,"1","0")</f>
        <v>4521</v>
      </c>
      <c r="V5" s="4">
        <f>2*'Tabulky jízd'!V5*Vzdálenosti!$F$6-Vzdálenosti!$F$6*IF('Tabulky jízd'!V5&gt;0,"1","0")</f>
        <v>0</v>
      </c>
      <c r="W5" s="4">
        <f>2*'Tabulky jízd'!W5*Vzdálenosti!$F$6-Vzdálenosti!$F$6*IF('Tabulky jízd'!W5&gt;0,"1","0")</f>
        <v>0</v>
      </c>
      <c r="X5" s="4">
        <f>2*'Tabulky jízd'!X5*Vzdálenosti!$F$6-Vzdálenosti!$F$6*IF('Tabulky jízd'!X5&gt;0,"1","0")</f>
        <v>3973</v>
      </c>
      <c r="Y5" s="4">
        <f>2*'Tabulky jízd'!Y5*Vzdálenosti!$F$6-Vzdálenosti!$F$6*IF('Tabulky jízd'!Y5&gt;0,"1","0")</f>
        <v>0</v>
      </c>
      <c r="Z5" s="4">
        <f>2*'Tabulky jízd'!Z5*Vzdálenosti!$F$6-Vzdálenosti!$F$6*IF('Tabulky jízd'!Z5&gt;0,"1","0")</f>
        <v>0</v>
      </c>
      <c r="AA5" s="4">
        <f>2*'Tabulky jízd'!AA5*Vzdálenosti!$F$6-Vzdálenosti!$F$6*IF('Tabulky jízd'!AA5&gt;0,"1","0")</f>
        <v>5069</v>
      </c>
      <c r="AB5" s="4">
        <f>2*'Tabulky jízd'!AB5*Vzdálenosti!$F$6-Vzdálenosti!$F$6*IF('Tabulky jízd'!AB5&gt;0,"1","0")</f>
        <v>0</v>
      </c>
      <c r="AC5" s="4">
        <f>2*'Tabulky jízd'!AC5*Vzdálenosti!$F$6-Vzdálenosti!$F$6*IF('Tabulky jízd'!AC5&gt;0,"1","0")</f>
        <v>0</v>
      </c>
      <c r="AD5" s="4">
        <f>2*'Tabulky jízd'!AD5*Vzdálenosti!$F$6-Vzdálenosti!$F$6*IF('Tabulky jízd'!AD5&gt;0,"1","0")</f>
        <v>4795</v>
      </c>
      <c r="AE5" s="4">
        <f>2*'Tabulky jízd'!AE5*Vzdálenosti!$F$6-Vzdálenosti!$F$6*IF('Tabulky jízd'!AE5&gt;0,"1","0")</f>
        <v>0</v>
      </c>
      <c r="AF5" s="4">
        <f>2*'Tabulky jízd'!AF5*Vzdálenosti!$F$6-Vzdálenosti!$F$6*IF('Tabulky jízd'!AF5&gt;0,"1","0")</f>
        <v>0</v>
      </c>
      <c r="AG5" s="4">
        <f>2*'Tabulky jízd'!AG5*Vzdálenosti!$F$6-Vzdálenosti!$F$6*IF('Tabulky jízd'!AG5&gt;0,"1","0")</f>
        <v>0</v>
      </c>
      <c r="AH5" s="4">
        <f>2*'Tabulky jízd'!AH5*Vzdálenosti!$F$6-Vzdálenosti!$F$6*IF('Tabulky jízd'!AH5&gt;0,"1","0")</f>
        <v>0</v>
      </c>
      <c r="AI5" s="4">
        <f>2*'Tabulky jízd'!AI5*Vzdálenosti!$F$6-Vzdálenosti!$F$6*IF('Tabulky jízd'!AI5&gt;0,"1","0")</f>
        <v>0</v>
      </c>
      <c r="AJ5" s="4">
        <f>2*'Tabulky jízd'!AJ5*Vzdálenosti!$F$6-Vzdálenosti!$F$6*IF('Tabulky jízd'!AJ5&gt;0,"1","0")</f>
        <v>3151</v>
      </c>
      <c r="AK5" s="4">
        <f>2*'Tabulky jízd'!AK5*Vzdálenosti!$F$6-Vzdálenosti!$F$6*IF('Tabulky jízd'!AK5&gt;0,"1","0")</f>
        <v>0</v>
      </c>
      <c r="AL5" s="4">
        <f>2*'Tabulky jízd'!AL5*Vzdálenosti!$F$6-Vzdálenosti!$F$6*IF('Tabulky jízd'!AL5&gt;0,"1","0")</f>
        <v>0</v>
      </c>
      <c r="AM5" s="4">
        <f>2*'Tabulky jízd'!AM5*Vzdálenosti!$F$6-Vzdálenosti!$F$6*IF('Tabulky jízd'!AM5&gt;0,"1","0")</f>
        <v>2055</v>
      </c>
      <c r="AN5" s="4">
        <f>2*'Tabulky jízd'!AN5*Vzdálenosti!$F$6-Vzdálenosti!$F$6*IF('Tabulky jízd'!AN5&gt;0,"1","0")</f>
        <v>0</v>
      </c>
      <c r="AO5" s="4">
        <f>2*'Tabulky jízd'!AO5*Vzdálenosti!$F$6-Vzdálenosti!$F$6*IF('Tabulky jízd'!AO5&gt;0,"1","0")</f>
        <v>0</v>
      </c>
      <c r="AP5" s="4">
        <f>2*'Tabulky jízd'!AP5*Vzdálenosti!$F$6-Vzdálenosti!$F$6*IF('Tabulky jízd'!AP5&gt;0,"1","0")</f>
        <v>3151</v>
      </c>
      <c r="AQ5" s="4">
        <f>2*'Tabulky jízd'!AQ5*Vzdálenosti!$F$6-Vzdálenosti!$F$6*IF('Tabulky jízd'!AQ5&gt;0,"1","0")</f>
        <v>0</v>
      </c>
      <c r="AR5" s="4">
        <f>2*'Tabulky jízd'!AR5*Vzdálenosti!$F$6-Vzdálenosti!$F$6*IF('Tabulky jízd'!AR5&gt;0,"1","0")</f>
        <v>0</v>
      </c>
      <c r="AS5" s="4">
        <f>2*'Tabulky jízd'!AS5*Vzdálenosti!$F$6-Vzdálenosti!$F$6*IF('Tabulky jízd'!AS5&gt;0,"1","0")</f>
        <v>3425</v>
      </c>
      <c r="AT5" s="4">
        <f>2*'Tabulky jízd'!AT5*Vzdálenosti!$F$6-Vzdálenosti!$F$6*IF('Tabulky jízd'!AT5&gt;0,"1","0")</f>
        <v>0</v>
      </c>
      <c r="AU5" s="4">
        <f>2*'Tabulky jízd'!AU5*Vzdálenosti!$F$6-Vzdálenosti!$F$6*IF('Tabulky jízd'!AU5&gt;0,"1","0")</f>
        <v>0</v>
      </c>
      <c r="AV5" s="4">
        <f>2*'Tabulky jízd'!AV5*Vzdálenosti!$F$6-Vzdálenosti!$F$6*IF('Tabulky jízd'!AV5&gt;0,"1","0")</f>
        <v>3973</v>
      </c>
      <c r="AW5" s="4">
        <f>2*'Tabulky jízd'!AW5*Vzdálenosti!$F$6-Vzdálenosti!$F$6*IF('Tabulky jízd'!AW5&gt;0,"1","0")</f>
        <v>0</v>
      </c>
      <c r="AX5" s="4">
        <f>2*'Tabulky jízd'!AX5*Vzdálenosti!$F$6-Vzdálenosti!$F$6*IF('Tabulky jízd'!AX5&gt;0,"1","0")</f>
        <v>0</v>
      </c>
      <c r="AY5" s="4">
        <f>2*'Tabulky jízd'!AY5*Vzdálenosti!$F$6-Vzdálenosti!$F$6*IF('Tabulky jízd'!AY5&gt;0,"1","0")</f>
        <v>4795</v>
      </c>
      <c r="AZ5" s="4">
        <f>2*'Tabulky jízd'!AZ5*Vzdálenosti!$F$6-Vzdálenosti!$F$6*IF('Tabulky jízd'!AZ5&gt;0,"1","0")</f>
        <v>0</v>
      </c>
      <c r="BA5" s="4">
        <f>2*'Tabulky jízd'!BA5*Vzdálenosti!$F$6-Vzdálenosti!$F$6*IF('Tabulky jízd'!BA5&gt;0,"1","0")</f>
        <v>0</v>
      </c>
      <c r="BB5" s="4">
        <f>2*'Tabulky jízd'!BB5*Vzdálenosti!$F$6-Vzdálenosti!$F$6*IF('Tabulky jízd'!BB5&gt;0,"1","0")</f>
        <v>4521</v>
      </c>
      <c r="BC5" s="4">
        <f>2*'Tabulky jízd'!BC5*Vzdálenosti!$F$6-Vzdálenosti!$F$6*IF('Tabulky jízd'!BC5&gt;0,"1","0")</f>
        <v>0</v>
      </c>
      <c r="BD5" s="4">
        <f>2*'Tabulky jízd'!BD5*Vzdálenosti!$F$6-Vzdálenosti!$F$6*IF('Tabulky jízd'!BD5&gt;0,"1","0")</f>
        <v>0</v>
      </c>
      <c r="BE5" s="4">
        <f>2*'Tabulky jízd'!BE5*Vzdálenosti!$F$6-Vzdálenosti!$F$6*IF('Tabulky jízd'!BE5&gt;0,"1","0")</f>
        <v>4247</v>
      </c>
      <c r="BF5" s="4">
        <f>2*'Tabulky jízd'!BF5*Vzdálenosti!$F$6-Vzdálenosti!$F$6*IF('Tabulky jízd'!BF5&gt;0,"1","0")</f>
        <v>0</v>
      </c>
      <c r="BG5" s="4">
        <f>2*'Tabulky jízd'!BG5*Vzdálenosti!$F$6-Vzdálenosti!$F$6*IF('Tabulky jízd'!BG5&gt;0,"1","0")</f>
        <v>0</v>
      </c>
      <c r="BH5" s="4">
        <f>2*'Tabulky jízd'!BH5*Vzdálenosti!$F$6-Vzdálenosti!$F$6*IF('Tabulky jízd'!BH5&gt;0,"1","0")</f>
        <v>3425</v>
      </c>
      <c r="BI5" s="4">
        <f>2*'Tabulky jízd'!BI5*Vzdálenosti!$F$6-Vzdálenosti!$F$6*IF('Tabulky jízd'!BI5&gt;0,"1","0")</f>
        <v>0</v>
      </c>
      <c r="BJ5" s="4">
        <f>2*'Tabulky jízd'!BJ5*Vzdálenosti!$F$6-Vzdálenosti!$F$6*IF('Tabulky jízd'!BJ5&gt;0,"1","0")</f>
        <v>0</v>
      </c>
      <c r="BK5" s="4">
        <f>2*'Tabulky jízd'!BK5*Vzdálenosti!$F$6-Vzdálenosti!$F$6*IF('Tabulky jízd'!BK5&gt;0,"1","0")</f>
        <v>4521</v>
      </c>
      <c r="BL5" s="4">
        <f>2*'Tabulky jízd'!BL5*Vzdálenosti!$F$6-Vzdálenosti!$F$6*IF('Tabulky jízd'!BL5&gt;0,"1","0")</f>
        <v>0</v>
      </c>
      <c r="BM5" s="4">
        <f>2*'Tabulky jízd'!BM5*Vzdálenosti!$F$6-Vzdálenosti!$F$6*IF('Tabulky jízd'!BM5&gt;0,"1","0")</f>
        <v>0</v>
      </c>
      <c r="BN5" s="4">
        <f>2*'Tabulky jízd'!BN5*Vzdálenosti!$F$6-Vzdálenosti!$F$6*IF('Tabulky jízd'!BN5&gt;0,"1","0")</f>
        <v>411</v>
      </c>
      <c r="BO5" s="4">
        <f>2*'Tabulky jízd'!BO5*Vzdálenosti!$F$6-Vzdálenosti!$F$6*IF('Tabulky jízd'!BO5&gt;0,"1","0")</f>
        <v>0</v>
      </c>
      <c r="BP5" s="4">
        <f>2*'Tabulky jízd'!BP5*Vzdálenosti!$F$6-Vzdálenosti!$F$6*IF('Tabulky jízd'!BP5&gt;0,"1","0")</f>
        <v>0</v>
      </c>
      <c r="BQ5" s="4">
        <f>2*'Tabulky jízd'!BQ5*Vzdálenosti!$F$6-Vzdálenosti!$F$6*IF('Tabulky jízd'!BQ5&gt;0,"1","0")</f>
        <v>4521</v>
      </c>
      <c r="BR5" s="4">
        <f>2*'Tabulky jízd'!BR5*Vzdálenosti!$F$6-Vzdálenosti!$F$6*IF('Tabulky jízd'!BR5&gt;0,"1","0")</f>
        <v>0</v>
      </c>
      <c r="BS5" s="4">
        <f>2*'Tabulky jízd'!BS5*Vzdálenosti!$F$6-Vzdálenosti!$F$6*IF('Tabulky jízd'!BS5&gt;0,"1","0")</f>
        <v>0</v>
      </c>
      <c r="BT5" s="4">
        <f>2*'Tabulky jízd'!BT5*Vzdálenosti!$F$6-Vzdálenosti!$F$6*IF('Tabulky jízd'!BT5&gt;0,"1","0")</f>
        <v>2055</v>
      </c>
      <c r="BU5" s="4">
        <f>2*'Tabulky jízd'!BU5*Vzdálenosti!$F$6-Vzdálenosti!$F$6*IF('Tabulky jízd'!BU5&gt;0,"1","0")</f>
        <v>0</v>
      </c>
      <c r="BV5" s="4">
        <f>2*'Tabulky jízd'!BV5*Vzdálenosti!$F$6-Vzdálenosti!$F$6*IF('Tabulky jízd'!BV5&gt;0,"1","0")</f>
        <v>0</v>
      </c>
      <c r="BW5" s="4">
        <f>2*'Tabulky jízd'!BW5*Vzdálenosti!$F$6-Vzdálenosti!$F$6*IF('Tabulky jízd'!BW5&gt;0,"1","0")</f>
        <v>2603</v>
      </c>
      <c r="BX5" s="4">
        <f>2*'Tabulky jízd'!BX5*Vzdálenosti!$F$6-Vzdálenosti!$F$6*IF('Tabulky jízd'!BX5&gt;0,"1","0")</f>
        <v>0</v>
      </c>
      <c r="BY5" s="4">
        <f>2*'Tabulky jízd'!BY5*Vzdálenosti!$F$6-Vzdálenosti!$F$6*IF('Tabulky jízd'!BY5&gt;0,"1","0")</f>
        <v>0</v>
      </c>
      <c r="BZ5" s="4">
        <f>2*'Tabulky jízd'!BZ5*Vzdálenosti!$F$6-Vzdálenosti!$F$6*IF('Tabulky jízd'!BZ5&gt;0,"1","0")</f>
        <v>5069</v>
      </c>
      <c r="CA5" s="4">
        <f>2*'Tabulky jízd'!CA5*Vzdálenosti!$F$6-Vzdálenosti!$F$6*IF('Tabulky jízd'!CA5&gt;0,"1","0")</f>
        <v>0</v>
      </c>
      <c r="CB5" s="4">
        <f>2*'Tabulky jízd'!CB5*Vzdálenosti!$F$6-Vzdálenosti!$F$6*IF('Tabulky jízd'!CB5&gt;0,"1","0")</f>
        <v>0</v>
      </c>
      <c r="CC5" s="4">
        <f>2*'Tabulky jízd'!CC5*Vzdálenosti!$F$6-Vzdálenosti!$F$6*IF('Tabulky jízd'!CC5&gt;0,"1","0")</f>
        <v>4521</v>
      </c>
      <c r="CD5" s="4">
        <f>2*'Tabulky jízd'!CD5*Vzdálenosti!$F$6-Vzdálenosti!$F$6*IF('Tabulky jízd'!CD5&gt;0,"1","0")</f>
        <v>0</v>
      </c>
      <c r="CE5" s="4">
        <f>2*'Tabulky jízd'!CE5*Vzdálenosti!$F$6-Vzdálenosti!$F$6*IF('Tabulky jízd'!CE5&gt;0,"1","0")</f>
        <v>0</v>
      </c>
      <c r="CF5" s="4">
        <f>2*'Tabulky jízd'!CF5*Vzdálenosti!$F$6-Vzdálenosti!$F$6*IF('Tabulky jízd'!CF5&gt;0,"1","0")</f>
        <v>4247</v>
      </c>
      <c r="CG5" s="4">
        <f>2*'Tabulky jízd'!CG5*Vzdálenosti!$F$6-Vzdálenosti!$F$6*IF('Tabulky jízd'!CG5&gt;0,"1","0")</f>
        <v>0</v>
      </c>
      <c r="CH5" s="4">
        <f>2*'Tabulky jízd'!CH5*Vzdálenosti!$F$6-Vzdálenosti!$F$6*IF('Tabulky jízd'!CH5&gt;0,"1","0")</f>
        <v>0</v>
      </c>
      <c r="CI5" s="4">
        <f>2*'Tabulky jízd'!CI5*Vzdálenosti!$F$6-Vzdálenosti!$F$6*IF('Tabulky jízd'!CI5&gt;0,"1","0")</f>
        <v>2055</v>
      </c>
      <c r="CJ5" s="4">
        <f>2*'Tabulky jízd'!CJ5*Vzdálenosti!$F$6-Vzdálenosti!$F$6*IF('Tabulky jízd'!CJ5&gt;0,"1","0")</f>
        <v>0</v>
      </c>
      <c r="CK5" s="4">
        <f>2*'Tabulky jízd'!CK5*Vzdálenosti!$F$6-Vzdálenosti!$F$6*IF('Tabulky jízd'!CK5&gt;0,"1","0")</f>
        <v>0</v>
      </c>
      <c r="CL5" s="4">
        <f>2*'Tabulky jízd'!CL5*Vzdálenosti!$F$6-Vzdálenosti!$F$6*IF('Tabulky jízd'!CL5&gt;0,"1","0")</f>
        <v>959</v>
      </c>
      <c r="CM5" s="4">
        <f>2*'Tabulky jízd'!CM5*Vzdálenosti!$F$6-Vzdálenosti!$F$6*IF('Tabulky jízd'!CM5&gt;0,"1","0")</f>
        <v>0</v>
      </c>
      <c r="CN5" s="4">
        <f>2*'Tabulky jízd'!CN5*Vzdálenosti!$F$6-Vzdálenosti!$F$6*IF('Tabulky jízd'!CN5&gt;0,"1","0")</f>
        <v>0</v>
      </c>
      <c r="CO5" s="4">
        <f>2*'Tabulky jízd'!CO5*Vzdálenosti!$F$6-Vzdálenosti!$F$6*IF('Tabulky jízd'!CO5&gt;0,"1","0")</f>
        <v>0</v>
      </c>
      <c r="CP5" s="4">
        <f>2*'Tabulky jízd'!CP5*Vzdálenosti!$F$6-Vzdálenosti!$F$6*IF('Tabulky jízd'!CP5&gt;0,"1","0")</f>
        <v>0</v>
      </c>
      <c r="CQ5" s="4">
        <f>2*'Tabulky jízd'!CQ5*Vzdálenosti!$F$6-Vzdálenosti!$F$6*IF('Tabulky jízd'!CQ5&gt;0,"1","0")</f>
        <v>0</v>
      </c>
      <c r="CR5" s="4">
        <f>2*'Tabulky jízd'!CR5*Vzdálenosti!$F$6-Vzdálenosti!$F$6*IF('Tabulky jízd'!CR5&gt;0,"1","0")</f>
        <v>2329</v>
      </c>
      <c r="CS5" s="4">
        <f>2*'Tabulky jízd'!CS5*Vzdálenosti!$F$6-Vzdálenosti!$F$6*IF('Tabulky jízd'!CS5&gt;0,"1","0")</f>
        <v>0</v>
      </c>
      <c r="CT5" s="4">
        <f>2*'Tabulky jízd'!CT5*Vzdálenosti!$F$6-Vzdálenosti!$F$6*IF('Tabulky jízd'!CT5&gt;0,"1","0")</f>
        <v>0</v>
      </c>
      <c r="CU5" s="4">
        <f>2*'Tabulky jízd'!CU5*Vzdálenosti!$F$6-Vzdálenosti!$F$6*IF('Tabulky jízd'!CU5&gt;0,"1","0")</f>
        <v>3151</v>
      </c>
      <c r="CV5" s="4">
        <f>2*'Tabulky jízd'!CV5*Vzdálenosti!$F$6-Vzdálenosti!$F$6*IF('Tabulky jízd'!CV5&gt;0,"1","0")</f>
        <v>0</v>
      </c>
      <c r="CW5" s="16">
        <f t="shared" si="0"/>
        <v>103709</v>
      </c>
    </row>
    <row r="6" spans="1:101" s="15" customFormat="1" x14ac:dyDescent="0.25">
      <c r="A6" s="19"/>
      <c r="B6" s="4" t="s">
        <v>54</v>
      </c>
      <c r="C6" s="4" t="s">
        <v>56</v>
      </c>
      <c r="D6" s="135" t="s">
        <v>312</v>
      </c>
      <c r="E6" s="4" t="s">
        <v>9</v>
      </c>
      <c r="F6" s="4">
        <v>1</v>
      </c>
      <c r="G6" s="16"/>
      <c r="H6" s="4">
        <f>2*'Tabulky jízd'!H6*Vzdálenosti!$F$7-Vzdálenosti!$F$7*IF('Tabulky jízd'!H6&gt;0,"1","0")</f>
        <v>0</v>
      </c>
      <c r="I6" s="4">
        <f>2*'Tabulky jízd'!I6*Vzdálenosti!$F$7-Vzdálenosti!$F$7*IF('Tabulky jízd'!I6&gt;0,"1","0")</f>
        <v>0</v>
      </c>
      <c r="J6" s="4">
        <f>2*'Tabulky jízd'!J6*Vzdálenosti!$F$7-Vzdálenosti!$F$7*IF('Tabulky jízd'!J6&gt;0,"1","0")</f>
        <v>0</v>
      </c>
      <c r="K6" s="4">
        <f>2*'Tabulky jízd'!K6*Vzdálenosti!$F$7-Vzdálenosti!$F$7*IF('Tabulky jízd'!K6&gt;0,"1","0")</f>
        <v>0</v>
      </c>
      <c r="L6" s="4">
        <f>2*'Tabulky jízd'!L6*Vzdálenosti!$F$7-Vzdálenosti!$F$7*IF('Tabulky jízd'!L6&gt;0,"1","0")</f>
        <v>0</v>
      </c>
      <c r="M6" s="4">
        <f>2*'Tabulky jízd'!M6*Vzdálenosti!$F$7-Vzdálenosti!$F$7*IF('Tabulky jízd'!M6&gt;0,"1","0")</f>
        <v>0</v>
      </c>
      <c r="N6" s="4">
        <f>2*'Tabulky jízd'!N6*Vzdálenosti!$F$7-Vzdálenosti!$F$7*IF('Tabulky jízd'!N6&gt;0,"1","0")</f>
        <v>0</v>
      </c>
      <c r="O6" s="4">
        <f>2*'Tabulky jízd'!O6*Vzdálenosti!$F$7-Vzdálenosti!$F$7*IF('Tabulky jízd'!O6&gt;0,"1","0")</f>
        <v>4814</v>
      </c>
      <c r="P6" s="4">
        <f>2*'Tabulky jízd'!P6*Vzdálenosti!$F$7-Vzdálenosti!$F$7*IF('Tabulky jízd'!P6&gt;0,"1","0")</f>
        <v>0</v>
      </c>
      <c r="Q6" s="4">
        <f>2*'Tabulky jízd'!Q6*Vzdálenosti!$F$7-Vzdálenosti!$F$7*IF('Tabulky jízd'!Q6&gt;0,"1","0")</f>
        <v>0</v>
      </c>
      <c r="R6" s="4">
        <f>2*'Tabulky jízd'!R6*Vzdálenosti!$F$7-Vzdálenosti!$F$7*IF('Tabulky jízd'!R6&gt;0,"1","0")</f>
        <v>6142</v>
      </c>
      <c r="S6" s="4">
        <f>2*'Tabulky jízd'!S6*Vzdálenosti!$F$7-Vzdálenosti!$F$7*IF('Tabulky jízd'!S6&gt;0,"1","0")</f>
        <v>0</v>
      </c>
      <c r="T6" s="4">
        <f>2*'Tabulky jízd'!T6*Vzdálenosti!$F$7-Vzdálenosti!$F$7*IF('Tabulky jízd'!T6&gt;0,"1","0")</f>
        <v>0</v>
      </c>
      <c r="U6" s="4">
        <f>2*'Tabulky jízd'!U6*Vzdálenosti!$F$7-Vzdálenosti!$F$7*IF('Tabulky jízd'!U6&gt;0,"1","0")</f>
        <v>1494</v>
      </c>
      <c r="V6" s="4">
        <f>2*'Tabulky jízd'!V6*Vzdálenosti!$F$7-Vzdálenosti!$F$7*IF('Tabulky jízd'!V6&gt;0,"1","0")</f>
        <v>0</v>
      </c>
      <c r="W6" s="4">
        <f>2*'Tabulky jízd'!W6*Vzdálenosti!$F$7-Vzdálenosti!$F$7*IF('Tabulky jízd'!W6&gt;0,"1","0")</f>
        <v>0</v>
      </c>
      <c r="X6" s="4">
        <f>2*'Tabulky jízd'!X6*Vzdálenosti!$F$7-Vzdálenosti!$F$7*IF('Tabulky jízd'!X6&gt;0,"1","0")</f>
        <v>2490</v>
      </c>
      <c r="Y6" s="4">
        <f>2*'Tabulky jízd'!Y6*Vzdálenosti!$F$7-Vzdálenosti!$F$7*IF('Tabulky jízd'!Y6&gt;0,"1","0")</f>
        <v>0</v>
      </c>
      <c r="Z6" s="4">
        <f>2*'Tabulky jízd'!Z6*Vzdálenosti!$F$7-Vzdálenosti!$F$7*IF('Tabulky jízd'!Z6&gt;0,"1","0")</f>
        <v>0</v>
      </c>
      <c r="AA6" s="4">
        <f>2*'Tabulky jízd'!AA6*Vzdálenosti!$F$7-Vzdálenosti!$F$7*IF('Tabulky jízd'!AA6&gt;0,"1","0")</f>
        <v>2822</v>
      </c>
      <c r="AB6" s="4">
        <f>2*'Tabulky jízd'!AB6*Vzdálenosti!$F$7-Vzdálenosti!$F$7*IF('Tabulky jízd'!AB6&gt;0,"1","0")</f>
        <v>0</v>
      </c>
      <c r="AC6" s="4">
        <f>2*'Tabulky jízd'!AC6*Vzdálenosti!$F$7-Vzdálenosti!$F$7*IF('Tabulky jízd'!AC6&gt;0,"1","0")</f>
        <v>0</v>
      </c>
      <c r="AD6" s="4">
        <f>2*'Tabulky jízd'!AD6*Vzdálenosti!$F$7-Vzdálenosti!$F$7*IF('Tabulky jízd'!AD6&gt;0,"1","0")</f>
        <v>0</v>
      </c>
      <c r="AE6" s="4">
        <f>2*'Tabulky jízd'!AE6*Vzdálenosti!$F$7-Vzdálenosti!$F$7*IF('Tabulky jízd'!AE6&gt;0,"1","0")</f>
        <v>0</v>
      </c>
      <c r="AF6" s="4">
        <f>2*'Tabulky jízd'!AF6*Vzdálenosti!$F$7-Vzdálenosti!$F$7*IF('Tabulky jízd'!AF6&gt;0,"1","0")</f>
        <v>0</v>
      </c>
      <c r="AG6" s="4">
        <f>2*'Tabulky jízd'!AG6*Vzdálenosti!$F$7-Vzdálenosti!$F$7*IF('Tabulky jízd'!AG6&gt;0,"1","0")</f>
        <v>0</v>
      </c>
      <c r="AH6" s="4">
        <f>2*'Tabulky jízd'!AH6*Vzdálenosti!$F$7-Vzdálenosti!$F$7*IF('Tabulky jízd'!AH6&gt;0,"1","0")</f>
        <v>0</v>
      </c>
      <c r="AI6" s="4">
        <f>2*'Tabulky jízd'!AI6*Vzdálenosti!$F$7-Vzdálenosti!$F$7*IF('Tabulky jízd'!AI6&gt;0,"1","0")</f>
        <v>0</v>
      </c>
      <c r="AJ6" s="4">
        <f>2*'Tabulky jízd'!AJ6*Vzdálenosti!$F$7-Vzdálenosti!$F$7*IF('Tabulky jízd'!AJ6&gt;0,"1","0")</f>
        <v>2490</v>
      </c>
      <c r="AK6" s="4">
        <f>2*'Tabulky jízd'!AK6*Vzdálenosti!$F$7-Vzdálenosti!$F$7*IF('Tabulky jízd'!AK6&gt;0,"1","0")</f>
        <v>0</v>
      </c>
      <c r="AL6" s="4">
        <f>2*'Tabulky jízd'!AL6*Vzdálenosti!$F$7-Vzdálenosti!$F$7*IF('Tabulky jízd'!AL6&gt;0,"1","0")</f>
        <v>0</v>
      </c>
      <c r="AM6" s="4">
        <f>2*'Tabulky jízd'!AM6*Vzdálenosti!$F$7-Vzdálenosti!$F$7*IF('Tabulky jízd'!AM6&gt;0,"1","0")</f>
        <v>3486</v>
      </c>
      <c r="AN6" s="4">
        <f>2*'Tabulky jízd'!AN6*Vzdálenosti!$F$7-Vzdálenosti!$F$7*IF('Tabulky jízd'!AN6&gt;0,"1","0")</f>
        <v>0</v>
      </c>
      <c r="AO6" s="4">
        <f>2*'Tabulky jízd'!AO6*Vzdálenosti!$F$7-Vzdálenosti!$F$7*IF('Tabulky jízd'!AO6&gt;0,"1","0")</f>
        <v>0</v>
      </c>
      <c r="AP6" s="4">
        <f>2*'Tabulky jízd'!AP6*Vzdálenosti!$F$7-Vzdálenosti!$F$7*IF('Tabulky jízd'!AP6&gt;0,"1","0")</f>
        <v>2822</v>
      </c>
      <c r="AQ6" s="4">
        <f>2*'Tabulky jízd'!AQ6*Vzdálenosti!$F$7-Vzdálenosti!$F$7*IF('Tabulky jízd'!AQ6&gt;0,"1","0")</f>
        <v>0</v>
      </c>
      <c r="AR6" s="4">
        <f>2*'Tabulky jízd'!AR6*Vzdálenosti!$F$7-Vzdálenosti!$F$7*IF('Tabulky jízd'!AR6&gt;0,"1","0")</f>
        <v>0</v>
      </c>
      <c r="AS6" s="4">
        <f>2*'Tabulky jízd'!AS6*Vzdálenosti!$F$7-Vzdálenosti!$F$7*IF('Tabulky jízd'!AS6&gt;0,"1","0")</f>
        <v>2490</v>
      </c>
      <c r="AT6" s="4">
        <f>2*'Tabulky jízd'!AT6*Vzdálenosti!$F$7-Vzdálenosti!$F$7*IF('Tabulky jízd'!AT6&gt;0,"1","0")</f>
        <v>0</v>
      </c>
      <c r="AU6" s="4">
        <f>2*'Tabulky jízd'!AU6*Vzdálenosti!$F$7-Vzdálenosti!$F$7*IF('Tabulky jízd'!AU6&gt;0,"1","0")</f>
        <v>0</v>
      </c>
      <c r="AV6" s="4">
        <f>2*'Tabulky jízd'!AV6*Vzdálenosti!$F$7-Vzdálenosti!$F$7*IF('Tabulky jízd'!AV6&gt;0,"1","0")</f>
        <v>3154</v>
      </c>
      <c r="AW6" s="4">
        <f>2*'Tabulky jízd'!AW6*Vzdálenosti!$F$7-Vzdálenosti!$F$7*IF('Tabulky jízd'!AW6&gt;0,"1","0")</f>
        <v>0</v>
      </c>
      <c r="AX6" s="4">
        <f>2*'Tabulky jízd'!AX6*Vzdálenosti!$F$7-Vzdálenosti!$F$7*IF('Tabulky jízd'!AX6&gt;0,"1","0")</f>
        <v>0</v>
      </c>
      <c r="AY6" s="4">
        <f>2*'Tabulky jízd'!AY6*Vzdálenosti!$F$7-Vzdálenosti!$F$7*IF('Tabulky jízd'!AY6&gt;0,"1","0")</f>
        <v>0</v>
      </c>
      <c r="AZ6" s="4">
        <f>2*'Tabulky jízd'!AZ6*Vzdálenosti!$F$7-Vzdálenosti!$F$7*IF('Tabulky jízd'!AZ6&gt;0,"1","0")</f>
        <v>0</v>
      </c>
      <c r="BA6" s="4">
        <f>2*'Tabulky jízd'!BA6*Vzdálenosti!$F$7-Vzdálenosti!$F$7*IF('Tabulky jízd'!BA6&gt;0,"1","0")</f>
        <v>0</v>
      </c>
      <c r="BB6" s="4">
        <f>2*'Tabulky jízd'!BB6*Vzdálenosti!$F$7-Vzdálenosti!$F$7*IF('Tabulky jízd'!BB6&gt;0,"1","0")</f>
        <v>0</v>
      </c>
      <c r="BC6" s="4">
        <f>2*'Tabulky jízd'!BC6*Vzdálenosti!$F$7-Vzdálenosti!$F$7*IF('Tabulky jízd'!BC6&gt;0,"1","0")</f>
        <v>0</v>
      </c>
      <c r="BD6" s="4">
        <f>2*'Tabulky jízd'!BD6*Vzdálenosti!$F$7-Vzdálenosti!$F$7*IF('Tabulky jízd'!BD6&gt;0,"1","0")</f>
        <v>0</v>
      </c>
      <c r="BE6" s="4">
        <f>2*'Tabulky jízd'!BE6*Vzdálenosti!$F$7-Vzdálenosti!$F$7*IF('Tabulky jízd'!BE6&gt;0,"1","0")</f>
        <v>3486</v>
      </c>
      <c r="BF6" s="4">
        <f>2*'Tabulky jízd'!BF6*Vzdálenosti!$F$7-Vzdálenosti!$F$7*IF('Tabulky jízd'!BF6&gt;0,"1","0")</f>
        <v>0</v>
      </c>
      <c r="BG6" s="4">
        <f>2*'Tabulky jízd'!BG6*Vzdálenosti!$F$7-Vzdálenosti!$F$7*IF('Tabulky jízd'!BG6&gt;0,"1","0")</f>
        <v>0</v>
      </c>
      <c r="BH6" s="4">
        <f>2*'Tabulky jízd'!BH6*Vzdálenosti!$F$7-Vzdálenosti!$F$7*IF('Tabulky jízd'!BH6&gt;0,"1","0")</f>
        <v>3154</v>
      </c>
      <c r="BI6" s="4">
        <f>2*'Tabulky jízd'!BI6*Vzdálenosti!$F$7-Vzdálenosti!$F$7*IF('Tabulky jízd'!BI6&gt;0,"1","0")</f>
        <v>0</v>
      </c>
      <c r="BJ6" s="4">
        <f>2*'Tabulky jízd'!BJ6*Vzdálenosti!$F$7-Vzdálenosti!$F$7*IF('Tabulky jízd'!BJ6&gt;0,"1","0")</f>
        <v>0</v>
      </c>
      <c r="BK6" s="4">
        <f>2*'Tabulky jízd'!BK6*Vzdálenosti!$F$7-Vzdálenosti!$F$7*IF('Tabulky jízd'!BK6&gt;0,"1","0")</f>
        <v>4482</v>
      </c>
      <c r="BL6" s="4">
        <f>2*'Tabulky jízd'!BL6*Vzdálenosti!$F$7-Vzdálenosti!$F$7*IF('Tabulky jízd'!BL6&gt;0,"1","0")</f>
        <v>0</v>
      </c>
      <c r="BM6" s="4">
        <f>2*'Tabulky jízd'!BM6*Vzdálenosti!$F$7-Vzdálenosti!$F$7*IF('Tabulky jízd'!BM6&gt;0,"1","0")</f>
        <v>0</v>
      </c>
      <c r="BN6" s="4">
        <f>2*'Tabulky jízd'!BN6*Vzdálenosti!$F$7-Vzdálenosti!$F$7*IF('Tabulky jízd'!BN6&gt;0,"1","0")</f>
        <v>2822</v>
      </c>
      <c r="BO6" s="4">
        <f>2*'Tabulky jízd'!BO6*Vzdálenosti!$F$7-Vzdálenosti!$F$7*IF('Tabulky jízd'!BO6&gt;0,"1","0")</f>
        <v>0</v>
      </c>
      <c r="BP6" s="4">
        <f>2*'Tabulky jízd'!BP6*Vzdálenosti!$F$7-Vzdálenosti!$F$7*IF('Tabulky jízd'!BP6&gt;0,"1","0")</f>
        <v>0</v>
      </c>
      <c r="BQ6" s="4">
        <f>2*'Tabulky jízd'!BQ6*Vzdálenosti!$F$7-Vzdálenosti!$F$7*IF('Tabulky jízd'!BQ6&gt;0,"1","0")</f>
        <v>1494</v>
      </c>
      <c r="BR6" s="4">
        <f>2*'Tabulky jízd'!BR6*Vzdálenosti!$F$7-Vzdálenosti!$F$7*IF('Tabulky jízd'!BR6&gt;0,"1","0")</f>
        <v>0</v>
      </c>
      <c r="BS6" s="4">
        <f>2*'Tabulky jízd'!BS6*Vzdálenosti!$F$7-Vzdálenosti!$F$7*IF('Tabulky jízd'!BS6&gt;0,"1","0")</f>
        <v>0</v>
      </c>
      <c r="BT6" s="4">
        <f>2*'Tabulky jízd'!BT6*Vzdálenosti!$F$7-Vzdálenosti!$F$7*IF('Tabulky jízd'!BT6&gt;0,"1","0")</f>
        <v>0</v>
      </c>
      <c r="BU6" s="4">
        <f>2*'Tabulky jízd'!BU6*Vzdálenosti!$F$7-Vzdálenosti!$F$7*IF('Tabulky jízd'!BU6&gt;0,"1","0")</f>
        <v>0</v>
      </c>
      <c r="BV6" s="4">
        <f>2*'Tabulky jízd'!BV6*Vzdálenosti!$F$7-Vzdálenosti!$F$7*IF('Tabulky jízd'!BV6&gt;0,"1","0")</f>
        <v>0</v>
      </c>
      <c r="BW6" s="4">
        <f>2*'Tabulky jízd'!BW6*Vzdálenosti!$F$7-Vzdálenosti!$F$7*IF('Tabulky jízd'!BW6&gt;0,"1","0")</f>
        <v>0</v>
      </c>
      <c r="BX6" s="4">
        <f>2*'Tabulky jízd'!BX6*Vzdálenosti!$F$7-Vzdálenosti!$F$7*IF('Tabulky jízd'!BX6&gt;0,"1","0")</f>
        <v>0</v>
      </c>
      <c r="BY6" s="4">
        <f>2*'Tabulky jízd'!BY6*Vzdálenosti!$F$7-Vzdálenosti!$F$7*IF('Tabulky jízd'!BY6&gt;0,"1","0")</f>
        <v>0</v>
      </c>
      <c r="BZ6" s="4">
        <f>2*'Tabulky jízd'!BZ6*Vzdálenosti!$F$7-Vzdálenosti!$F$7*IF('Tabulky jízd'!BZ6&gt;0,"1","0")</f>
        <v>3818</v>
      </c>
      <c r="CA6" s="4">
        <f>2*'Tabulky jízd'!CA6*Vzdálenosti!$F$7-Vzdálenosti!$F$7*IF('Tabulky jízd'!CA6&gt;0,"1","0")</f>
        <v>0</v>
      </c>
      <c r="CB6" s="4">
        <f>2*'Tabulky jízd'!CB6*Vzdálenosti!$F$7-Vzdálenosti!$F$7*IF('Tabulky jízd'!CB6&gt;0,"1","0")</f>
        <v>0</v>
      </c>
      <c r="CC6" s="4">
        <f>2*'Tabulky jízd'!CC6*Vzdálenosti!$F$7-Vzdálenosti!$F$7*IF('Tabulky jízd'!CC6&gt;0,"1","0")</f>
        <v>1826</v>
      </c>
      <c r="CD6" s="4">
        <f>2*'Tabulky jízd'!CD6*Vzdálenosti!$F$7-Vzdálenosti!$F$7*IF('Tabulky jízd'!CD6&gt;0,"1","0")</f>
        <v>0</v>
      </c>
      <c r="CE6" s="4">
        <f>2*'Tabulky jízd'!CE6*Vzdálenosti!$F$7-Vzdálenosti!$F$7*IF('Tabulky jízd'!CE6&gt;0,"1","0")</f>
        <v>0</v>
      </c>
      <c r="CF6" s="4">
        <f>2*'Tabulky jízd'!CF6*Vzdálenosti!$F$7-Vzdálenosti!$F$7*IF('Tabulky jízd'!CF6&gt;0,"1","0")</f>
        <v>3818</v>
      </c>
      <c r="CG6" s="4">
        <f>2*'Tabulky jízd'!CG6*Vzdálenosti!$F$7-Vzdálenosti!$F$7*IF('Tabulky jízd'!CG6&gt;0,"1","0")</f>
        <v>0</v>
      </c>
      <c r="CH6" s="4">
        <f>2*'Tabulky jízd'!CH6*Vzdálenosti!$F$7-Vzdálenosti!$F$7*IF('Tabulky jízd'!CH6&gt;0,"1","0")</f>
        <v>0</v>
      </c>
      <c r="CI6" s="4">
        <f>2*'Tabulky jízd'!CI6*Vzdálenosti!$F$7-Vzdálenosti!$F$7*IF('Tabulky jízd'!CI6&gt;0,"1","0")</f>
        <v>2490</v>
      </c>
      <c r="CJ6" s="4">
        <f>2*'Tabulky jízd'!CJ6*Vzdálenosti!$F$7-Vzdálenosti!$F$7*IF('Tabulky jízd'!CJ6&gt;0,"1","0")</f>
        <v>0</v>
      </c>
      <c r="CK6" s="4">
        <f>2*'Tabulky jízd'!CK6*Vzdálenosti!$F$7-Vzdálenosti!$F$7*IF('Tabulky jízd'!CK6&gt;0,"1","0")</f>
        <v>0</v>
      </c>
      <c r="CL6" s="4">
        <f>2*'Tabulky jízd'!CL6*Vzdálenosti!$F$7-Vzdálenosti!$F$7*IF('Tabulky jízd'!CL6&gt;0,"1","0")</f>
        <v>0</v>
      </c>
      <c r="CM6" s="4">
        <f>2*'Tabulky jízd'!CM6*Vzdálenosti!$F$7-Vzdálenosti!$F$7*IF('Tabulky jízd'!CM6&gt;0,"1","0")</f>
        <v>0</v>
      </c>
      <c r="CN6" s="4">
        <f>2*'Tabulky jízd'!CN6*Vzdálenosti!$F$7-Vzdálenosti!$F$7*IF('Tabulky jízd'!CN6&gt;0,"1","0")</f>
        <v>0</v>
      </c>
      <c r="CO6" s="4">
        <f>2*'Tabulky jízd'!CO6*Vzdálenosti!$F$7-Vzdálenosti!$F$7*IF('Tabulky jízd'!CO6&gt;0,"1","0")</f>
        <v>0</v>
      </c>
      <c r="CP6" s="4">
        <f>2*'Tabulky jízd'!CP6*Vzdálenosti!$F$7-Vzdálenosti!$F$7*IF('Tabulky jízd'!CP6&gt;0,"1","0")</f>
        <v>0</v>
      </c>
      <c r="CQ6" s="4">
        <f>2*'Tabulky jízd'!CQ6*Vzdálenosti!$F$7-Vzdálenosti!$F$7*IF('Tabulky jízd'!CQ6&gt;0,"1","0")</f>
        <v>0</v>
      </c>
      <c r="CR6" s="4">
        <f>2*'Tabulky jízd'!CR6*Vzdálenosti!$F$7-Vzdálenosti!$F$7*IF('Tabulky jízd'!CR6&gt;0,"1","0")</f>
        <v>0</v>
      </c>
      <c r="CS6" s="4">
        <f>2*'Tabulky jízd'!CS6*Vzdálenosti!$F$7-Vzdálenosti!$F$7*IF('Tabulky jízd'!CS6&gt;0,"1","0")</f>
        <v>0</v>
      </c>
      <c r="CT6" s="4">
        <f>2*'Tabulky jízd'!CT6*Vzdálenosti!$F$7-Vzdálenosti!$F$7*IF('Tabulky jízd'!CT6&gt;0,"1","0")</f>
        <v>0</v>
      </c>
      <c r="CU6" s="4">
        <f>2*'Tabulky jízd'!CU6*Vzdálenosti!$F$7-Vzdálenosti!$F$7*IF('Tabulky jízd'!CU6&gt;0,"1","0")</f>
        <v>3818</v>
      </c>
      <c r="CV6" s="4">
        <f>2*'Tabulky jízd'!CV6*Vzdálenosti!$F$7-Vzdálenosti!$F$7*IF('Tabulky jízd'!CV6&gt;0,"1","0")</f>
        <v>0</v>
      </c>
      <c r="CW6" s="16">
        <f t="shared" si="0"/>
        <v>63412</v>
      </c>
    </row>
    <row r="7" spans="1:101" s="15" customFormat="1" x14ac:dyDescent="0.25">
      <c r="A7" s="19"/>
      <c r="B7" s="4" t="s">
        <v>54</v>
      </c>
      <c r="C7" s="4" t="s">
        <v>57</v>
      </c>
      <c r="D7" s="135" t="s">
        <v>312</v>
      </c>
      <c r="E7" s="4" t="s">
        <v>10</v>
      </c>
      <c r="F7" s="4">
        <v>1</v>
      </c>
      <c r="G7" s="16"/>
      <c r="H7" s="4">
        <f>2*'Tabulky jízd'!H7*Vzdálenosti!$F$8-Vzdálenosti!$F$8*IF('Tabulky jízd'!H7&gt;0,"1","0")</f>
        <v>0</v>
      </c>
      <c r="I7" s="4">
        <f>2*'Tabulky jízd'!I7*Vzdálenosti!$F$8-Vzdálenosti!$F$8*IF('Tabulky jízd'!I7&gt;0,"1","0")</f>
        <v>3059</v>
      </c>
      <c r="J7" s="4">
        <f>2*'Tabulky jízd'!J7*Vzdálenosti!$F$8-Vzdálenosti!$F$8*IF('Tabulky jízd'!J7&gt;0,"1","0")</f>
        <v>0</v>
      </c>
      <c r="K7" s="4">
        <f>2*'Tabulky jízd'!K7*Vzdálenosti!$F$8-Vzdálenosti!$F$8*IF('Tabulky jízd'!K7&gt;0,"1","0")</f>
        <v>0</v>
      </c>
      <c r="L7" s="4">
        <f>2*'Tabulky jízd'!L7*Vzdálenosti!$F$8-Vzdálenosti!$F$8*IF('Tabulky jízd'!L7&gt;0,"1","0")</f>
        <v>0</v>
      </c>
      <c r="M7" s="4">
        <f>2*'Tabulky jízd'!M7*Vzdálenosti!$F$8-Vzdálenosti!$F$8*IF('Tabulky jízd'!M7&gt;0,"1","0")</f>
        <v>0</v>
      </c>
      <c r="N7" s="4">
        <f>2*'Tabulky jízd'!N7*Vzdálenosti!$F$8-Vzdálenosti!$F$8*IF('Tabulky jízd'!N7&gt;0,"1","0")</f>
        <v>0</v>
      </c>
      <c r="O7" s="4">
        <f>2*'Tabulky jízd'!O7*Vzdálenosti!$F$8-Vzdálenosti!$F$8*IF('Tabulky jízd'!O7&gt;0,"1","0")</f>
        <v>1771</v>
      </c>
      <c r="P7" s="4">
        <f>2*'Tabulky jízd'!P7*Vzdálenosti!$F$8-Vzdálenosti!$F$8*IF('Tabulky jízd'!P7&gt;0,"1","0")</f>
        <v>0</v>
      </c>
      <c r="Q7" s="4">
        <f>2*'Tabulky jízd'!Q7*Vzdálenosti!$F$8-Vzdálenosti!$F$8*IF('Tabulky jízd'!Q7&gt;0,"1","0")</f>
        <v>0</v>
      </c>
      <c r="R7" s="4">
        <f>2*'Tabulky jízd'!R7*Vzdálenosti!$F$8-Vzdálenosti!$F$8*IF('Tabulky jízd'!R7&gt;0,"1","0")</f>
        <v>3059</v>
      </c>
      <c r="S7" s="4">
        <f>2*'Tabulky jízd'!S7*Vzdálenosti!$F$8-Vzdálenosti!$F$8*IF('Tabulky jízd'!S7&gt;0,"1","0")</f>
        <v>0</v>
      </c>
      <c r="T7" s="4">
        <f>2*'Tabulky jízd'!T7*Vzdálenosti!$F$8-Vzdálenosti!$F$8*IF('Tabulky jízd'!T7&gt;0,"1","0")</f>
        <v>0</v>
      </c>
      <c r="U7" s="4">
        <f>2*'Tabulky jízd'!U7*Vzdálenosti!$F$8-Vzdálenosti!$F$8*IF('Tabulky jízd'!U7&gt;0,"1","0")</f>
        <v>3703</v>
      </c>
      <c r="V7" s="4">
        <f>2*'Tabulky jízd'!V7*Vzdálenosti!$F$8-Vzdálenosti!$F$8*IF('Tabulky jízd'!V7&gt;0,"1","0")</f>
        <v>0</v>
      </c>
      <c r="W7" s="4">
        <f>2*'Tabulky jízd'!W7*Vzdálenosti!$F$8-Vzdálenosti!$F$8*IF('Tabulky jízd'!W7&gt;0,"1","0")</f>
        <v>0</v>
      </c>
      <c r="X7" s="4">
        <f>2*'Tabulky jízd'!X7*Vzdálenosti!$F$8-Vzdálenosti!$F$8*IF('Tabulky jízd'!X7&gt;0,"1","0")</f>
        <v>3703</v>
      </c>
      <c r="Y7" s="4">
        <f>2*'Tabulky jízd'!Y7*Vzdálenosti!$F$8-Vzdálenosti!$F$8*IF('Tabulky jízd'!Y7&gt;0,"1","0")</f>
        <v>0</v>
      </c>
      <c r="Z7" s="4">
        <f>2*'Tabulky jízd'!Z7*Vzdálenosti!$F$8-Vzdálenosti!$F$8*IF('Tabulky jízd'!Z7&gt;0,"1","0")</f>
        <v>0</v>
      </c>
      <c r="AA7" s="4">
        <f>2*'Tabulky jízd'!AA7*Vzdálenosti!$F$8-Vzdálenosti!$F$8*IF('Tabulky jízd'!AA7&gt;0,"1","0")</f>
        <v>3703</v>
      </c>
      <c r="AB7" s="4">
        <f>2*'Tabulky jízd'!AB7*Vzdálenosti!$F$8-Vzdálenosti!$F$8*IF('Tabulky jízd'!AB7&gt;0,"1","0")</f>
        <v>0</v>
      </c>
      <c r="AC7" s="4">
        <f>2*'Tabulky jízd'!AC7*Vzdálenosti!$F$8-Vzdálenosti!$F$8*IF('Tabulky jízd'!AC7&gt;0,"1","0")</f>
        <v>0</v>
      </c>
      <c r="AD7" s="4">
        <f>2*'Tabulky jízd'!AD7*Vzdálenosti!$F$8-Vzdálenosti!$F$8*IF('Tabulky jízd'!AD7&gt;0,"1","0")</f>
        <v>2093</v>
      </c>
      <c r="AE7" s="4">
        <f>2*'Tabulky jízd'!AE7*Vzdálenosti!$F$8-Vzdálenosti!$F$8*IF('Tabulky jízd'!AE7&gt;0,"1","0")</f>
        <v>0</v>
      </c>
      <c r="AF7" s="4">
        <f>2*'Tabulky jízd'!AF7*Vzdálenosti!$F$8-Vzdálenosti!$F$8*IF('Tabulky jízd'!AF7&gt;0,"1","0")</f>
        <v>0</v>
      </c>
      <c r="AG7" s="4">
        <f>2*'Tabulky jízd'!AG7*Vzdálenosti!$F$8-Vzdálenosti!$F$8*IF('Tabulky jízd'!AG7&gt;0,"1","0")</f>
        <v>805</v>
      </c>
      <c r="AH7" s="4">
        <f>2*'Tabulky jízd'!AH7*Vzdálenosti!$F$8-Vzdálenosti!$F$8*IF('Tabulky jízd'!AH7&gt;0,"1","0")</f>
        <v>0</v>
      </c>
      <c r="AI7" s="4">
        <f>2*'Tabulky jízd'!AI7*Vzdálenosti!$F$8-Vzdálenosti!$F$8*IF('Tabulky jízd'!AI7&gt;0,"1","0")</f>
        <v>0</v>
      </c>
      <c r="AJ7" s="4">
        <f>2*'Tabulky jízd'!AJ7*Vzdálenosti!$F$8-Vzdálenosti!$F$8*IF('Tabulky jízd'!AJ7&gt;0,"1","0")</f>
        <v>805</v>
      </c>
      <c r="AK7" s="4">
        <f>2*'Tabulky jízd'!AK7*Vzdálenosti!$F$8-Vzdálenosti!$F$8*IF('Tabulky jízd'!AK7&gt;0,"1","0")</f>
        <v>0</v>
      </c>
      <c r="AL7" s="4">
        <f>2*'Tabulky jízd'!AL7*Vzdálenosti!$F$8-Vzdálenosti!$F$8*IF('Tabulky jízd'!AL7&gt;0,"1","0")</f>
        <v>0</v>
      </c>
      <c r="AM7" s="4">
        <f>2*'Tabulky jízd'!AM7*Vzdálenosti!$F$8-Vzdálenosti!$F$8*IF('Tabulky jízd'!AM7&gt;0,"1","0")</f>
        <v>1771</v>
      </c>
      <c r="AN7" s="4">
        <f>2*'Tabulky jízd'!AN7*Vzdálenosti!$F$8-Vzdálenosti!$F$8*IF('Tabulky jízd'!AN7&gt;0,"1","0")</f>
        <v>0</v>
      </c>
      <c r="AO7" s="4">
        <f>2*'Tabulky jízd'!AO7*Vzdálenosti!$F$8-Vzdálenosti!$F$8*IF('Tabulky jízd'!AO7&gt;0,"1","0")</f>
        <v>0</v>
      </c>
      <c r="AP7" s="4">
        <f>2*'Tabulky jízd'!AP7*Vzdálenosti!$F$8-Vzdálenosti!$F$8*IF('Tabulky jízd'!AP7&gt;0,"1","0")</f>
        <v>2737</v>
      </c>
      <c r="AQ7" s="4">
        <f>2*'Tabulky jízd'!AQ7*Vzdálenosti!$F$8-Vzdálenosti!$F$8*IF('Tabulky jízd'!AQ7&gt;0,"1","0")</f>
        <v>0</v>
      </c>
      <c r="AR7" s="4">
        <f>2*'Tabulky jízd'!AR7*Vzdálenosti!$F$8-Vzdálenosti!$F$8*IF('Tabulky jízd'!AR7&gt;0,"1","0")</f>
        <v>0</v>
      </c>
      <c r="AS7" s="4">
        <f>2*'Tabulky jízd'!AS7*Vzdálenosti!$F$8-Vzdálenosti!$F$8*IF('Tabulky jízd'!AS7&gt;0,"1","0")</f>
        <v>2737</v>
      </c>
      <c r="AT7" s="4">
        <f>2*'Tabulky jízd'!AT7*Vzdálenosti!$F$8-Vzdálenosti!$F$8*IF('Tabulky jízd'!AT7&gt;0,"1","0")</f>
        <v>0</v>
      </c>
      <c r="AU7" s="4">
        <f>2*'Tabulky jízd'!AU7*Vzdálenosti!$F$8-Vzdálenosti!$F$8*IF('Tabulky jízd'!AU7&gt;0,"1","0")</f>
        <v>0</v>
      </c>
      <c r="AV7" s="4">
        <f>2*'Tabulky jízd'!AV7*Vzdálenosti!$F$8-Vzdálenosti!$F$8*IF('Tabulky jízd'!AV7&gt;0,"1","0")</f>
        <v>3703</v>
      </c>
      <c r="AW7" s="4">
        <f>2*'Tabulky jízd'!AW7*Vzdálenosti!$F$8-Vzdálenosti!$F$8*IF('Tabulky jízd'!AW7&gt;0,"1","0")</f>
        <v>0</v>
      </c>
      <c r="AX7" s="4">
        <f>2*'Tabulky jízd'!AX7*Vzdálenosti!$F$8-Vzdálenosti!$F$8*IF('Tabulky jízd'!AX7&gt;0,"1","0")</f>
        <v>0</v>
      </c>
      <c r="AY7" s="4">
        <f>2*'Tabulky jízd'!AY7*Vzdálenosti!$F$8-Vzdálenosti!$F$8*IF('Tabulky jízd'!AY7&gt;0,"1","0")</f>
        <v>3381</v>
      </c>
      <c r="AZ7" s="4">
        <f>2*'Tabulky jízd'!AZ7*Vzdálenosti!$F$8-Vzdálenosti!$F$8*IF('Tabulky jízd'!AZ7&gt;0,"1","0")</f>
        <v>0</v>
      </c>
      <c r="BA7" s="4">
        <f>2*'Tabulky jízd'!BA7*Vzdálenosti!$F$8-Vzdálenosti!$F$8*IF('Tabulky jízd'!BA7&gt;0,"1","0")</f>
        <v>0</v>
      </c>
      <c r="BB7" s="4">
        <f>2*'Tabulky jízd'!BB7*Vzdálenosti!$F$8-Vzdálenosti!$F$8*IF('Tabulky jízd'!BB7&gt;0,"1","0")</f>
        <v>2415</v>
      </c>
      <c r="BC7" s="4">
        <f>2*'Tabulky jízd'!BC7*Vzdálenosti!$F$8-Vzdálenosti!$F$8*IF('Tabulky jízd'!BC7&gt;0,"1","0")</f>
        <v>0</v>
      </c>
      <c r="BD7" s="4">
        <f>2*'Tabulky jízd'!BD7*Vzdálenosti!$F$8-Vzdálenosti!$F$8*IF('Tabulky jízd'!BD7&gt;0,"1","0")</f>
        <v>0</v>
      </c>
      <c r="BE7" s="4">
        <f>2*'Tabulky jízd'!BE7*Vzdálenosti!$F$8-Vzdálenosti!$F$8*IF('Tabulky jízd'!BE7&gt;0,"1","0")</f>
        <v>3381</v>
      </c>
      <c r="BF7" s="4">
        <f>2*'Tabulky jízd'!BF7*Vzdálenosti!$F$8-Vzdálenosti!$F$8*IF('Tabulky jízd'!BF7&gt;0,"1","0")</f>
        <v>0</v>
      </c>
      <c r="BG7" s="4">
        <f>2*'Tabulky jízd'!BG7*Vzdálenosti!$F$8-Vzdálenosti!$F$8*IF('Tabulky jízd'!BG7&gt;0,"1","0")</f>
        <v>0</v>
      </c>
      <c r="BH7" s="4">
        <f>2*'Tabulky jízd'!BH7*Vzdálenosti!$F$8-Vzdálenosti!$F$8*IF('Tabulky jízd'!BH7&gt;0,"1","0")</f>
        <v>4991</v>
      </c>
      <c r="BI7" s="4">
        <f>2*'Tabulky jízd'!BI7*Vzdálenosti!$F$8-Vzdálenosti!$F$8*IF('Tabulky jízd'!BI7&gt;0,"1","0")</f>
        <v>0</v>
      </c>
      <c r="BJ7" s="4">
        <f>2*'Tabulky jízd'!BJ7*Vzdálenosti!$F$8-Vzdálenosti!$F$8*IF('Tabulky jízd'!BJ7&gt;0,"1","0")</f>
        <v>0</v>
      </c>
      <c r="BK7" s="4">
        <f>2*'Tabulky jízd'!BK7*Vzdálenosti!$F$8-Vzdálenosti!$F$8*IF('Tabulky jízd'!BK7&gt;0,"1","0")</f>
        <v>805</v>
      </c>
      <c r="BL7" s="4">
        <f>2*'Tabulky jízd'!BL7*Vzdálenosti!$F$8-Vzdálenosti!$F$8*IF('Tabulky jízd'!BL7&gt;0,"1","0")</f>
        <v>0</v>
      </c>
      <c r="BM7" s="4">
        <f>2*'Tabulky jízd'!BM7*Vzdálenosti!$F$8-Vzdálenosti!$F$8*IF('Tabulky jízd'!BM7&gt;0,"1","0")</f>
        <v>0</v>
      </c>
      <c r="BN7" s="4">
        <f>2*'Tabulky jízd'!BN7*Vzdálenosti!$F$8-Vzdálenosti!$F$8*IF('Tabulky jízd'!BN7&gt;0,"1","0")</f>
        <v>2737</v>
      </c>
      <c r="BO7" s="4">
        <f>2*'Tabulky jízd'!BO7*Vzdálenosti!$F$8-Vzdálenosti!$F$8*IF('Tabulky jízd'!BO7&gt;0,"1","0")</f>
        <v>0</v>
      </c>
      <c r="BP7" s="4">
        <f>2*'Tabulky jízd'!BP7*Vzdálenosti!$F$8-Vzdálenosti!$F$8*IF('Tabulky jízd'!BP7&gt;0,"1","0")</f>
        <v>0</v>
      </c>
      <c r="BQ7" s="4">
        <f>2*'Tabulky jízd'!BQ7*Vzdálenosti!$F$8-Vzdálenosti!$F$8*IF('Tabulky jízd'!BQ7&gt;0,"1","0")</f>
        <v>2093</v>
      </c>
      <c r="BR7" s="4">
        <f>2*'Tabulky jízd'!BR7*Vzdálenosti!$F$8-Vzdálenosti!$F$8*IF('Tabulky jízd'!BR7&gt;0,"1","0")</f>
        <v>0</v>
      </c>
      <c r="BS7" s="4">
        <f>2*'Tabulky jízd'!BS7*Vzdálenosti!$F$8-Vzdálenosti!$F$8*IF('Tabulky jízd'!BS7&gt;0,"1","0")</f>
        <v>0</v>
      </c>
      <c r="BT7" s="4">
        <f>2*'Tabulky jízd'!BT7*Vzdálenosti!$F$8-Vzdálenosti!$F$8*IF('Tabulky jízd'!BT7&gt;0,"1","0")</f>
        <v>0</v>
      </c>
      <c r="BU7" s="4">
        <f>2*'Tabulky jízd'!BU7*Vzdálenosti!$F$8-Vzdálenosti!$F$8*IF('Tabulky jízd'!BU7&gt;0,"1","0")</f>
        <v>0</v>
      </c>
      <c r="BV7" s="4">
        <f>2*'Tabulky jízd'!BV7*Vzdálenosti!$F$8-Vzdálenosti!$F$8*IF('Tabulky jízd'!BV7&gt;0,"1","0")</f>
        <v>0</v>
      </c>
      <c r="BW7" s="4">
        <f>2*'Tabulky jízd'!BW7*Vzdálenosti!$F$8-Vzdálenosti!$F$8*IF('Tabulky jízd'!BW7&gt;0,"1","0")</f>
        <v>0</v>
      </c>
      <c r="BX7" s="4">
        <f>2*'Tabulky jízd'!BX7*Vzdálenosti!$F$8-Vzdálenosti!$F$8*IF('Tabulky jízd'!BX7&gt;0,"1","0")</f>
        <v>0</v>
      </c>
      <c r="BY7" s="4">
        <f>2*'Tabulky jízd'!BY7*Vzdálenosti!$F$8-Vzdálenosti!$F$8*IF('Tabulky jízd'!BY7&gt;0,"1","0")</f>
        <v>0</v>
      </c>
      <c r="BZ7" s="4">
        <f>2*'Tabulky jízd'!BZ7*Vzdálenosti!$F$8-Vzdálenosti!$F$8*IF('Tabulky jízd'!BZ7&gt;0,"1","0")</f>
        <v>0</v>
      </c>
      <c r="CA7" s="4">
        <f>2*'Tabulky jízd'!CA7*Vzdálenosti!$F$8-Vzdálenosti!$F$8*IF('Tabulky jízd'!CA7&gt;0,"1","0")</f>
        <v>0</v>
      </c>
      <c r="CB7" s="4">
        <f>2*'Tabulky jízd'!CB7*Vzdálenosti!$F$8-Vzdálenosti!$F$8*IF('Tabulky jízd'!CB7&gt;0,"1","0")</f>
        <v>0</v>
      </c>
      <c r="CC7" s="4">
        <f>2*'Tabulky jízd'!CC7*Vzdálenosti!$F$8-Vzdálenosti!$F$8*IF('Tabulky jízd'!CC7&gt;0,"1","0")</f>
        <v>0</v>
      </c>
      <c r="CD7" s="4">
        <f>2*'Tabulky jízd'!CD7*Vzdálenosti!$F$8-Vzdálenosti!$F$8*IF('Tabulky jízd'!CD7&gt;0,"1","0")</f>
        <v>0</v>
      </c>
      <c r="CE7" s="4">
        <f>2*'Tabulky jízd'!CE7*Vzdálenosti!$F$8-Vzdálenosti!$F$8*IF('Tabulky jízd'!CE7&gt;0,"1","0")</f>
        <v>0</v>
      </c>
      <c r="CF7" s="4">
        <f>2*'Tabulky jízd'!CF7*Vzdálenosti!$F$8-Vzdálenosti!$F$8*IF('Tabulky jízd'!CF7&gt;0,"1","0")</f>
        <v>0</v>
      </c>
      <c r="CG7" s="4">
        <f>2*'Tabulky jízd'!CG7*Vzdálenosti!$F$8-Vzdálenosti!$F$8*IF('Tabulky jízd'!CG7&gt;0,"1","0")</f>
        <v>0</v>
      </c>
      <c r="CH7" s="4">
        <f>2*'Tabulky jízd'!CH7*Vzdálenosti!$F$8-Vzdálenosti!$F$8*IF('Tabulky jízd'!CH7&gt;0,"1","0")</f>
        <v>0</v>
      </c>
      <c r="CI7" s="4">
        <f>2*'Tabulky jízd'!CI7*Vzdálenosti!$F$8-Vzdálenosti!$F$8*IF('Tabulky jízd'!CI7&gt;0,"1","0")</f>
        <v>0</v>
      </c>
      <c r="CJ7" s="4">
        <f>2*'Tabulky jízd'!CJ7*Vzdálenosti!$F$8-Vzdálenosti!$F$8*IF('Tabulky jízd'!CJ7&gt;0,"1","0")</f>
        <v>0</v>
      </c>
      <c r="CK7" s="4">
        <f>2*'Tabulky jízd'!CK7*Vzdálenosti!$F$8-Vzdálenosti!$F$8*IF('Tabulky jízd'!CK7&gt;0,"1","0")</f>
        <v>0</v>
      </c>
      <c r="CL7" s="4">
        <f>2*'Tabulky jízd'!CL7*Vzdálenosti!$F$8-Vzdálenosti!$F$8*IF('Tabulky jízd'!CL7&gt;0,"1","0")</f>
        <v>0</v>
      </c>
      <c r="CM7" s="4">
        <f>2*'Tabulky jízd'!CM7*Vzdálenosti!$F$8-Vzdálenosti!$F$8*IF('Tabulky jízd'!CM7&gt;0,"1","0")</f>
        <v>0</v>
      </c>
      <c r="CN7" s="4">
        <f>2*'Tabulky jízd'!CN7*Vzdálenosti!$F$8-Vzdálenosti!$F$8*IF('Tabulky jízd'!CN7&gt;0,"1","0")</f>
        <v>0</v>
      </c>
      <c r="CO7" s="4">
        <f>2*'Tabulky jízd'!CO7*Vzdálenosti!$F$8-Vzdálenosti!$F$8*IF('Tabulky jízd'!CO7&gt;0,"1","0")</f>
        <v>0</v>
      </c>
      <c r="CP7" s="4">
        <f>2*'Tabulky jízd'!CP7*Vzdálenosti!$F$8-Vzdálenosti!$F$8*IF('Tabulky jízd'!CP7&gt;0,"1","0")</f>
        <v>0</v>
      </c>
      <c r="CQ7" s="4">
        <f>2*'Tabulky jízd'!CQ7*Vzdálenosti!$F$8-Vzdálenosti!$F$8*IF('Tabulky jízd'!CQ7&gt;0,"1","0")</f>
        <v>0</v>
      </c>
      <c r="CR7" s="4">
        <f>2*'Tabulky jízd'!CR7*Vzdálenosti!$F$8-Vzdálenosti!$F$8*IF('Tabulky jízd'!CR7&gt;0,"1","0")</f>
        <v>0</v>
      </c>
      <c r="CS7" s="4">
        <f>2*'Tabulky jízd'!CS7*Vzdálenosti!$F$8-Vzdálenosti!$F$8*IF('Tabulky jízd'!CS7&gt;0,"1","0")</f>
        <v>0</v>
      </c>
      <c r="CT7" s="4">
        <f>2*'Tabulky jízd'!CT7*Vzdálenosti!$F$8-Vzdálenosti!$F$8*IF('Tabulky jízd'!CT7&gt;0,"1","0")</f>
        <v>0</v>
      </c>
      <c r="CU7" s="4">
        <f>2*'Tabulky jízd'!CU7*Vzdálenosti!$F$8-Vzdálenosti!$F$8*IF('Tabulky jízd'!CU7&gt;0,"1","0")</f>
        <v>2737</v>
      </c>
      <c r="CV7" s="4">
        <f>2*'Tabulky jízd'!CV7*Vzdálenosti!$F$8-Vzdálenosti!$F$8*IF('Tabulky jízd'!CV7&gt;0,"1","0")</f>
        <v>0</v>
      </c>
      <c r="CW7" s="16">
        <f t="shared" si="0"/>
        <v>56189</v>
      </c>
    </row>
    <row r="8" spans="1:101" s="15" customFormat="1" x14ac:dyDescent="0.25">
      <c r="A8" s="19"/>
      <c r="B8" s="4" t="s">
        <v>63</v>
      </c>
      <c r="C8" s="4" t="s">
        <v>63</v>
      </c>
      <c r="D8" s="4" t="s">
        <v>50</v>
      </c>
      <c r="E8" s="5" t="s">
        <v>65</v>
      </c>
      <c r="F8" s="16">
        <v>3</v>
      </c>
      <c r="G8" s="16"/>
      <c r="H8" s="4">
        <f>2*'Tabulky jízd'!H12*Vzdálenosti!$F$10-Vzdálenosti!$F$10*IF('Tabulky jízd'!H12&gt;0,"1","0")</f>
        <v>0</v>
      </c>
      <c r="I8" s="4">
        <f>2*'Tabulky jízd'!I12*Vzdálenosti!$F$10-Vzdálenosti!$F$10*IF('Tabulky jízd'!I12&gt;0,"1","0")</f>
        <v>0</v>
      </c>
      <c r="J8" s="4">
        <f>2*'Tabulky jízd'!J12*Vzdálenosti!$F$10-Vzdálenosti!$F$10*IF('Tabulky jízd'!J12&gt;0,"1","0")</f>
        <v>0</v>
      </c>
      <c r="K8" s="4">
        <f>2*'Tabulky jízd'!K12*Vzdálenosti!$F$10-Vzdálenosti!$F$10*IF('Tabulky jízd'!K12&gt;0,"1","0")</f>
        <v>0</v>
      </c>
      <c r="L8" s="4">
        <f>2*'Tabulky jízd'!L12*Vzdálenosti!$F$10-Vzdálenosti!$F$10*IF('Tabulky jízd'!L12&gt;0,"1","0")</f>
        <v>0</v>
      </c>
      <c r="M8" s="4">
        <f>2*'Tabulky jízd'!M12*Vzdálenosti!$F$10-Vzdálenosti!$F$10*IF('Tabulky jízd'!M12&gt;0,"1","0")</f>
        <v>0</v>
      </c>
      <c r="N8" s="4">
        <f>2*'Tabulky jízd'!N12*Vzdálenosti!$F$10-Vzdálenosti!$F$10*IF('Tabulky jízd'!N12&gt;0,"1","0")</f>
        <v>0</v>
      </c>
      <c r="O8" s="4">
        <f>2*'Tabulky jízd'!O12*Vzdálenosti!$F$10-Vzdálenosti!$F$10*IF('Tabulky jízd'!O12&gt;0,"1","0")</f>
        <v>53</v>
      </c>
      <c r="P8" s="4">
        <f>2*'Tabulky jízd'!P12*Vzdálenosti!$F$10-Vzdálenosti!$F$10*IF('Tabulky jízd'!P12&gt;0,"1","0")</f>
        <v>0</v>
      </c>
      <c r="Q8" s="4">
        <f>2*'Tabulky jízd'!Q12*Vzdálenosti!$F$10-Vzdálenosti!$F$10*IF('Tabulky jízd'!Q12&gt;0,"1","0")</f>
        <v>53</v>
      </c>
      <c r="R8" s="4">
        <f>2*'Tabulky jízd'!R12*Vzdálenosti!$F$10-Vzdálenosti!$F$10*IF('Tabulky jízd'!R12&gt;0,"1","0")</f>
        <v>53</v>
      </c>
      <c r="S8" s="4">
        <f>2*'Tabulky jízd'!S12*Vzdálenosti!$F$10-Vzdálenosti!$F$10*IF('Tabulky jízd'!S12&gt;0,"1","0")</f>
        <v>0</v>
      </c>
      <c r="T8" s="4">
        <f>2*'Tabulky jízd'!T12*Vzdálenosti!$F$10-Vzdálenosti!$F$10*IF('Tabulky jízd'!T12&gt;0,"1","0")</f>
        <v>0</v>
      </c>
      <c r="U8" s="4">
        <f>2*'Tabulky jízd'!U12*Vzdálenosti!$F$10-Vzdálenosti!$F$10*IF('Tabulky jízd'!U12&gt;0,"1","0")</f>
        <v>0</v>
      </c>
      <c r="V8" s="4">
        <f>2*'Tabulky jízd'!V12*Vzdálenosti!$F$10-Vzdálenosti!$F$10*IF('Tabulky jízd'!V12&gt;0,"1","0")</f>
        <v>53</v>
      </c>
      <c r="W8" s="4">
        <f>2*'Tabulky jízd'!W12*Vzdálenosti!$F$10-Vzdálenosti!$F$10*IF('Tabulky jízd'!W12&gt;0,"1","0")</f>
        <v>53</v>
      </c>
      <c r="X8" s="4">
        <f>2*'Tabulky jízd'!X12*Vzdálenosti!$F$10-Vzdálenosti!$F$10*IF('Tabulky jízd'!X12&gt;0,"1","0")</f>
        <v>0</v>
      </c>
      <c r="Y8" s="4">
        <f>2*'Tabulky jízd'!Y12*Vzdálenosti!$F$10-Vzdálenosti!$F$10*IF('Tabulky jízd'!Y12&gt;0,"1","0")</f>
        <v>0</v>
      </c>
      <c r="Z8" s="4">
        <f>2*'Tabulky jízd'!Z12*Vzdálenosti!$F$10-Vzdálenosti!$F$10*IF('Tabulky jízd'!Z12&gt;0,"1","0")</f>
        <v>53</v>
      </c>
      <c r="AA8" s="4">
        <f>2*'Tabulky jízd'!AA12*Vzdálenosti!$F$10-Vzdálenosti!$F$10*IF('Tabulky jízd'!AA12&gt;0,"1","0")</f>
        <v>53</v>
      </c>
      <c r="AB8" s="4">
        <f>2*'Tabulky jízd'!AB12*Vzdálenosti!$F$10-Vzdálenosti!$F$10*IF('Tabulky jízd'!AB12&gt;0,"1","0")</f>
        <v>0</v>
      </c>
      <c r="AC8" s="4">
        <f>2*'Tabulky jízd'!AC12*Vzdálenosti!$F$10-Vzdálenosti!$F$10*IF('Tabulky jízd'!AC12&gt;0,"1","0")</f>
        <v>0</v>
      </c>
      <c r="AD8" s="4">
        <f>2*'Tabulky jízd'!AD12*Vzdálenosti!$F$10-Vzdálenosti!$F$10*IF('Tabulky jízd'!AD12&gt;0,"1","0")</f>
        <v>0</v>
      </c>
      <c r="AE8" s="4">
        <f>2*'Tabulky jízd'!AE12*Vzdálenosti!$F$10-Vzdálenosti!$F$10*IF('Tabulky jízd'!AE12&gt;0,"1","0")</f>
        <v>0</v>
      </c>
      <c r="AF8" s="4">
        <f>2*'Tabulky jízd'!AF12*Vzdálenosti!$F$10-Vzdálenosti!$F$10*IF('Tabulky jízd'!AF12&gt;0,"1","0")</f>
        <v>0</v>
      </c>
      <c r="AG8" s="4">
        <f>2*'Tabulky jízd'!AG12*Vzdálenosti!$F$10-Vzdálenosti!$F$10*IF('Tabulky jízd'!AG12&gt;0,"1","0")</f>
        <v>0</v>
      </c>
      <c r="AH8" s="4">
        <f>2*'Tabulky jízd'!AH12*Vzdálenosti!$F$10-Vzdálenosti!$F$10*IF('Tabulky jízd'!AH12&gt;0,"1","0")</f>
        <v>0</v>
      </c>
      <c r="AI8" s="4">
        <f>2*'Tabulky jízd'!AI12*Vzdálenosti!$F$10-Vzdálenosti!$F$10*IF('Tabulky jízd'!AI12&gt;0,"1","0")</f>
        <v>0</v>
      </c>
      <c r="AJ8" s="4">
        <f>2*'Tabulky jízd'!AJ12*Vzdálenosti!$F$10-Vzdálenosti!$F$10*IF('Tabulky jízd'!AJ12&gt;0,"1","0")</f>
        <v>53</v>
      </c>
      <c r="AK8" s="4">
        <f>2*'Tabulky jízd'!AK12*Vzdálenosti!$F$10-Vzdálenosti!$F$10*IF('Tabulky jízd'!AK12&gt;0,"1","0")</f>
        <v>0</v>
      </c>
      <c r="AL8" s="4">
        <f>2*'Tabulky jízd'!AL12*Vzdálenosti!$F$10-Vzdálenosti!$F$10*IF('Tabulky jízd'!AL12&gt;0,"1","0")</f>
        <v>0</v>
      </c>
      <c r="AM8" s="4">
        <f>2*'Tabulky jízd'!AM12*Vzdálenosti!$F$10-Vzdálenosti!$F$10*IF('Tabulky jízd'!AM12&gt;0,"1","0")</f>
        <v>0</v>
      </c>
      <c r="AN8" s="4">
        <f>2*'Tabulky jízd'!AN12*Vzdálenosti!$F$10-Vzdálenosti!$F$10*IF('Tabulky jízd'!AN12&gt;0,"1","0")</f>
        <v>53</v>
      </c>
      <c r="AO8" s="4">
        <f>2*'Tabulky jízd'!AO12*Vzdálenosti!$F$10-Vzdálenosti!$F$10*IF('Tabulky jízd'!AO12&gt;0,"1","0")</f>
        <v>53</v>
      </c>
      <c r="AP8" s="4">
        <f>2*'Tabulky jízd'!AP12*Vzdálenosti!$F$10-Vzdálenosti!$F$10*IF('Tabulky jízd'!AP12&gt;0,"1","0")</f>
        <v>0</v>
      </c>
      <c r="AQ8" s="4">
        <f>2*'Tabulky jízd'!AQ12*Vzdálenosti!$F$10-Vzdálenosti!$F$10*IF('Tabulky jízd'!AQ12&gt;0,"1","0")</f>
        <v>53</v>
      </c>
      <c r="AR8" s="4">
        <f>2*'Tabulky jízd'!AR12*Vzdálenosti!$F$10-Vzdálenosti!$F$10*IF('Tabulky jízd'!AR12&gt;0,"1","0")</f>
        <v>0</v>
      </c>
      <c r="AS8" s="4">
        <f>2*'Tabulky jízd'!AS12*Vzdálenosti!$F$10-Vzdálenosti!$F$10*IF('Tabulky jízd'!AS12&gt;0,"1","0")</f>
        <v>0</v>
      </c>
      <c r="AT8" s="4">
        <f>2*'Tabulky jízd'!AT12*Vzdálenosti!$F$10-Vzdálenosti!$F$10*IF('Tabulky jízd'!AT12&gt;0,"1","0")</f>
        <v>159</v>
      </c>
      <c r="AU8" s="4">
        <f>2*'Tabulky jízd'!AU12*Vzdálenosti!$F$10-Vzdálenosti!$F$10*IF('Tabulky jízd'!AU12&gt;0,"1","0")</f>
        <v>0</v>
      </c>
      <c r="AV8" s="4">
        <f>2*'Tabulky jízd'!AV12*Vzdálenosti!$F$10-Vzdálenosti!$F$10*IF('Tabulky jízd'!AV12&gt;0,"1","0")</f>
        <v>0</v>
      </c>
      <c r="AW8" s="4">
        <f>2*'Tabulky jízd'!AW12*Vzdálenosti!$F$10-Vzdálenosti!$F$10*IF('Tabulky jízd'!AW12&gt;0,"1","0")</f>
        <v>0</v>
      </c>
      <c r="AX8" s="4">
        <f>2*'Tabulky jízd'!AX12*Vzdálenosti!$F$10-Vzdálenosti!$F$10*IF('Tabulky jízd'!AX12&gt;0,"1","0")</f>
        <v>0</v>
      </c>
      <c r="AY8" s="4">
        <f>2*'Tabulky jízd'!AY12*Vzdálenosti!$F$10-Vzdálenosti!$F$10*IF('Tabulky jízd'!AY12&gt;0,"1","0")</f>
        <v>0</v>
      </c>
      <c r="AZ8" s="4">
        <f>2*'Tabulky jízd'!AZ12*Vzdálenosti!$F$10-Vzdálenosti!$F$10*IF('Tabulky jízd'!AZ12&gt;0,"1","0")</f>
        <v>0</v>
      </c>
      <c r="BA8" s="4">
        <f>2*'Tabulky jízd'!BA12*Vzdálenosti!$F$10-Vzdálenosti!$F$10*IF('Tabulky jízd'!BA12&gt;0,"1","0")</f>
        <v>0</v>
      </c>
      <c r="BB8" s="4">
        <f>2*'Tabulky jízd'!BB12*Vzdálenosti!$F$10-Vzdálenosti!$F$10*IF('Tabulky jízd'!BB12&gt;0,"1","0")</f>
        <v>0</v>
      </c>
      <c r="BC8" s="4">
        <f>2*'Tabulky jízd'!BC12*Vzdálenosti!$F$10-Vzdálenosti!$F$10*IF('Tabulky jízd'!BC12&gt;0,"1","0")</f>
        <v>0</v>
      </c>
      <c r="BD8" s="4">
        <f>2*'Tabulky jízd'!BD12*Vzdálenosti!$F$10-Vzdálenosti!$F$10*IF('Tabulky jízd'!BD12&gt;0,"1","0")</f>
        <v>0</v>
      </c>
      <c r="BE8" s="4">
        <f>2*'Tabulky jízd'!BE12*Vzdálenosti!$F$10-Vzdálenosti!$F$10*IF('Tabulky jízd'!BE12&gt;0,"1","0")</f>
        <v>0</v>
      </c>
      <c r="BF8" s="4">
        <f>2*'Tabulky jízd'!BF12*Vzdálenosti!$F$10-Vzdálenosti!$F$10*IF('Tabulky jízd'!BF12&gt;0,"1","0")</f>
        <v>0</v>
      </c>
      <c r="BG8" s="4">
        <f>2*'Tabulky jízd'!BG12*Vzdálenosti!$F$10-Vzdálenosti!$F$10*IF('Tabulky jízd'!BG12&gt;0,"1","0")</f>
        <v>53</v>
      </c>
      <c r="BH8" s="4">
        <f>2*'Tabulky jízd'!BH12*Vzdálenosti!$F$10-Vzdálenosti!$F$10*IF('Tabulky jízd'!BH12&gt;0,"1","0")</f>
        <v>0</v>
      </c>
      <c r="BI8" s="4">
        <f>2*'Tabulky jízd'!BI12*Vzdálenosti!$F$10-Vzdálenosti!$F$10*IF('Tabulky jízd'!BI12&gt;0,"1","0")</f>
        <v>0</v>
      </c>
      <c r="BJ8" s="4">
        <f>2*'Tabulky jízd'!BJ12*Vzdálenosti!$F$10-Vzdálenosti!$F$10*IF('Tabulky jízd'!BJ12&gt;0,"1","0")</f>
        <v>53</v>
      </c>
      <c r="BK8" s="4">
        <f>2*'Tabulky jízd'!BK12*Vzdálenosti!$F$10-Vzdálenosti!$F$10*IF('Tabulky jízd'!BK12&gt;0,"1","0")</f>
        <v>0</v>
      </c>
      <c r="BL8" s="4">
        <f>2*'Tabulky jízd'!BL12*Vzdálenosti!$F$10-Vzdálenosti!$F$10*IF('Tabulky jízd'!BL12&gt;0,"1","0")</f>
        <v>0</v>
      </c>
      <c r="BM8" s="4">
        <f>2*'Tabulky jízd'!BM12*Vzdálenosti!$F$10-Vzdálenosti!$F$10*IF('Tabulky jízd'!BM12&gt;0,"1","0")</f>
        <v>53</v>
      </c>
      <c r="BN8" s="4">
        <f>2*'Tabulky jízd'!BN12*Vzdálenosti!$F$10-Vzdálenosti!$F$10*IF('Tabulky jízd'!BN12&gt;0,"1","0")</f>
        <v>0</v>
      </c>
      <c r="BO8" s="4">
        <f>2*'Tabulky jízd'!BO12*Vzdálenosti!$F$10-Vzdálenosti!$F$10*IF('Tabulky jízd'!BO12&gt;0,"1","0")</f>
        <v>53</v>
      </c>
      <c r="BP8" s="4">
        <f>2*'Tabulky jízd'!BP12*Vzdálenosti!$F$10-Vzdálenosti!$F$10*IF('Tabulky jízd'!BP12&gt;0,"1","0")</f>
        <v>53</v>
      </c>
      <c r="BQ8" s="4">
        <f>2*'Tabulky jízd'!BQ12*Vzdálenosti!$F$10-Vzdálenosti!$F$10*IF('Tabulky jízd'!BQ12&gt;0,"1","0")</f>
        <v>0</v>
      </c>
      <c r="BR8" s="4">
        <f>2*'Tabulky jízd'!BR12*Vzdálenosti!$F$10-Vzdálenosti!$F$10*IF('Tabulky jízd'!BR12&gt;0,"1","0")</f>
        <v>0</v>
      </c>
      <c r="BS8" s="4">
        <f>2*'Tabulky jízd'!BS12*Vzdálenosti!$F$10-Vzdálenosti!$F$10*IF('Tabulky jízd'!BS12&gt;0,"1","0")</f>
        <v>0</v>
      </c>
      <c r="BT8" s="4">
        <f>2*'Tabulky jízd'!BT12*Vzdálenosti!$F$10-Vzdálenosti!$F$10*IF('Tabulky jízd'!BT12&gt;0,"1","0")</f>
        <v>0</v>
      </c>
      <c r="BU8" s="4">
        <f>2*'Tabulky jízd'!BU12*Vzdálenosti!$F$10-Vzdálenosti!$F$10*IF('Tabulky jízd'!BU12&gt;0,"1","0")</f>
        <v>0</v>
      </c>
      <c r="BV8" s="4">
        <f>2*'Tabulky jízd'!BV12*Vzdálenosti!$F$10-Vzdálenosti!$F$10*IF('Tabulky jízd'!BV12&gt;0,"1","0")</f>
        <v>0</v>
      </c>
      <c r="BW8" s="4">
        <f>2*'Tabulky jízd'!BW12*Vzdálenosti!$F$10-Vzdálenosti!$F$10*IF('Tabulky jízd'!BW12&gt;0,"1","0")</f>
        <v>0</v>
      </c>
      <c r="BX8" s="4">
        <f>2*'Tabulky jízd'!BX12*Vzdálenosti!$F$10-Vzdálenosti!$F$10*IF('Tabulky jízd'!BX12&gt;0,"1","0")</f>
        <v>0</v>
      </c>
      <c r="BY8" s="4">
        <f>2*'Tabulky jízd'!BY12*Vzdálenosti!$F$10-Vzdálenosti!$F$10*IF('Tabulky jízd'!BY12&gt;0,"1","0")</f>
        <v>0</v>
      </c>
      <c r="BZ8" s="4">
        <f>2*'Tabulky jízd'!BZ12*Vzdálenosti!$F$10-Vzdálenosti!$F$10*IF('Tabulky jízd'!BZ12&gt;0,"1","0")</f>
        <v>53</v>
      </c>
      <c r="CA8" s="4">
        <f>2*'Tabulky jízd'!CA12*Vzdálenosti!$F$10-Vzdálenosti!$F$10*IF('Tabulky jízd'!CA12&gt;0,"1","0")</f>
        <v>0</v>
      </c>
      <c r="CB8" s="4">
        <f>2*'Tabulky jízd'!CB12*Vzdálenosti!$F$10-Vzdálenosti!$F$10*IF('Tabulky jízd'!CB12&gt;0,"1","0")</f>
        <v>0</v>
      </c>
      <c r="CC8" s="4">
        <f>2*'Tabulky jízd'!CC12*Vzdálenosti!$F$10-Vzdálenosti!$F$10*IF('Tabulky jízd'!CC12&gt;0,"1","0")</f>
        <v>0</v>
      </c>
      <c r="CD8" s="4">
        <f>2*'Tabulky jízd'!CD12*Vzdálenosti!$F$10-Vzdálenosti!$F$10*IF('Tabulky jízd'!CD12&gt;0,"1","0")</f>
        <v>0</v>
      </c>
      <c r="CE8" s="4">
        <f>2*'Tabulky jízd'!CE12*Vzdálenosti!$F$10-Vzdálenosti!$F$10*IF('Tabulky jízd'!CE12&gt;0,"1","0")</f>
        <v>0</v>
      </c>
      <c r="CF8" s="4">
        <f>2*'Tabulky jízd'!CF12*Vzdálenosti!$F$10-Vzdálenosti!$F$10*IF('Tabulky jízd'!CF12&gt;0,"1","0")</f>
        <v>0</v>
      </c>
      <c r="CG8" s="4">
        <f>2*'Tabulky jízd'!CG12*Vzdálenosti!$F$10-Vzdálenosti!$F$10*IF('Tabulky jízd'!CG12&gt;0,"1","0")</f>
        <v>53</v>
      </c>
      <c r="CH8" s="4">
        <f>2*'Tabulky jízd'!CH12*Vzdálenosti!$F$10-Vzdálenosti!$F$10*IF('Tabulky jízd'!CH12&gt;0,"1","0")</f>
        <v>0</v>
      </c>
      <c r="CI8" s="4">
        <f>2*'Tabulky jízd'!CI12*Vzdálenosti!$F$10-Vzdálenosti!$F$10*IF('Tabulky jízd'!CI12&gt;0,"1","0")</f>
        <v>0</v>
      </c>
      <c r="CJ8" s="4">
        <f>2*'Tabulky jízd'!CJ12*Vzdálenosti!$F$10-Vzdálenosti!$F$10*IF('Tabulky jízd'!CJ12&gt;0,"1","0")</f>
        <v>53</v>
      </c>
      <c r="CK8" s="4">
        <f>2*'Tabulky jízd'!CK12*Vzdálenosti!$F$10-Vzdálenosti!$F$10*IF('Tabulky jízd'!CK12&gt;0,"1","0")</f>
        <v>0</v>
      </c>
      <c r="CL8" s="4">
        <f>2*'Tabulky jízd'!CL12*Vzdálenosti!$F$10-Vzdálenosti!$F$10*IF('Tabulky jízd'!CL12&gt;0,"1","0")</f>
        <v>0</v>
      </c>
      <c r="CM8" s="4">
        <f>2*'Tabulky jízd'!CM12*Vzdálenosti!$F$10-Vzdálenosti!$F$10*IF('Tabulky jízd'!CM12&gt;0,"1","0")</f>
        <v>0</v>
      </c>
      <c r="CN8" s="4">
        <f>2*'Tabulky jízd'!CN12*Vzdálenosti!$F$10-Vzdálenosti!$F$10*IF('Tabulky jízd'!CN12&gt;0,"1","0")</f>
        <v>0</v>
      </c>
      <c r="CO8" s="4">
        <f>2*'Tabulky jízd'!CO12*Vzdálenosti!$F$10-Vzdálenosti!$F$10*IF('Tabulky jízd'!CO12&gt;0,"1","0")</f>
        <v>0</v>
      </c>
      <c r="CP8" s="4">
        <f>2*'Tabulky jízd'!CP12*Vzdálenosti!$F$10-Vzdálenosti!$F$10*IF('Tabulky jízd'!CP12&gt;0,"1","0")</f>
        <v>0</v>
      </c>
      <c r="CQ8" s="4">
        <f>2*'Tabulky jízd'!CQ12*Vzdálenosti!$F$10-Vzdálenosti!$F$10*IF('Tabulky jízd'!CQ12&gt;0,"1","0")</f>
        <v>0</v>
      </c>
      <c r="CR8" s="4">
        <f>2*'Tabulky jízd'!CR12*Vzdálenosti!$F$10-Vzdálenosti!$F$10*IF('Tabulky jízd'!CR12&gt;0,"1","0")</f>
        <v>0</v>
      </c>
      <c r="CS8" s="4">
        <f>2*'Tabulky jízd'!CS12*Vzdálenosti!$F$10-Vzdálenosti!$F$10*IF('Tabulky jízd'!CS12&gt;0,"1","0")</f>
        <v>0</v>
      </c>
      <c r="CT8" s="4">
        <f>2*'Tabulky jízd'!CT12*Vzdálenosti!$F$10-Vzdálenosti!$F$10*IF('Tabulky jízd'!CT12&gt;0,"1","0")</f>
        <v>0</v>
      </c>
      <c r="CU8" s="4">
        <f>2*'Tabulky jízd'!CU12*Vzdálenosti!$F$10-Vzdálenosti!$F$10*IF('Tabulky jízd'!CU12&gt;0,"1","0")</f>
        <v>53</v>
      </c>
      <c r="CV8" s="4">
        <f>2*'Tabulky jízd'!CV12*Vzdálenosti!$F$10-Vzdálenosti!$F$10*IF('Tabulky jízd'!CV12&gt;0,"1","0")</f>
        <v>0</v>
      </c>
      <c r="CW8" s="16">
        <f>SUM(H8:CV8)</f>
        <v>1219</v>
      </c>
    </row>
    <row r="9" spans="1:101" s="15" customFormat="1" x14ac:dyDescent="0.25">
      <c r="A9" s="19"/>
      <c r="B9" s="4" t="s">
        <v>63</v>
      </c>
      <c r="C9" s="4" t="s">
        <v>55</v>
      </c>
      <c r="D9" s="135" t="s">
        <v>50</v>
      </c>
      <c r="E9" s="4" t="s">
        <v>66</v>
      </c>
      <c r="F9" s="16">
        <v>3</v>
      </c>
      <c r="G9" s="16"/>
      <c r="H9" s="4">
        <f>2*'Tabulky jízd'!H13*Vzdálenosti!$F$11-Vzdálenosti!$F$11*IF('Tabulky jízd'!H13&gt;0,"1","0")</f>
        <v>0</v>
      </c>
      <c r="I9" s="4">
        <f>2*'Tabulky jízd'!I13*Vzdálenosti!$F$11-Vzdálenosti!$F$11*IF('Tabulky jízd'!I13&gt;0,"1","0")</f>
        <v>0</v>
      </c>
      <c r="J9" s="4">
        <f>2*'Tabulky jízd'!J13*Vzdálenosti!$F$11-Vzdálenosti!$F$11*IF('Tabulky jízd'!J13&gt;0,"1","0")</f>
        <v>0</v>
      </c>
      <c r="K9" s="4">
        <f>2*'Tabulky jízd'!K13*Vzdálenosti!$F$11-Vzdálenosti!$F$11*IF('Tabulky jízd'!K13&gt;0,"1","0")</f>
        <v>0</v>
      </c>
      <c r="L9" s="4">
        <f>2*'Tabulky jízd'!L13*Vzdálenosti!$F$11-Vzdálenosti!$F$11*IF('Tabulky jízd'!L13&gt;0,"1","0")</f>
        <v>0</v>
      </c>
      <c r="M9" s="4">
        <f>2*'Tabulky jízd'!M13*Vzdálenosti!$F$11-Vzdálenosti!$F$11*IF('Tabulky jízd'!M13&gt;0,"1","0")</f>
        <v>0</v>
      </c>
      <c r="N9" s="4">
        <f>2*'Tabulky jízd'!N13*Vzdálenosti!$F$11-Vzdálenosti!$F$11*IF('Tabulky jízd'!N13&gt;0,"1","0")</f>
        <v>0</v>
      </c>
      <c r="O9" s="4">
        <f>2*'Tabulky jízd'!O13*Vzdálenosti!$F$11-Vzdálenosti!$F$11*IF('Tabulky jízd'!O13&gt;0,"1","0")</f>
        <v>150</v>
      </c>
      <c r="P9" s="4">
        <f>2*'Tabulky jízd'!P13*Vzdálenosti!$F$11-Vzdálenosti!$F$11*IF('Tabulky jízd'!P13&gt;0,"1","0")</f>
        <v>0</v>
      </c>
      <c r="Q9" s="4">
        <f>2*'Tabulky jízd'!Q13*Vzdálenosti!$F$11-Vzdálenosti!$F$11*IF('Tabulky jízd'!Q13&gt;0,"1","0")</f>
        <v>0</v>
      </c>
      <c r="R9" s="4">
        <f>2*'Tabulky jízd'!R13*Vzdálenosti!$F$11-Vzdálenosti!$F$11*IF('Tabulky jízd'!R13&gt;0,"1","0")</f>
        <v>0</v>
      </c>
      <c r="S9" s="4">
        <f>2*'Tabulky jízd'!S13*Vzdálenosti!$F$11-Vzdálenosti!$F$11*IF('Tabulky jízd'!S13&gt;0,"1","0")</f>
        <v>0</v>
      </c>
      <c r="T9" s="4">
        <f>2*'Tabulky jízd'!T13*Vzdálenosti!$F$11-Vzdálenosti!$F$11*IF('Tabulky jízd'!T13&gt;0,"1","0")</f>
        <v>0</v>
      </c>
      <c r="U9" s="4">
        <f>2*'Tabulky jízd'!U13*Vzdálenosti!$F$11-Vzdálenosti!$F$11*IF('Tabulky jízd'!U13&gt;0,"1","0")</f>
        <v>50</v>
      </c>
      <c r="V9" s="4">
        <f>2*'Tabulky jízd'!V13*Vzdálenosti!$F$11-Vzdálenosti!$F$11*IF('Tabulky jízd'!V13&gt;0,"1","0")</f>
        <v>0</v>
      </c>
      <c r="W9" s="4">
        <f>2*'Tabulky jízd'!W13*Vzdálenosti!$F$11-Vzdálenosti!$F$11*IF('Tabulky jízd'!W13&gt;0,"1","0")</f>
        <v>0</v>
      </c>
      <c r="X9" s="4">
        <f>2*'Tabulky jízd'!X13*Vzdálenosti!$F$11-Vzdálenosti!$F$11*IF('Tabulky jízd'!X13&gt;0,"1","0")</f>
        <v>0</v>
      </c>
      <c r="Y9" s="4">
        <f>2*'Tabulky jízd'!Y13*Vzdálenosti!$F$11-Vzdálenosti!$F$11*IF('Tabulky jízd'!Y13&gt;0,"1","0")</f>
        <v>0</v>
      </c>
      <c r="Z9" s="4">
        <f>2*'Tabulky jízd'!Z13*Vzdálenosti!$F$11-Vzdálenosti!$F$11*IF('Tabulky jízd'!Z13&gt;0,"1","0")</f>
        <v>0</v>
      </c>
      <c r="AA9" s="4">
        <f>2*'Tabulky jízd'!AA13*Vzdálenosti!$F$11-Vzdálenosti!$F$11*IF('Tabulky jízd'!AA13&gt;0,"1","0")</f>
        <v>50</v>
      </c>
      <c r="AB9" s="4">
        <f>2*'Tabulky jízd'!AB13*Vzdálenosti!$F$11-Vzdálenosti!$F$11*IF('Tabulky jízd'!AB13&gt;0,"1","0")</f>
        <v>0</v>
      </c>
      <c r="AC9" s="4">
        <f>2*'Tabulky jízd'!AC13*Vzdálenosti!$F$11-Vzdálenosti!$F$11*IF('Tabulky jízd'!AC13&gt;0,"1","0")</f>
        <v>0</v>
      </c>
      <c r="AD9" s="4">
        <f>2*'Tabulky jízd'!AD13*Vzdálenosti!$F$11-Vzdálenosti!$F$11*IF('Tabulky jízd'!AD13&gt;0,"1","0")</f>
        <v>0</v>
      </c>
      <c r="AE9" s="4">
        <f>2*'Tabulky jízd'!AE13*Vzdálenosti!$F$11-Vzdálenosti!$F$11*IF('Tabulky jízd'!AE13&gt;0,"1","0")</f>
        <v>0</v>
      </c>
      <c r="AF9" s="4">
        <f>2*'Tabulky jízd'!AF13*Vzdálenosti!$F$11-Vzdálenosti!$F$11*IF('Tabulky jízd'!AF13&gt;0,"1","0")</f>
        <v>0</v>
      </c>
      <c r="AG9" s="4">
        <f>2*'Tabulky jízd'!AG13*Vzdálenosti!$F$11-Vzdálenosti!$F$11*IF('Tabulky jízd'!AG13&gt;0,"1","0")</f>
        <v>0</v>
      </c>
      <c r="AH9" s="4">
        <f>2*'Tabulky jízd'!AH13*Vzdálenosti!$F$11-Vzdálenosti!$F$11*IF('Tabulky jízd'!AH13&gt;0,"1","0")</f>
        <v>0</v>
      </c>
      <c r="AI9" s="4">
        <f>2*'Tabulky jízd'!AI13*Vzdálenosti!$F$11-Vzdálenosti!$F$11*IF('Tabulky jízd'!AI13&gt;0,"1","0")</f>
        <v>0</v>
      </c>
      <c r="AJ9" s="4">
        <f>2*'Tabulky jízd'!AJ13*Vzdálenosti!$F$11-Vzdálenosti!$F$11*IF('Tabulky jízd'!AJ13&gt;0,"1","0")</f>
        <v>0</v>
      </c>
      <c r="AK9" s="4">
        <f>2*'Tabulky jízd'!AK13*Vzdálenosti!$F$11-Vzdálenosti!$F$11*IF('Tabulky jízd'!AK13&gt;0,"1","0")</f>
        <v>0</v>
      </c>
      <c r="AL9" s="4">
        <f>2*'Tabulky jízd'!AL13*Vzdálenosti!$F$11-Vzdálenosti!$F$11*IF('Tabulky jízd'!AL13&gt;0,"1","0")</f>
        <v>0</v>
      </c>
      <c r="AM9" s="4">
        <f>2*'Tabulky jízd'!AM13*Vzdálenosti!$F$11-Vzdálenosti!$F$11*IF('Tabulky jízd'!AM13&gt;0,"1","0")</f>
        <v>150</v>
      </c>
      <c r="AN9" s="4">
        <f>2*'Tabulky jízd'!AN13*Vzdálenosti!$F$11-Vzdálenosti!$F$11*IF('Tabulky jízd'!AN13&gt;0,"1","0")</f>
        <v>0</v>
      </c>
      <c r="AO9" s="4">
        <f>2*'Tabulky jízd'!AO13*Vzdálenosti!$F$11-Vzdálenosti!$F$11*IF('Tabulky jízd'!AO13&gt;0,"1","0")</f>
        <v>0</v>
      </c>
      <c r="AP9" s="4">
        <f>2*'Tabulky jízd'!AP13*Vzdálenosti!$F$11-Vzdálenosti!$F$11*IF('Tabulky jízd'!AP13&gt;0,"1","0")</f>
        <v>0</v>
      </c>
      <c r="AQ9" s="4">
        <f>2*'Tabulky jízd'!AQ13*Vzdálenosti!$F$11-Vzdálenosti!$F$11*IF('Tabulky jízd'!AQ13&gt;0,"1","0")</f>
        <v>0</v>
      </c>
      <c r="AR9" s="4">
        <f>2*'Tabulky jízd'!AR13*Vzdálenosti!$F$11-Vzdálenosti!$F$11*IF('Tabulky jízd'!AR13&gt;0,"1","0")</f>
        <v>0</v>
      </c>
      <c r="AS9" s="4">
        <f>2*'Tabulky jízd'!AS13*Vzdálenosti!$F$11-Vzdálenosti!$F$11*IF('Tabulky jízd'!AS13&gt;0,"1","0")</f>
        <v>50</v>
      </c>
      <c r="AT9" s="4">
        <f>2*'Tabulky jízd'!AT13*Vzdálenosti!$F$11-Vzdálenosti!$F$11*IF('Tabulky jízd'!AT13&gt;0,"1","0")</f>
        <v>0</v>
      </c>
      <c r="AU9" s="4">
        <f>2*'Tabulky jízd'!AU13*Vzdálenosti!$F$11-Vzdálenosti!$F$11*IF('Tabulky jízd'!AU13&gt;0,"1","0")</f>
        <v>0</v>
      </c>
      <c r="AV9" s="4">
        <f>2*'Tabulky jízd'!AV13*Vzdálenosti!$F$11-Vzdálenosti!$F$11*IF('Tabulky jízd'!AV13&gt;0,"1","0")</f>
        <v>50</v>
      </c>
      <c r="AW9" s="4">
        <f>2*'Tabulky jízd'!AW13*Vzdálenosti!$F$11-Vzdálenosti!$F$11*IF('Tabulky jízd'!AW13&gt;0,"1","0")</f>
        <v>50</v>
      </c>
      <c r="AX9" s="4">
        <f>2*'Tabulky jízd'!AX13*Vzdálenosti!$F$11-Vzdálenosti!$F$11*IF('Tabulky jízd'!AX13&gt;0,"1","0")</f>
        <v>0</v>
      </c>
      <c r="AY9" s="4">
        <f>2*'Tabulky jízd'!AY13*Vzdálenosti!$F$11-Vzdálenosti!$F$11*IF('Tabulky jízd'!AY13&gt;0,"1","0")</f>
        <v>0</v>
      </c>
      <c r="AZ9" s="4">
        <f>2*'Tabulky jízd'!AZ13*Vzdálenosti!$F$11-Vzdálenosti!$F$11*IF('Tabulky jízd'!AZ13&gt;0,"1","0")</f>
        <v>0</v>
      </c>
      <c r="BA9" s="4">
        <f>2*'Tabulky jízd'!BA13*Vzdálenosti!$F$11-Vzdálenosti!$F$11*IF('Tabulky jízd'!BA13&gt;0,"1","0")</f>
        <v>0</v>
      </c>
      <c r="BB9" s="4">
        <f>2*'Tabulky jízd'!BB13*Vzdálenosti!$F$11-Vzdálenosti!$F$11*IF('Tabulky jízd'!BB13&gt;0,"1","0")</f>
        <v>0</v>
      </c>
      <c r="BC9" s="4">
        <f>2*'Tabulky jízd'!BC13*Vzdálenosti!$F$11-Vzdálenosti!$F$11*IF('Tabulky jízd'!BC13&gt;0,"1","0")</f>
        <v>0</v>
      </c>
      <c r="BD9" s="4">
        <f>2*'Tabulky jízd'!BD13*Vzdálenosti!$F$11-Vzdálenosti!$F$11*IF('Tabulky jízd'!BD13&gt;0,"1","0")</f>
        <v>0</v>
      </c>
      <c r="BE9" s="4">
        <f>2*'Tabulky jízd'!BE13*Vzdálenosti!$F$11-Vzdálenosti!$F$11*IF('Tabulky jízd'!BE13&gt;0,"1","0")</f>
        <v>50</v>
      </c>
      <c r="BF9" s="4">
        <f>2*'Tabulky jízd'!BF13*Vzdálenosti!$F$11-Vzdálenosti!$F$11*IF('Tabulky jízd'!BF13&gt;0,"1","0")</f>
        <v>0</v>
      </c>
      <c r="BG9" s="4">
        <f>2*'Tabulky jízd'!BG13*Vzdálenosti!$F$11-Vzdálenosti!$F$11*IF('Tabulky jízd'!BG13&gt;0,"1","0")</f>
        <v>0</v>
      </c>
      <c r="BH9" s="4">
        <f>2*'Tabulky jízd'!BH13*Vzdálenosti!$F$11-Vzdálenosti!$F$11*IF('Tabulky jízd'!BH13&gt;0,"1","0")</f>
        <v>0</v>
      </c>
      <c r="BI9" s="4">
        <f>2*'Tabulky jízd'!BI13*Vzdálenosti!$F$11-Vzdálenosti!$F$11*IF('Tabulky jízd'!BI13&gt;0,"1","0")</f>
        <v>0</v>
      </c>
      <c r="BJ9" s="4">
        <f>2*'Tabulky jízd'!BJ13*Vzdálenosti!$F$11-Vzdálenosti!$F$11*IF('Tabulky jízd'!BJ13&gt;0,"1","0")</f>
        <v>0</v>
      </c>
      <c r="BK9" s="4">
        <f>2*'Tabulky jízd'!BK13*Vzdálenosti!$F$11-Vzdálenosti!$F$11*IF('Tabulky jízd'!BK13&gt;0,"1","0")</f>
        <v>50</v>
      </c>
      <c r="BL9" s="4">
        <f>2*'Tabulky jízd'!BL13*Vzdálenosti!$F$11-Vzdálenosti!$F$11*IF('Tabulky jízd'!BL13&gt;0,"1","0")</f>
        <v>0</v>
      </c>
      <c r="BM9" s="4">
        <f>2*'Tabulky jízd'!BM13*Vzdálenosti!$F$11-Vzdálenosti!$F$11*IF('Tabulky jízd'!BM13&gt;0,"1","0")</f>
        <v>0</v>
      </c>
      <c r="BN9" s="4">
        <f>2*'Tabulky jízd'!BN13*Vzdálenosti!$F$11-Vzdálenosti!$F$11*IF('Tabulky jízd'!BN13&gt;0,"1","0")</f>
        <v>50</v>
      </c>
      <c r="BO9" s="4">
        <f>2*'Tabulky jízd'!BO13*Vzdálenosti!$F$11-Vzdálenosti!$F$11*IF('Tabulky jízd'!BO13&gt;0,"1","0")</f>
        <v>0</v>
      </c>
      <c r="BP9" s="4">
        <f>2*'Tabulky jízd'!BP13*Vzdálenosti!$F$11-Vzdálenosti!$F$11*IF('Tabulky jízd'!BP13&gt;0,"1","0")</f>
        <v>0</v>
      </c>
      <c r="BQ9" s="4">
        <f>2*'Tabulky jízd'!BQ13*Vzdálenosti!$F$11-Vzdálenosti!$F$11*IF('Tabulky jízd'!BQ13&gt;0,"1","0")</f>
        <v>50</v>
      </c>
      <c r="BR9" s="4">
        <f>2*'Tabulky jízd'!BR13*Vzdálenosti!$F$11-Vzdálenosti!$F$11*IF('Tabulky jízd'!BR13&gt;0,"1","0")</f>
        <v>0</v>
      </c>
      <c r="BS9" s="4">
        <f>2*'Tabulky jízd'!BS13*Vzdálenosti!$F$11-Vzdálenosti!$F$11*IF('Tabulky jízd'!BS13&gt;0,"1","0")</f>
        <v>0</v>
      </c>
      <c r="BT9" s="4">
        <f>2*'Tabulky jízd'!BT13*Vzdálenosti!$F$11-Vzdálenosti!$F$11*IF('Tabulky jízd'!BT13&gt;0,"1","0")</f>
        <v>0</v>
      </c>
      <c r="BU9" s="4">
        <f>2*'Tabulky jízd'!BU13*Vzdálenosti!$F$11-Vzdálenosti!$F$11*IF('Tabulky jízd'!BU13&gt;0,"1","0")</f>
        <v>0</v>
      </c>
      <c r="BV9" s="4">
        <f>2*'Tabulky jízd'!BV13*Vzdálenosti!$F$11-Vzdálenosti!$F$11*IF('Tabulky jízd'!BV13&gt;0,"1","0")</f>
        <v>0</v>
      </c>
      <c r="BW9" s="4">
        <f>2*'Tabulky jízd'!BW13*Vzdálenosti!$F$11-Vzdálenosti!$F$11*IF('Tabulky jízd'!BW13&gt;0,"1","0")</f>
        <v>0</v>
      </c>
      <c r="BX9" s="4">
        <f>2*'Tabulky jízd'!BX13*Vzdálenosti!$F$11-Vzdálenosti!$F$11*IF('Tabulky jízd'!BX13&gt;0,"1","0")</f>
        <v>0</v>
      </c>
      <c r="BY9" s="4">
        <f>2*'Tabulky jízd'!BY13*Vzdálenosti!$F$11-Vzdálenosti!$F$11*IF('Tabulky jízd'!BY13&gt;0,"1","0")</f>
        <v>0</v>
      </c>
      <c r="BZ9" s="4">
        <f>2*'Tabulky jízd'!BZ13*Vzdálenosti!$F$11-Vzdálenosti!$F$11*IF('Tabulky jízd'!BZ13&gt;0,"1","0")</f>
        <v>50</v>
      </c>
      <c r="CA9" s="4">
        <f>2*'Tabulky jízd'!CA13*Vzdálenosti!$F$11-Vzdálenosti!$F$11*IF('Tabulky jízd'!CA13&gt;0,"1","0")</f>
        <v>0</v>
      </c>
      <c r="CB9" s="4">
        <f>2*'Tabulky jízd'!CB13*Vzdálenosti!$F$11-Vzdálenosti!$F$11*IF('Tabulky jízd'!CB13&gt;0,"1","0")</f>
        <v>0</v>
      </c>
      <c r="CC9" s="4">
        <f>2*'Tabulky jízd'!CC13*Vzdálenosti!$F$11-Vzdálenosti!$F$11*IF('Tabulky jízd'!CC13&gt;0,"1","0")</f>
        <v>0</v>
      </c>
      <c r="CD9" s="4">
        <f>2*'Tabulky jízd'!CD13*Vzdálenosti!$F$11-Vzdálenosti!$F$11*IF('Tabulky jízd'!CD13&gt;0,"1","0")</f>
        <v>0</v>
      </c>
      <c r="CE9" s="4">
        <f>2*'Tabulky jízd'!CE13*Vzdálenosti!$F$11-Vzdálenosti!$F$11*IF('Tabulky jízd'!CE13&gt;0,"1","0")</f>
        <v>0</v>
      </c>
      <c r="CF9" s="4">
        <f>2*'Tabulky jízd'!CF13*Vzdálenosti!$F$11-Vzdálenosti!$F$11*IF('Tabulky jízd'!CF13&gt;0,"1","0")</f>
        <v>50</v>
      </c>
      <c r="CG9" s="4">
        <f>2*'Tabulky jízd'!CG13*Vzdálenosti!$F$11-Vzdálenosti!$F$11*IF('Tabulky jízd'!CG13&gt;0,"1","0")</f>
        <v>0</v>
      </c>
      <c r="CH9" s="4">
        <f>2*'Tabulky jízd'!CH13*Vzdálenosti!$F$11-Vzdálenosti!$F$11*IF('Tabulky jízd'!CH13&gt;0,"1","0")</f>
        <v>0</v>
      </c>
      <c r="CI9" s="4">
        <f>2*'Tabulky jízd'!CI13*Vzdálenosti!$F$11-Vzdálenosti!$F$11*IF('Tabulky jízd'!CI13&gt;0,"1","0")</f>
        <v>0</v>
      </c>
      <c r="CJ9" s="4">
        <f>2*'Tabulky jízd'!CJ13*Vzdálenosti!$F$11-Vzdálenosti!$F$11*IF('Tabulky jízd'!CJ13&gt;0,"1","0")</f>
        <v>0</v>
      </c>
      <c r="CK9" s="4">
        <f>2*'Tabulky jízd'!CK13*Vzdálenosti!$F$11-Vzdálenosti!$F$11*IF('Tabulky jízd'!CK13&gt;0,"1","0")</f>
        <v>0</v>
      </c>
      <c r="CL9" s="4">
        <f>2*'Tabulky jízd'!CL13*Vzdálenosti!$F$11-Vzdálenosti!$F$11*IF('Tabulky jízd'!CL13&gt;0,"1","0")</f>
        <v>0</v>
      </c>
      <c r="CM9" s="4">
        <f>2*'Tabulky jízd'!CM13*Vzdálenosti!$F$11-Vzdálenosti!$F$11*IF('Tabulky jízd'!CM13&gt;0,"1","0")</f>
        <v>0</v>
      </c>
      <c r="CN9" s="4">
        <f>2*'Tabulky jízd'!CN13*Vzdálenosti!$F$11-Vzdálenosti!$F$11*IF('Tabulky jízd'!CN13&gt;0,"1","0")</f>
        <v>0</v>
      </c>
      <c r="CO9" s="4">
        <f>2*'Tabulky jízd'!CO13*Vzdálenosti!$F$11-Vzdálenosti!$F$11*IF('Tabulky jízd'!CO13&gt;0,"1","0")</f>
        <v>0</v>
      </c>
      <c r="CP9" s="4">
        <f>2*'Tabulky jízd'!CP13*Vzdálenosti!$F$11-Vzdálenosti!$F$11*IF('Tabulky jízd'!CP13&gt;0,"1","0")</f>
        <v>0</v>
      </c>
      <c r="CQ9" s="4">
        <f>2*'Tabulky jízd'!CQ13*Vzdálenosti!$F$11-Vzdálenosti!$F$11*IF('Tabulky jízd'!CQ13&gt;0,"1","0")</f>
        <v>0</v>
      </c>
      <c r="CR9" s="4">
        <f>2*'Tabulky jízd'!CR13*Vzdálenosti!$F$11-Vzdálenosti!$F$11*IF('Tabulky jízd'!CR13&gt;0,"1","0")</f>
        <v>0</v>
      </c>
      <c r="CS9" s="4">
        <f>2*'Tabulky jízd'!CS13*Vzdálenosti!$F$11-Vzdálenosti!$F$11*IF('Tabulky jízd'!CS13&gt;0,"1","0")</f>
        <v>0</v>
      </c>
      <c r="CT9" s="4">
        <f>2*'Tabulky jízd'!CT13*Vzdálenosti!$F$11-Vzdálenosti!$F$11*IF('Tabulky jízd'!CT13&gt;0,"1","0")</f>
        <v>0</v>
      </c>
      <c r="CU9" s="4">
        <f>2*'Tabulky jízd'!CU13*Vzdálenosti!$F$11-Vzdálenosti!$F$11*IF('Tabulky jízd'!CU13&gt;0,"1","0")</f>
        <v>0</v>
      </c>
      <c r="CV9" s="4">
        <f>2*'Tabulky jízd'!CV13*Vzdálenosti!$F$11-Vzdálenosti!$F$11*IF('Tabulky jízd'!CV13&gt;0,"1","0")</f>
        <v>50</v>
      </c>
      <c r="CW9" s="16">
        <f>SUM(H9:CV9)</f>
        <v>900</v>
      </c>
    </row>
    <row r="10" spans="1:101" s="15" customFormat="1" x14ac:dyDescent="0.25">
      <c r="A10" s="19"/>
      <c r="B10" s="4" t="s">
        <v>63</v>
      </c>
      <c r="C10" s="4" t="s">
        <v>56</v>
      </c>
      <c r="D10" s="4" t="s">
        <v>51</v>
      </c>
      <c r="E10" s="4" t="s">
        <v>67</v>
      </c>
      <c r="F10" s="16">
        <v>3</v>
      </c>
      <c r="G10" s="16"/>
      <c r="H10" s="4">
        <f>2*'Tabulky jízd'!H14*Vzdálenosti!$F$12-Vzdálenosti!$F$12*IF('Tabulky jízd'!H14&gt;0,"1","0")</f>
        <v>0</v>
      </c>
      <c r="I10" s="4">
        <f>2*'Tabulky jízd'!I14*Vzdálenosti!$F$12-Vzdálenosti!$F$12*IF('Tabulky jízd'!I14&gt;0,"1","0")</f>
        <v>0</v>
      </c>
      <c r="J10" s="4">
        <f>2*'Tabulky jízd'!J14*Vzdálenosti!$F$12-Vzdálenosti!$F$12*IF('Tabulky jízd'!J14&gt;0,"1","0")</f>
        <v>0</v>
      </c>
      <c r="K10" s="4">
        <f>2*'Tabulky jízd'!K14*Vzdálenosti!$F$12-Vzdálenosti!$F$12*IF('Tabulky jízd'!K14&gt;0,"1","0")</f>
        <v>0</v>
      </c>
      <c r="L10" s="4">
        <f>2*'Tabulky jízd'!L14*Vzdálenosti!$F$12-Vzdálenosti!$F$12*IF('Tabulky jízd'!L14&gt;0,"1","0")</f>
        <v>0</v>
      </c>
      <c r="M10" s="4">
        <f>2*'Tabulky jízd'!M14*Vzdálenosti!$F$12-Vzdálenosti!$F$12*IF('Tabulky jízd'!M14&gt;0,"1","0")</f>
        <v>0</v>
      </c>
      <c r="N10" s="4">
        <f>2*'Tabulky jízd'!N14*Vzdálenosti!$F$12-Vzdálenosti!$F$12*IF('Tabulky jízd'!N14&gt;0,"1","0")</f>
        <v>0</v>
      </c>
      <c r="O10" s="4">
        <f>2*'Tabulky jízd'!O14*Vzdálenosti!$F$12-Vzdálenosti!$F$12*IF('Tabulky jízd'!O14&gt;0,"1","0")</f>
        <v>0</v>
      </c>
      <c r="P10" s="4">
        <f>2*'Tabulky jízd'!P14*Vzdálenosti!$F$12-Vzdálenosti!$F$12*IF('Tabulky jízd'!P14&gt;0,"1","0")</f>
        <v>0</v>
      </c>
      <c r="Q10" s="4">
        <f>2*'Tabulky jízd'!Q14*Vzdálenosti!$F$12-Vzdálenosti!$F$12*IF('Tabulky jízd'!Q14&gt;0,"1","0")</f>
        <v>0</v>
      </c>
      <c r="R10" s="4">
        <f>2*'Tabulky jízd'!R14*Vzdálenosti!$F$12-Vzdálenosti!$F$12*IF('Tabulky jízd'!R14&gt;0,"1","0")</f>
        <v>0</v>
      </c>
      <c r="S10" s="4">
        <f>2*'Tabulky jízd'!S14*Vzdálenosti!$F$12-Vzdálenosti!$F$12*IF('Tabulky jízd'!S14&gt;0,"1","0")</f>
        <v>0</v>
      </c>
      <c r="T10" s="4">
        <f>2*'Tabulky jízd'!T14*Vzdálenosti!$F$12-Vzdálenosti!$F$12*IF('Tabulky jízd'!T14&gt;0,"1","0")</f>
        <v>0</v>
      </c>
      <c r="U10" s="4">
        <f>2*'Tabulky jízd'!U14*Vzdálenosti!$F$12-Vzdálenosti!$F$12*IF('Tabulky jízd'!U14&gt;0,"1","0")</f>
        <v>0</v>
      </c>
      <c r="V10" s="4">
        <f>2*'Tabulky jízd'!V14*Vzdálenosti!$F$12-Vzdálenosti!$F$12*IF('Tabulky jízd'!V14&gt;0,"1","0")</f>
        <v>283</v>
      </c>
      <c r="W10" s="4">
        <f>2*'Tabulky jízd'!W14*Vzdálenosti!$F$12-Vzdálenosti!$F$12*IF('Tabulky jízd'!W14&gt;0,"1","0")</f>
        <v>0</v>
      </c>
      <c r="X10" s="4">
        <f>2*'Tabulky jízd'!X14*Vzdálenosti!$F$12-Vzdálenosti!$F$12*IF('Tabulky jízd'!X14&gt;0,"1","0")</f>
        <v>0</v>
      </c>
      <c r="Y10" s="4">
        <f>2*'Tabulky jízd'!Y14*Vzdálenosti!$F$12-Vzdálenosti!$F$12*IF('Tabulky jízd'!Y14&gt;0,"1","0")</f>
        <v>283</v>
      </c>
      <c r="Z10" s="4">
        <f>2*'Tabulky jízd'!Z14*Vzdálenosti!$F$12-Vzdálenosti!$F$12*IF('Tabulky jízd'!Z14&gt;0,"1","0")</f>
        <v>0</v>
      </c>
      <c r="AA10" s="4">
        <f>2*'Tabulky jízd'!AA14*Vzdálenosti!$F$12-Vzdálenosti!$F$12*IF('Tabulky jízd'!AA14&gt;0,"1","0")</f>
        <v>283</v>
      </c>
      <c r="AB10" s="4">
        <f>2*'Tabulky jízd'!AB14*Vzdálenosti!$F$12-Vzdálenosti!$F$12*IF('Tabulky jízd'!AB14&gt;0,"1","0")</f>
        <v>0</v>
      </c>
      <c r="AC10" s="4">
        <f>2*'Tabulky jízd'!AC14*Vzdálenosti!$F$12-Vzdálenosti!$F$12*IF('Tabulky jízd'!AC14&gt;0,"1","0")</f>
        <v>0</v>
      </c>
      <c r="AD10" s="4">
        <f>2*'Tabulky jízd'!AD14*Vzdálenosti!$F$12-Vzdálenosti!$F$12*IF('Tabulky jízd'!AD14&gt;0,"1","0")</f>
        <v>0</v>
      </c>
      <c r="AE10" s="4">
        <f>2*'Tabulky jízd'!AE14*Vzdálenosti!$F$12-Vzdálenosti!$F$12*IF('Tabulky jízd'!AE14&gt;0,"1","0")</f>
        <v>0</v>
      </c>
      <c r="AF10" s="4">
        <f>2*'Tabulky jízd'!AF14*Vzdálenosti!$F$12-Vzdálenosti!$F$12*IF('Tabulky jízd'!AF14&gt;0,"1","0")</f>
        <v>0</v>
      </c>
      <c r="AG10" s="4">
        <f>2*'Tabulky jízd'!AG14*Vzdálenosti!$F$12-Vzdálenosti!$F$12*IF('Tabulky jízd'!AG14&gt;0,"1","0")</f>
        <v>283</v>
      </c>
      <c r="AH10" s="4">
        <f>2*'Tabulky jízd'!AH14*Vzdálenosti!$F$12-Vzdálenosti!$F$12*IF('Tabulky jízd'!AH14&gt;0,"1","0")</f>
        <v>0</v>
      </c>
      <c r="AI10" s="4">
        <f>2*'Tabulky jízd'!AI14*Vzdálenosti!$F$12-Vzdálenosti!$F$12*IF('Tabulky jízd'!AI14&gt;0,"1","0")</f>
        <v>0</v>
      </c>
      <c r="AJ10" s="4">
        <f>2*'Tabulky jízd'!AJ14*Vzdálenosti!$F$12-Vzdálenosti!$F$12*IF('Tabulky jízd'!AJ14&gt;0,"1","0")</f>
        <v>0</v>
      </c>
      <c r="AK10" s="4">
        <f>2*'Tabulky jízd'!AK14*Vzdálenosti!$F$12-Vzdálenosti!$F$12*IF('Tabulky jízd'!AK14&gt;0,"1","0")</f>
        <v>0</v>
      </c>
      <c r="AL10" s="4">
        <f>2*'Tabulky jízd'!AL14*Vzdálenosti!$F$12-Vzdálenosti!$F$12*IF('Tabulky jízd'!AL14&gt;0,"1","0")</f>
        <v>0</v>
      </c>
      <c r="AM10" s="4">
        <f>2*'Tabulky jízd'!AM14*Vzdálenosti!$F$12-Vzdálenosti!$F$12*IF('Tabulky jízd'!AM14&gt;0,"1","0")</f>
        <v>0</v>
      </c>
      <c r="AN10" s="4">
        <f>2*'Tabulky jízd'!AN14*Vzdálenosti!$F$12-Vzdálenosti!$F$12*IF('Tabulky jízd'!AN14&gt;0,"1","0")</f>
        <v>0</v>
      </c>
      <c r="AO10" s="4">
        <f>2*'Tabulky jízd'!AO14*Vzdálenosti!$F$12-Vzdálenosti!$F$12*IF('Tabulky jízd'!AO14&gt;0,"1","0")</f>
        <v>0</v>
      </c>
      <c r="AP10" s="4">
        <f>2*'Tabulky jízd'!AP14*Vzdálenosti!$F$12-Vzdálenosti!$F$12*IF('Tabulky jízd'!AP14&gt;0,"1","0")</f>
        <v>283</v>
      </c>
      <c r="AQ10" s="4">
        <f>2*'Tabulky jízd'!AQ14*Vzdálenosti!$F$12-Vzdálenosti!$F$12*IF('Tabulky jízd'!AQ14&gt;0,"1","0")</f>
        <v>283</v>
      </c>
      <c r="AR10" s="4">
        <f>2*'Tabulky jízd'!AR14*Vzdálenosti!$F$12-Vzdálenosti!$F$12*IF('Tabulky jízd'!AR14&gt;0,"1","0")</f>
        <v>0</v>
      </c>
      <c r="AS10" s="4">
        <f>2*'Tabulky jízd'!AS14*Vzdálenosti!$F$12-Vzdálenosti!$F$12*IF('Tabulky jízd'!AS14&gt;0,"1","0")</f>
        <v>0</v>
      </c>
      <c r="AT10" s="4">
        <f>2*'Tabulky jízd'!AT14*Vzdálenosti!$F$12-Vzdálenosti!$F$12*IF('Tabulky jízd'!AT14&gt;0,"1","0")</f>
        <v>0</v>
      </c>
      <c r="AU10" s="4">
        <f>2*'Tabulky jízd'!AU14*Vzdálenosti!$F$12-Vzdálenosti!$F$12*IF('Tabulky jízd'!AU14&gt;0,"1","0")</f>
        <v>0</v>
      </c>
      <c r="AV10" s="4">
        <f>2*'Tabulky jízd'!AV14*Vzdálenosti!$F$12-Vzdálenosti!$F$12*IF('Tabulky jízd'!AV14&gt;0,"1","0")</f>
        <v>283</v>
      </c>
      <c r="AW10" s="4">
        <f>2*'Tabulky jízd'!AW14*Vzdálenosti!$F$12-Vzdálenosti!$F$12*IF('Tabulky jízd'!AW14&gt;0,"1","0")</f>
        <v>0</v>
      </c>
      <c r="AX10" s="4">
        <f>2*'Tabulky jízd'!AX14*Vzdálenosti!$F$12-Vzdálenosti!$F$12*IF('Tabulky jízd'!AX14&gt;0,"1","0")</f>
        <v>0</v>
      </c>
      <c r="AY10" s="4">
        <f>2*'Tabulky jízd'!AY14*Vzdálenosti!$F$12-Vzdálenosti!$F$12*IF('Tabulky jízd'!AY14&gt;0,"1","0")</f>
        <v>0</v>
      </c>
      <c r="AZ10" s="4">
        <f>2*'Tabulky jízd'!AZ14*Vzdálenosti!$F$12-Vzdálenosti!$F$12*IF('Tabulky jízd'!AZ14&gt;0,"1","0")</f>
        <v>0</v>
      </c>
      <c r="BA10" s="4">
        <f>2*'Tabulky jízd'!BA14*Vzdálenosti!$F$12-Vzdálenosti!$F$12*IF('Tabulky jízd'!BA14&gt;0,"1","0")</f>
        <v>0</v>
      </c>
      <c r="BB10" s="4">
        <f>2*'Tabulky jízd'!BB14*Vzdálenosti!$F$12-Vzdálenosti!$F$12*IF('Tabulky jízd'!BB14&gt;0,"1","0")</f>
        <v>0</v>
      </c>
      <c r="BC10" s="4">
        <f>2*'Tabulky jízd'!BC14*Vzdálenosti!$F$12-Vzdálenosti!$F$12*IF('Tabulky jízd'!BC14&gt;0,"1","0")</f>
        <v>0</v>
      </c>
      <c r="BD10" s="4">
        <f>2*'Tabulky jízd'!BD14*Vzdálenosti!$F$12-Vzdálenosti!$F$12*IF('Tabulky jízd'!BD14&gt;0,"1","0")</f>
        <v>0</v>
      </c>
      <c r="BE10" s="4">
        <f>2*'Tabulky jízd'!BE14*Vzdálenosti!$F$12-Vzdálenosti!$F$12*IF('Tabulky jízd'!BE14&gt;0,"1","0")</f>
        <v>0</v>
      </c>
      <c r="BF10" s="4">
        <f>2*'Tabulky jízd'!BF14*Vzdálenosti!$F$12-Vzdálenosti!$F$12*IF('Tabulky jízd'!BF14&gt;0,"1","0")</f>
        <v>283</v>
      </c>
      <c r="BG10" s="4">
        <f>2*'Tabulky jízd'!BG14*Vzdálenosti!$F$12-Vzdálenosti!$F$12*IF('Tabulky jízd'!BG14&gt;0,"1","0")</f>
        <v>283</v>
      </c>
      <c r="BH10" s="4">
        <f>2*'Tabulky jízd'!BH14*Vzdálenosti!$F$12-Vzdálenosti!$F$12*IF('Tabulky jízd'!BH14&gt;0,"1","0")</f>
        <v>0</v>
      </c>
      <c r="BI10" s="4">
        <f>2*'Tabulky jízd'!BI14*Vzdálenosti!$F$12-Vzdálenosti!$F$12*IF('Tabulky jízd'!BI14&gt;0,"1","0")</f>
        <v>0</v>
      </c>
      <c r="BJ10" s="4">
        <f>2*'Tabulky jízd'!BJ14*Vzdálenosti!$F$12-Vzdálenosti!$F$12*IF('Tabulky jízd'!BJ14&gt;0,"1","0")</f>
        <v>283</v>
      </c>
      <c r="BK10" s="4">
        <f>2*'Tabulky jízd'!BK14*Vzdálenosti!$F$12-Vzdálenosti!$F$12*IF('Tabulky jízd'!BK14&gt;0,"1","0")</f>
        <v>0</v>
      </c>
      <c r="BL10" s="4">
        <f>2*'Tabulky jízd'!BL14*Vzdálenosti!$F$12-Vzdálenosti!$F$12*IF('Tabulky jízd'!BL14&gt;0,"1","0")</f>
        <v>0</v>
      </c>
      <c r="BM10" s="4">
        <f>2*'Tabulky jízd'!BM14*Vzdálenosti!$F$12-Vzdálenosti!$F$12*IF('Tabulky jízd'!BM14&gt;0,"1","0")</f>
        <v>0</v>
      </c>
      <c r="BN10" s="4">
        <f>2*'Tabulky jízd'!BN14*Vzdálenosti!$F$12-Vzdálenosti!$F$12*IF('Tabulky jízd'!BN14&gt;0,"1","0")</f>
        <v>0</v>
      </c>
      <c r="BO10" s="4">
        <f>2*'Tabulky jízd'!BO14*Vzdálenosti!$F$12-Vzdálenosti!$F$12*IF('Tabulky jízd'!BO14&gt;0,"1","0")</f>
        <v>0</v>
      </c>
      <c r="BP10" s="4">
        <f>2*'Tabulky jízd'!BP14*Vzdálenosti!$F$12-Vzdálenosti!$F$12*IF('Tabulky jízd'!BP14&gt;0,"1","0")</f>
        <v>0</v>
      </c>
      <c r="BQ10" s="4">
        <f>2*'Tabulky jízd'!BQ14*Vzdálenosti!$F$12-Vzdálenosti!$F$12*IF('Tabulky jízd'!BQ14&gt;0,"1","0")</f>
        <v>283</v>
      </c>
      <c r="BR10" s="4">
        <f>2*'Tabulky jízd'!BR14*Vzdálenosti!$F$12-Vzdálenosti!$F$12*IF('Tabulky jízd'!BR14&gt;0,"1","0")</f>
        <v>0</v>
      </c>
      <c r="BS10" s="4">
        <f>2*'Tabulky jízd'!BS14*Vzdálenosti!$F$12-Vzdálenosti!$F$12*IF('Tabulky jízd'!BS14&gt;0,"1","0")</f>
        <v>0</v>
      </c>
      <c r="BT10" s="4">
        <f>2*'Tabulky jízd'!BT14*Vzdálenosti!$F$12-Vzdálenosti!$F$12*IF('Tabulky jízd'!BT14&gt;0,"1","0")</f>
        <v>0</v>
      </c>
      <c r="BU10" s="4">
        <f>2*'Tabulky jízd'!BU14*Vzdálenosti!$F$12-Vzdálenosti!$F$12*IF('Tabulky jízd'!BU14&gt;0,"1","0")</f>
        <v>0</v>
      </c>
      <c r="BV10" s="4">
        <f>2*'Tabulky jízd'!BV14*Vzdálenosti!$F$12-Vzdálenosti!$F$12*IF('Tabulky jízd'!BV14&gt;0,"1","0")</f>
        <v>0</v>
      </c>
      <c r="BW10" s="4">
        <f>2*'Tabulky jízd'!BW14*Vzdálenosti!$F$12-Vzdálenosti!$F$12*IF('Tabulky jízd'!BW14&gt;0,"1","0")</f>
        <v>0</v>
      </c>
      <c r="BX10" s="4">
        <f>2*'Tabulky jízd'!BX14*Vzdálenosti!$F$12-Vzdálenosti!$F$12*IF('Tabulky jízd'!BX14&gt;0,"1","0")</f>
        <v>0</v>
      </c>
      <c r="BY10" s="4">
        <f>2*'Tabulky jízd'!BY14*Vzdálenosti!$F$12-Vzdálenosti!$F$12*IF('Tabulky jízd'!BY14&gt;0,"1","0")</f>
        <v>0</v>
      </c>
      <c r="BZ10" s="4">
        <f>2*'Tabulky jízd'!BZ14*Vzdálenosti!$F$12-Vzdálenosti!$F$12*IF('Tabulky jízd'!BZ14&gt;0,"1","0")</f>
        <v>0</v>
      </c>
      <c r="CA10" s="4">
        <f>2*'Tabulky jízd'!CA14*Vzdálenosti!$F$12-Vzdálenosti!$F$12*IF('Tabulky jízd'!CA14&gt;0,"1","0")</f>
        <v>0</v>
      </c>
      <c r="CB10" s="4">
        <f>2*'Tabulky jízd'!CB14*Vzdálenosti!$F$12-Vzdálenosti!$F$12*IF('Tabulky jízd'!CB14&gt;0,"1","0")</f>
        <v>0</v>
      </c>
      <c r="CC10" s="4">
        <f>2*'Tabulky jízd'!CC14*Vzdálenosti!$F$12-Vzdálenosti!$F$12*IF('Tabulky jízd'!CC14&gt;0,"1","0")</f>
        <v>283</v>
      </c>
      <c r="CD10" s="4">
        <f>2*'Tabulky jízd'!CD14*Vzdálenosti!$F$12-Vzdálenosti!$F$12*IF('Tabulky jízd'!CD14&gt;0,"1","0")</f>
        <v>0</v>
      </c>
      <c r="CE10" s="4">
        <f>2*'Tabulky jízd'!CE14*Vzdálenosti!$F$12-Vzdálenosti!$F$12*IF('Tabulky jízd'!CE14&gt;0,"1","0")</f>
        <v>0</v>
      </c>
      <c r="CF10" s="4">
        <f>2*'Tabulky jízd'!CF14*Vzdálenosti!$F$12-Vzdálenosti!$F$12*IF('Tabulky jízd'!CF14&gt;0,"1","0")</f>
        <v>0</v>
      </c>
      <c r="CG10" s="4">
        <f>2*'Tabulky jízd'!CG14*Vzdálenosti!$F$12-Vzdálenosti!$F$12*IF('Tabulky jízd'!CG14&gt;0,"1","0")</f>
        <v>0</v>
      </c>
      <c r="CH10" s="4">
        <f>2*'Tabulky jízd'!CH14*Vzdálenosti!$F$12-Vzdálenosti!$F$12*IF('Tabulky jízd'!CH14&gt;0,"1","0")</f>
        <v>0</v>
      </c>
      <c r="CI10" s="4">
        <f>2*'Tabulky jízd'!CI14*Vzdálenosti!$F$12-Vzdálenosti!$F$12*IF('Tabulky jízd'!CI14&gt;0,"1","0")</f>
        <v>0</v>
      </c>
      <c r="CJ10" s="4">
        <f>2*'Tabulky jízd'!CJ14*Vzdálenosti!$F$12-Vzdálenosti!$F$12*IF('Tabulky jízd'!CJ14&gt;0,"1","0")</f>
        <v>0</v>
      </c>
      <c r="CK10" s="4">
        <f>2*'Tabulky jízd'!CK14*Vzdálenosti!$F$12-Vzdálenosti!$F$12*IF('Tabulky jízd'!CK14&gt;0,"1","0")</f>
        <v>0</v>
      </c>
      <c r="CL10" s="4">
        <f>2*'Tabulky jízd'!CL14*Vzdálenosti!$F$12-Vzdálenosti!$F$12*IF('Tabulky jízd'!CL14&gt;0,"1","0")</f>
        <v>0</v>
      </c>
      <c r="CM10" s="4">
        <f>2*'Tabulky jízd'!CM14*Vzdálenosti!$F$12-Vzdálenosti!$F$12*IF('Tabulky jízd'!CM14&gt;0,"1","0")</f>
        <v>0</v>
      </c>
      <c r="CN10" s="4">
        <f>2*'Tabulky jízd'!CN14*Vzdálenosti!$F$12-Vzdálenosti!$F$12*IF('Tabulky jízd'!CN14&gt;0,"1","0")</f>
        <v>0</v>
      </c>
      <c r="CO10" s="4">
        <f>2*'Tabulky jízd'!CO14*Vzdálenosti!$F$12-Vzdálenosti!$F$12*IF('Tabulky jízd'!CO14&gt;0,"1","0")</f>
        <v>0</v>
      </c>
      <c r="CP10" s="4">
        <f>2*'Tabulky jízd'!CP14*Vzdálenosti!$F$12-Vzdálenosti!$F$12*IF('Tabulky jízd'!CP14&gt;0,"1","0")</f>
        <v>0</v>
      </c>
      <c r="CQ10" s="4">
        <f>2*'Tabulky jízd'!CQ14*Vzdálenosti!$F$12-Vzdálenosti!$F$12*IF('Tabulky jízd'!CQ14&gt;0,"1","0")</f>
        <v>0</v>
      </c>
      <c r="CR10" s="4">
        <f>2*'Tabulky jízd'!CR14*Vzdálenosti!$F$12-Vzdálenosti!$F$12*IF('Tabulky jízd'!CR14&gt;0,"1","0")</f>
        <v>0</v>
      </c>
      <c r="CS10" s="4">
        <f>2*'Tabulky jízd'!CS14*Vzdálenosti!$F$12-Vzdálenosti!$F$12*IF('Tabulky jízd'!CS14&gt;0,"1","0")</f>
        <v>0</v>
      </c>
      <c r="CT10" s="4">
        <f>2*'Tabulky jízd'!CT14*Vzdálenosti!$F$12-Vzdálenosti!$F$12*IF('Tabulky jízd'!CT14&gt;0,"1","0")</f>
        <v>283</v>
      </c>
      <c r="CU10" s="4">
        <f>2*'Tabulky jízd'!CU14*Vzdálenosti!$F$12-Vzdálenosti!$F$12*IF('Tabulky jízd'!CU14&gt;0,"1","0")</f>
        <v>0</v>
      </c>
      <c r="CV10" s="4">
        <f>2*'Tabulky jízd'!CV14*Vzdálenosti!$F$12-Vzdálenosti!$F$12*IF('Tabulky jízd'!CV14&gt;0,"1","0")</f>
        <v>0</v>
      </c>
      <c r="CW10" s="16">
        <f>SUM(H10:CV10)</f>
        <v>3679</v>
      </c>
    </row>
    <row r="11" spans="1:101" s="15" customFormat="1" x14ac:dyDescent="0.25">
      <c r="A11" s="19"/>
      <c r="B11" s="4" t="s">
        <v>63</v>
      </c>
      <c r="C11" s="4" t="s">
        <v>56</v>
      </c>
      <c r="D11" s="4" t="s">
        <v>316</v>
      </c>
      <c r="E11" s="4" t="s">
        <v>67</v>
      </c>
      <c r="F11" s="16">
        <v>3</v>
      </c>
      <c r="G11" s="16"/>
      <c r="H11" s="4">
        <f>2*'Tabulky jízd'!H15*Vzdálenosti!$F$9-Vzdálenosti!$F$9*IF('Tabulky jízd'!H15&gt;0,"1","0")</f>
        <v>0</v>
      </c>
      <c r="I11" s="4">
        <f>2*'Tabulky jízd'!I15*Vzdálenosti!$F$9-Vzdálenosti!$F$9*IF('Tabulky jízd'!I15&gt;0,"1","0")</f>
        <v>0</v>
      </c>
      <c r="J11" s="4">
        <f>2*'Tabulky jízd'!J15*Vzdálenosti!$F$9-Vzdálenosti!$F$9*IF('Tabulky jízd'!J15&gt;0,"1","0")</f>
        <v>0</v>
      </c>
      <c r="K11" s="4">
        <f>2*'Tabulky jízd'!K15*Vzdálenosti!$F$9-Vzdálenosti!$F$9*IF('Tabulky jízd'!K15&gt;0,"1","0")</f>
        <v>0</v>
      </c>
      <c r="L11" s="4">
        <f>2*'Tabulky jízd'!L15*Vzdálenosti!$F$9-Vzdálenosti!$F$9*IF('Tabulky jízd'!L15&gt;0,"1","0")</f>
        <v>0</v>
      </c>
      <c r="M11" s="4">
        <f>2*'Tabulky jízd'!M15*Vzdálenosti!$F$9-Vzdálenosti!$F$9*IF('Tabulky jízd'!M15&gt;0,"1","0")</f>
        <v>0</v>
      </c>
      <c r="N11" s="4">
        <f>2*'Tabulky jízd'!N15*Vzdálenosti!$F$9-Vzdálenosti!$F$9*IF('Tabulky jízd'!N15&gt;0,"1","0")</f>
        <v>254</v>
      </c>
      <c r="O11" s="4">
        <f>2*'Tabulky jízd'!O15*Vzdálenosti!$F$9-Vzdálenosti!$F$9*IF('Tabulky jízd'!O15&gt;0,"1","0")</f>
        <v>0</v>
      </c>
      <c r="P11" s="4">
        <f>2*'Tabulky jízd'!P15*Vzdálenosti!$F$9-Vzdálenosti!$F$9*IF('Tabulky jízd'!P15&gt;0,"1","0")</f>
        <v>254</v>
      </c>
      <c r="Q11" s="4">
        <f>2*'Tabulky jízd'!Q15*Vzdálenosti!$F$9-Vzdálenosti!$F$9*IF('Tabulky jízd'!Q15&gt;0,"1","0")</f>
        <v>0</v>
      </c>
      <c r="R11" s="4">
        <f>2*'Tabulky jízd'!R15*Vzdálenosti!$F$9-Vzdálenosti!$F$9*IF('Tabulky jízd'!R15&gt;0,"1","0")</f>
        <v>254</v>
      </c>
      <c r="S11" s="4">
        <f>2*'Tabulky jízd'!S15*Vzdálenosti!$F$9-Vzdálenosti!$F$9*IF('Tabulky jízd'!S15&gt;0,"1","0")</f>
        <v>254</v>
      </c>
      <c r="T11" s="4">
        <f>2*'Tabulky jízd'!T15*Vzdálenosti!$F$9-Vzdálenosti!$F$9*IF('Tabulky jízd'!T15&gt;0,"1","0")</f>
        <v>0</v>
      </c>
      <c r="U11" s="4">
        <f>2*'Tabulky jízd'!U15*Vzdálenosti!$F$9-Vzdálenosti!$F$9*IF('Tabulky jízd'!U15&gt;0,"1","0")</f>
        <v>0</v>
      </c>
      <c r="V11" s="4">
        <f>2*'Tabulky jízd'!V15*Vzdálenosti!$F$9-Vzdálenosti!$F$9*IF('Tabulky jízd'!V15&gt;0,"1","0")</f>
        <v>0</v>
      </c>
      <c r="W11" s="4">
        <f>2*'Tabulky jízd'!W15*Vzdálenosti!$F$9-Vzdálenosti!$F$9*IF('Tabulky jízd'!W15&gt;0,"1","0")</f>
        <v>0</v>
      </c>
      <c r="X11" s="4">
        <f>2*'Tabulky jízd'!X15*Vzdálenosti!$F$9-Vzdálenosti!$F$9*IF('Tabulky jízd'!X15&gt;0,"1","0")</f>
        <v>0</v>
      </c>
      <c r="Y11" s="4">
        <f>2*'Tabulky jízd'!Y15*Vzdálenosti!$F$9-Vzdálenosti!$F$9*IF('Tabulky jízd'!Y15&gt;0,"1","0")</f>
        <v>0</v>
      </c>
      <c r="Z11" s="4">
        <f>2*'Tabulky jízd'!Z15*Vzdálenosti!$F$9-Vzdálenosti!$F$9*IF('Tabulky jízd'!Z15&gt;0,"1","0")</f>
        <v>0</v>
      </c>
      <c r="AA11" s="4">
        <f>2*'Tabulky jízd'!AA15*Vzdálenosti!$F$9-Vzdálenosti!$F$9*IF('Tabulky jízd'!AA15&gt;0,"1","0")</f>
        <v>254</v>
      </c>
      <c r="AB11" s="4">
        <f>2*'Tabulky jízd'!AB15*Vzdálenosti!$F$9-Vzdálenosti!$F$9*IF('Tabulky jízd'!AB15&gt;0,"1","0")</f>
        <v>0</v>
      </c>
      <c r="AC11" s="4">
        <f>2*'Tabulky jízd'!AC15*Vzdálenosti!$F$9-Vzdálenosti!$F$9*IF('Tabulky jízd'!AC15&gt;0,"1","0")</f>
        <v>0</v>
      </c>
      <c r="AD11" s="4">
        <f>2*'Tabulky jízd'!AD15*Vzdálenosti!$F$9-Vzdálenosti!$F$9*IF('Tabulky jízd'!AD15&gt;0,"1","0")</f>
        <v>0</v>
      </c>
      <c r="AE11" s="4">
        <f>2*'Tabulky jízd'!AE15*Vzdálenosti!$F$9-Vzdálenosti!$F$9*IF('Tabulky jízd'!AE15&gt;0,"1","0")</f>
        <v>0</v>
      </c>
      <c r="AF11" s="4">
        <f>2*'Tabulky jízd'!AF15*Vzdálenosti!$F$9-Vzdálenosti!$F$9*IF('Tabulky jízd'!AF15&gt;0,"1","0")</f>
        <v>0</v>
      </c>
      <c r="AG11" s="4">
        <f>2*'Tabulky jízd'!AG15*Vzdálenosti!$F$9-Vzdálenosti!$F$9*IF('Tabulky jízd'!AG15&gt;0,"1","0")</f>
        <v>0</v>
      </c>
      <c r="AH11" s="4">
        <f>2*'Tabulky jízd'!AH15*Vzdálenosti!$F$9-Vzdálenosti!$F$9*IF('Tabulky jízd'!AH15&gt;0,"1","0")</f>
        <v>0</v>
      </c>
      <c r="AI11" s="4">
        <f>2*'Tabulky jízd'!AI15*Vzdálenosti!$F$9-Vzdálenosti!$F$9*IF('Tabulky jízd'!AI15&gt;0,"1","0")</f>
        <v>254</v>
      </c>
      <c r="AJ11" s="4">
        <f>2*'Tabulky jízd'!AJ15*Vzdálenosti!$F$9-Vzdálenosti!$F$9*IF('Tabulky jízd'!AJ15&gt;0,"1","0")</f>
        <v>0</v>
      </c>
      <c r="AK11" s="4">
        <f>2*'Tabulky jízd'!AK15*Vzdálenosti!$F$9-Vzdálenosti!$F$9*IF('Tabulky jízd'!AK15&gt;0,"1","0")</f>
        <v>254</v>
      </c>
      <c r="AL11" s="4">
        <f>2*'Tabulky jízd'!AL15*Vzdálenosti!$F$9-Vzdálenosti!$F$9*IF('Tabulky jízd'!AL15&gt;0,"1","0")</f>
        <v>0</v>
      </c>
      <c r="AM11" s="4">
        <f>2*'Tabulky jízd'!AM15*Vzdálenosti!$F$9-Vzdálenosti!$F$9*IF('Tabulky jízd'!AM15&gt;0,"1","0")</f>
        <v>254</v>
      </c>
      <c r="AN11" s="4">
        <f>2*'Tabulky jízd'!AN15*Vzdálenosti!$F$9-Vzdálenosti!$F$9*IF('Tabulky jízd'!AN15&gt;0,"1","0")</f>
        <v>254</v>
      </c>
      <c r="AO11" s="4">
        <f>2*'Tabulky jízd'!AO15*Vzdálenosti!$F$9-Vzdálenosti!$F$9*IF('Tabulky jízd'!AO15&gt;0,"1","0")</f>
        <v>0</v>
      </c>
      <c r="AP11" s="4">
        <f>2*'Tabulky jízd'!AP15*Vzdálenosti!$F$9-Vzdálenosti!$F$9*IF('Tabulky jízd'!AP15&gt;0,"1","0")</f>
        <v>0</v>
      </c>
      <c r="AQ11" s="4">
        <f>2*'Tabulky jízd'!AQ15*Vzdálenosti!$F$9-Vzdálenosti!$F$9*IF('Tabulky jízd'!AQ15&gt;0,"1","0")</f>
        <v>0</v>
      </c>
      <c r="AR11" s="4">
        <f>2*'Tabulky jízd'!AR15*Vzdálenosti!$F$9-Vzdálenosti!$F$9*IF('Tabulky jízd'!AR15&gt;0,"1","0")</f>
        <v>0</v>
      </c>
      <c r="AS11" s="4">
        <f>2*'Tabulky jízd'!AS15*Vzdálenosti!$F$9-Vzdálenosti!$F$9*IF('Tabulky jízd'!AS15&gt;0,"1","0")</f>
        <v>0</v>
      </c>
      <c r="AT11" s="4">
        <f>2*'Tabulky jízd'!AT15*Vzdálenosti!$F$9-Vzdálenosti!$F$9*IF('Tabulky jízd'!AT15&gt;0,"1","0")</f>
        <v>0</v>
      </c>
      <c r="AU11" s="4">
        <f>2*'Tabulky jízd'!AU15*Vzdálenosti!$F$9-Vzdálenosti!$F$9*IF('Tabulky jízd'!AU15&gt;0,"1","0")</f>
        <v>0</v>
      </c>
      <c r="AV11" s="4">
        <f>2*'Tabulky jízd'!AV15*Vzdálenosti!$F$9-Vzdálenosti!$F$9*IF('Tabulky jízd'!AV15&gt;0,"1","0")</f>
        <v>0</v>
      </c>
      <c r="AW11" s="4">
        <f>2*'Tabulky jízd'!AW15*Vzdálenosti!$F$9-Vzdálenosti!$F$9*IF('Tabulky jízd'!AW15&gt;0,"1","0")</f>
        <v>0</v>
      </c>
      <c r="AX11" s="4">
        <f>2*'Tabulky jízd'!AX15*Vzdálenosti!$F$9-Vzdálenosti!$F$9*IF('Tabulky jízd'!AX15&gt;0,"1","0")</f>
        <v>0</v>
      </c>
      <c r="AY11" s="4">
        <f>2*'Tabulky jízd'!AY15*Vzdálenosti!$F$9-Vzdálenosti!$F$9*IF('Tabulky jízd'!AY15&gt;0,"1","0")</f>
        <v>0</v>
      </c>
      <c r="AZ11" s="4">
        <f>2*'Tabulky jízd'!AZ15*Vzdálenosti!$F$9-Vzdálenosti!$F$9*IF('Tabulky jízd'!AZ15&gt;0,"1","0")</f>
        <v>0</v>
      </c>
      <c r="BA11" s="4">
        <f>2*'Tabulky jízd'!BA15*Vzdálenosti!$F$9-Vzdálenosti!$F$9*IF('Tabulky jízd'!BA15&gt;0,"1","0")</f>
        <v>0</v>
      </c>
      <c r="BB11" s="4">
        <f>2*'Tabulky jízd'!BB15*Vzdálenosti!$F$9-Vzdálenosti!$F$9*IF('Tabulky jízd'!BB15&gt;0,"1","0")</f>
        <v>0</v>
      </c>
      <c r="BC11" s="4">
        <f>2*'Tabulky jízd'!BC15*Vzdálenosti!$F$9-Vzdálenosti!$F$9*IF('Tabulky jízd'!BC15&gt;0,"1","0")</f>
        <v>0</v>
      </c>
      <c r="BD11" s="4">
        <f>2*'Tabulky jízd'!BD15*Vzdálenosti!$F$9-Vzdálenosti!$F$9*IF('Tabulky jízd'!BD15&gt;0,"1","0")</f>
        <v>0</v>
      </c>
      <c r="BE11" s="4">
        <f>2*'Tabulky jízd'!BE15*Vzdálenosti!$F$9-Vzdálenosti!$F$9*IF('Tabulky jízd'!BE15&gt;0,"1","0")</f>
        <v>0</v>
      </c>
      <c r="BF11" s="4">
        <f>2*'Tabulky jízd'!BF15*Vzdálenosti!$F$9-Vzdálenosti!$F$9*IF('Tabulky jízd'!BF15&gt;0,"1","0")</f>
        <v>0</v>
      </c>
      <c r="BG11" s="4">
        <f>2*'Tabulky jízd'!BG15*Vzdálenosti!$F$9-Vzdálenosti!$F$9*IF('Tabulky jízd'!BG15&gt;0,"1","0")</f>
        <v>0</v>
      </c>
      <c r="BH11" s="4">
        <f>2*'Tabulky jízd'!BH15*Vzdálenosti!$F$9-Vzdálenosti!$F$9*IF('Tabulky jízd'!BH15&gt;0,"1","0")</f>
        <v>0</v>
      </c>
      <c r="BI11" s="4">
        <f>2*'Tabulky jízd'!BI15*Vzdálenosti!$F$9-Vzdálenosti!$F$9*IF('Tabulky jízd'!BI15&gt;0,"1","0")</f>
        <v>0</v>
      </c>
      <c r="BJ11" s="4">
        <f>2*'Tabulky jízd'!BJ15*Vzdálenosti!$F$9-Vzdálenosti!$F$9*IF('Tabulky jízd'!BJ15&gt;0,"1","0")</f>
        <v>0</v>
      </c>
      <c r="BK11" s="4">
        <f>2*'Tabulky jízd'!BK15*Vzdálenosti!$F$9-Vzdálenosti!$F$9*IF('Tabulky jízd'!BK15&gt;0,"1","0")</f>
        <v>0</v>
      </c>
      <c r="BL11" s="4">
        <f>2*'Tabulky jízd'!BL15*Vzdálenosti!$F$9-Vzdálenosti!$F$9*IF('Tabulky jízd'!BL15&gt;0,"1","0")</f>
        <v>0</v>
      </c>
      <c r="BM11" s="4">
        <f>2*'Tabulky jízd'!BM15*Vzdálenosti!$F$9-Vzdálenosti!$F$9*IF('Tabulky jízd'!BM15&gt;0,"1","0")</f>
        <v>254</v>
      </c>
      <c r="BN11" s="4">
        <f>2*'Tabulky jízd'!BN15*Vzdálenosti!$F$9-Vzdálenosti!$F$9*IF('Tabulky jízd'!BN15&gt;0,"1","0")</f>
        <v>254</v>
      </c>
      <c r="BO11" s="4">
        <f>2*'Tabulky jízd'!BO15*Vzdálenosti!$F$9-Vzdálenosti!$F$9*IF('Tabulky jízd'!BO15&gt;0,"1","0")</f>
        <v>0</v>
      </c>
      <c r="BP11" s="4">
        <f>2*'Tabulky jízd'!BP15*Vzdálenosti!$F$9-Vzdálenosti!$F$9*IF('Tabulky jízd'!BP15&gt;0,"1","0")</f>
        <v>254</v>
      </c>
      <c r="BQ11" s="4">
        <f>2*'Tabulky jízd'!BQ15*Vzdálenosti!$F$9-Vzdálenosti!$F$9*IF('Tabulky jízd'!BQ15&gt;0,"1","0")</f>
        <v>0</v>
      </c>
      <c r="BR11" s="4">
        <f>2*'Tabulky jízd'!BR15*Vzdálenosti!$F$9-Vzdálenosti!$F$9*IF('Tabulky jízd'!BR15&gt;0,"1","0")</f>
        <v>254</v>
      </c>
      <c r="BS11" s="4">
        <f>2*'Tabulky jízd'!BS15*Vzdálenosti!$F$9-Vzdálenosti!$F$9*IF('Tabulky jízd'!BS15&gt;0,"1","0")</f>
        <v>0</v>
      </c>
      <c r="BT11" s="4">
        <f>2*'Tabulky jízd'!BT15*Vzdálenosti!$F$9-Vzdálenosti!$F$9*IF('Tabulky jízd'!BT15&gt;0,"1","0")</f>
        <v>0</v>
      </c>
      <c r="BU11" s="4">
        <f>2*'Tabulky jízd'!BU15*Vzdálenosti!$F$9-Vzdálenosti!$F$9*IF('Tabulky jízd'!BU15&gt;0,"1","0")</f>
        <v>0</v>
      </c>
      <c r="BV11" s="4">
        <f>2*'Tabulky jízd'!BV15*Vzdálenosti!$F$9-Vzdálenosti!$F$9*IF('Tabulky jízd'!BV15&gt;0,"1","0")</f>
        <v>0</v>
      </c>
      <c r="BW11" s="4">
        <f>2*'Tabulky jízd'!BW15*Vzdálenosti!$F$9-Vzdálenosti!$F$9*IF('Tabulky jízd'!BW15&gt;0,"1","0")</f>
        <v>0</v>
      </c>
      <c r="BX11" s="4">
        <f>2*'Tabulky jízd'!BX15*Vzdálenosti!$F$9-Vzdálenosti!$F$9*IF('Tabulky jízd'!BX15&gt;0,"1","0")</f>
        <v>0</v>
      </c>
      <c r="BY11" s="4">
        <f>2*'Tabulky jízd'!BY15*Vzdálenosti!$F$9-Vzdálenosti!$F$9*IF('Tabulky jízd'!BY15&gt;0,"1","0")</f>
        <v>0</v>
      </c>
      <c r="BZ11" s="4">
        <f>2*'Tabulky jízd'!BZ15*Vzdálenosti!$F$9-Vzdálenosti!$F$9*IF('Tabulky jízd'!BZ15&gt;0,"1","0")</f>
        <v>254</v>
      </c>
      <c r="CA11" s="4">
        <f>2*'Tabulky jízd'!CA15*Vzdálenosti!$F$9-Vzdálenosti!$F$9*IF('Tabulky jízd'!CA15&gt;0,"1","0")</f>
        <v>0</v>
      </c>
      <c r="CB11" s="4">
        <f>2*'Tabulky jízd'!CB15*Vzdálenosti!$F$9-Vzdálenosti!$F$9*IF('Tabulky jízd'!CB15&gt;0,"1","0")</f>
        <v>254</v>
      </c>
      <c r="CC11" s="4">
        <f>2*'Tabulky jízd'!CC15*Vzdálenosti!$F$9-Vzdálenosti!$F$9*IF('Tabulky jízd'!CC15&gt;0,"1","0")</f>
        <v>0</v>
      </c>
      <c r="CD11" s="4">
        <f>2*'Tabulky jízd'!CD15*Vzdálenosti!$F$9-Vzdálenosti!$F$9*IF('Tabulky jízd'!CD15&gt;0,"1","0")</f>
        <v>254</v>
      </c>
      <c r="CE11" s="4">
        <f>2*'Tabulky jízd'!CE15*Vzdálenosti!$F$9-Vzdálenosti!$F$9*IF('Tabulky jízd'!CE15&gt;0,"1","0")</f>
        <v>0</v>
      </c>
      <c r="CF11" s="4">
        <f>2*'Tabulky jízd'!CF15*Vzdálenosti!$F$9-Vzdálenosti!$F$9*IF('Tabulky jízd'!CF15&gt;0,"1","0")</f>
        <v>0</v>
      </c>
      <c r="CG11" s="4">
        <f>2*'Tabulky jízd'!CG15*Vzdálenosti!$F$9-Vzdálenosti!$F$9*IF('Tabulky jízd'!CG15&gt;0,"1","0")</f>
        <v>0</v>
      </c>
      <c r="CH11" s="4">
        <f>2*'Tabulky jízd'!CH15*Vzdálenosti!$F$9-Vzdálenosti!$F$9*IF('Tabulky jízd'!CH15&gt;0,"1","0")</f>
        <v>0</v>
      </c>
      <c r="CI11" s="4">
        <f>2*'Tabulky jízd'!CI15*Vzdálenosti!$F$9-Vzdálenosti!$F$9*IF('Tabulky jízd'!CI15&gt;0,"1","0")</f>
        <v>0</v>
      </c>
      <c r="CJ11" s="4">
        <f>2*'Tabulky jízd'!CJ15*Vzdálenosti!$F$9-Vzdálenosti!$F$9*IF('Tabulky jízd'!CJ15&gt;0,"1","0")</f>
        <v>0</v>
      </c>
      <c r="CK11" s="4">
        <f>2*'Tabulky jízd'!CK15*Vzdálenosti!$F$9-Vzdálenosti!$F$9*IF('Tabulky jízd'!CK15&gt;0,"1","0")</f>
        <v>0</v>
      </c>
      <c r="CL11" s="4">
        <f>2*'Tabulky jízd'!CL15*Vzdálenosti!$F$9-Vzdálenosti!$F$9*IF('Tabulky jízd'!CL15&gt;0,"1","0")</f>
        <v>0</v>
      </c>
      <c r="CM11" s="4">
        <f>2*'Tabulky jízd'!CM15*Vzdálenosti!$F$9-Vzdálenosti!$F$9*IF('Tabulky jízd'!CM15&gt;0,"1","0")</f>
        <v>0</v>
      </c>
      <c r="CN11" s="4">
        <f>2*'Tabulky jízd'!CN15*Vzdálenosti!$F$9-Vzdálenosti!$F$9*IF('Tabulky jízd'!CN15&gt;0,"1","0")</f>
        <v>0</v>
      </c>
      <c r="CO11" s="4">
        <f>2*'Tabulky jízd'!CO15*Vzdálenosti!$F$9-Vzdálenosti!$F$9*IF('Tabulky jízd'!CO15&gt;0,"1","0")</f>
        <v>0</v>
      </c>
      <c r="CP11" s="4">
        <f>2*'Tabulky jízd'!CP15*Vzdálenosti!$F$9-Vzdálenosti!$F$9*IF('Tabulky jízd'!CP15&gt;0,"1","0")</f>
        <v>0</v>
      </c>
      <c r="CQ11" s="4">
        <f>2*'Tabulky jízd'!CQ15*Vzdálenosti!$F$9-Vzdálenosti!$F$9*IF('Tabulky jízd'!CQ15&gt;0,"1","0")</f>
        <v>0</v>
      </c>
      <c r="CR11" s="4">
        <f>2*'Tabulky jízd'!CR15*Vzdálenosti!$F$9-Vzdálenosti!$F$9*IF('Tabulky jízd'!CR15&gt;0,"1","0")</f>
        <v>0</v>
      </c>
      <c r="CS11" s="4">
        <f>2*'Tabulky jízd'!CS15*Vzdálenosti!$F$9-Vzdálenosti!$F$9*IF('Tabulky jízd'!CS15&gt;0,"1","0")</f>
        <v>0</v>
      </c>
      <c r="CT11" s="4">
        <f>2*'Tabulky jízd'!CT15*Vzdálenosti!$F$9-Vzdálenosti!$F$9*IF('Tabulky jízd'!CT15&gt;0,"1","0")</f>
        <v>0</v>
      </c>
      <c r="CU11" s="4">
        <f>2*'Tabulky jízd'!CU15*Vzdálenosti!$F$9-Vzdálenosti!$F$9*IF('Tabulky jízd'!CU15&gt;0,"1","0")</f>
        <v>0</v>
      </c>
      <c r="CV11" s="4">
        <f>2*'Tabulky jízd'!CV15*Vzdálenosti!$F$9-Vzdálenosti!$F$9*IF('Tabulky jízd'!CV15&gt;0,"1","0")</f>
        <v>0</v>
      </c>
      <c r="CW11" s="16">
        <f>SUM(H11:CV11)</f>
        <v>4064</v>
      </c>
    </row>
    <row r="12" spans="1:101" s="15" customFormat="1" x14ac:dyDescent="0.25">
      <c r="A12" s="19"/>
    </row>
    <row r="13" spans="1:101" s="15" customFormat="1" ht="16.5" customHeight="1" x14ac:dyDescent="0.25">
      <c r="A13" s="19" t="s">
        <v>213</v>
      </c>
    </row>
    <row r="14" spans="1:101" s="12" customFormat="1" ht="40.5" customHeight="1" x14ac:dyDescent="0.25">
      <c r="A14" s="87"/>
      <c r="B14" s="160" t="s">
        <v>61</v>
      </c>
      <c r="C14" s="160" t="s">
        <v>62</v>
      </c>
      <c r="D14" s="166" t="s">
        <v>90</v>
      </c>
      <c r="E14" s="160" t="s">
        <v>0</v>
      </c>
      <c r="F14" s="160" t="s">
        <v>88</v>
      </c>
      <c r="G14" s="13" t="s">
        <v>87</v>
      </c>
      <c r="H14" s="14" t="s">
        <v>12</v>
      </c>
      <c r="I14" s="14" t="s">
        <v>12</v>
      </c>
      <c r="J14" s="14" t="s">
        <v>12</v>
      </c>
      <c r="K14" s="14" t="s">
        <v>13</v>
      </c>
      <c r="L14" s="14" t="s">
        <v>13</v>
      </c>
      <c r="M14" s="14" t="s">
        <v>13</v>
      </c>
      <c r="N14" s="14" t="s">
        <v>14</v>
      </c>
      <c r="O14" s="14" t="s">
        <v>14</v>
      </c>
      <c r="P14" s="14" t="s">
        <v>14</v>
      </c>
      <c r="Q14" s="14" t="s">
        <v>15</v>
      </c>
      <c r="R14" s="14" t="s">
        <v>15</v>
      </c>
      <c r="S14" s="14" t="s">
        <v>15</v>
      </c>
      <c r="T14" s="14" t="s">
        <v>16</v>
      </c>
      <c r="U14" s="14" t="s">
        <v>16</v>
      </c>
      <c r="V14" s="14" t="s">
        <v>16</v>
      </c>
      <c r="W14" s="14" t="s">
        <v>17</v>
      </c>
      <c r="X14" s="14" t="s">
        <v>17</v>
      </c>
      <c r="Y14" s="14" t="s">
        <v>17</v>
      </c>
      <c r="Z14" s="14" t="s">
        <v>18</v>
      </c>
      <c r="AA14" s="14" t="s">
        <v>18</v>
      </c>
      <c r="AB14" s="14" t="s">
        <v>18</v>
      </c>
      <c r="AC14" s="14" t="s">
        <v>19</v>
      </c>
      <c r="AD14" s="14" t="s">
        <v>19</v>
      </c>
      <c r="AE14" s="14" t="s">
        <v>19</v>
      </c>
      <c r="AF14" s="14" t="s">
        <v>20</v>
      </c>
      <c r="AG14" s="14" t="s">
        <v>20</v>
      </c>
      <c r="AH14" s="14" t="s">
        <v>20</v>
      </c>
      <c r="AI14" s="14" t="s">
        <v>21</v>
      </c>
      <c r="AJ14" s="14" t="s">
        <v>21</v>
      </c>
      <c r="AK14" s="14" t="s">
        <v>21</v>
      </c>
      <c r="AL14" s="14" t="s">
        <v>22</v>
      </c>
      <c r="AM14" s="14" t="s">
        <v>22</v>
      </c>
      <c r="AN14" s="14" t="s">
        <v>22</v>
      </c>
      <c r="AO14" s="14" t="s">
        <v>23</v>
      </c>
      <c r="AP14" s="14" t="s">
        <v>23</v>
      </c>
      <c r="AQ14" s="14" t="s">
        <v>23</v>
      </c>
      <c r="AR14" s="14" t="s">
        <v>24</v>
      </c>
      <c r="AS14" s="14" t="s">
        <v>24</v>
      </c>
      <c r="AT14" s="14" t="s">
        <v>24</v>
      </c>
      <c r="AU14" s="14" t="s">
        <v>25</v>
      </c>
      <c r="AV14" s="14" t="s">
        <v>25</v>
      </c>
      <c r="AW14" s="14" t="s">
        <v>25</v>
      </c>
      <c r="AX14" s="14" t="s">
        <v>26</v>
      </c>
      <c r="AY14" s="14" t="s">
        <v>26</v>
      </c>
      <c r="AZ14" s="14" t="s">
        <v>26</v>
      </c>
      <c r="BA14" s="14" t="s">
        <v>27</v>
      </c>
      <c r="BB14" s="14" t="s">
        <v>27</v>
      </c>
      <c r="BC14" s="14" t="s">
        <v>27</v>
      </c>
      <c r="BD14" s="14" t="s">
        <v>28</v>
      </c>
      <c r="BE14" s="14" t="s">
        <v>28</v>
      </c>
      <c r="BF14" s="14" t="s">
        <v>28</v>
      </c>
      <c r="BG14" s="14" t="s">
        <v>29</v>
      </c>
      <c r="BH14" s="14" t="s">
        <v>29</v>
      </c>
      <c r="BI14" s="14" t="s">
        <v>29</v>
      </c>
      <c r="BJ14" s="14" t="s">
        <v>30</v>
      </c>
      <c r="BK14" s="14" t="s">
        <v>30</v>
      </c>
      <c r="BL14" s="14" t="s">
        <v>30</v>
      </c>
      <c r="BM14" s="14" t="s">
        <v>31</v>
      </c>
      <c r="BN14" s="14" t="s">
        <v>31</v>
      </c>
      <c r="BO14" s="14" t="s">
        <v>31</v>
      </c>
      <c r="BP14" s="14" t="s">
        <v>32</v>
      </c>
      <c r="BQ14" s="14" t="s">
        <v>32</v>
      </c>
      <c r="BR14" s="14" t="s">
        <v>32</v>
      </c>
      <c r="BS14" s="14" t="s">
        <v>33</v>
      </c>
      <c r="BT14" s="14" t="s">
        <v>33</v>
      </c>
      <c r="BU14" s="14" t="s">
        <v>33</v>
      </c>
      <c r="BV14" s="14" t="s">
        <v>34</v>
      </c>
      <c r="BW14" s="14" t="s">
        <v>34</v>
      </c>
      <c r="BX14" s="14" t="s">
        <v>34</v>
      </c>
      <c r="BY14" s="14" t="s">
        <v>35</v>
      </c>
      <c r="BZ14" s="14" t="s">
        <v>35</v>
      </c>
      <c r="CA14" s="14" t="s">
        <v>35</v>
      </c>
      <c r="CB14" s="14" t="s">
        <v>36</v>
      </c>
      <c r="CC14" s="14" t="s">
        <v>36</v>
      </c>
      <c r="CD14" s="14" t="s">
        <v>36</v>
      </c>
      <c r="CE14" s="14" t="s">
        <v>37</v>
      </c>
      <c r="CF14" s="14" t="s">
        <v>37</v>
      </c>
      <c r="CG14" s="14" t="s">
        <v>37</v>
      </c>
      <c r="CH14" s="14" t="s">
        <v>39</v>
      </c>
      <c r="CI14" s="14" t="s">
        <v>39</v>
      </c>
      <c r="CJ14" s="14" t="s">
        <v>39</v>
      </c>
      <c r="CK14" s="14" t="s">
        <v>38</v>
      </c>
      <c r="CL14" s="14" t="s">
        <v>38</v>
      </c>
      <c r="CM14" s="14" t="s">
        <v>38</v>
      </c>
      <c r="CN14" s="14" t="s">
        <v>40</v>
      </c>
      <c r="CO14" s="14" t="s">
        <v>40</v>
      </c>
      <c r="CP14" s="14" t="s">
        <v>40</v>
      </c>
      <c r="CQ14" s="14" t="s">
        <v>41</v>
      </c>
      <c r="CR14" s="14" t="s">
        <v>41</v>
      </c>
      <c r="CS14" s="14" t="s">
        <v>41</v>
      </c>
      <c r="CT14" s="14" t="s">
        <v>42</v>
      </c>
      <c r="CU14" s="14" t="s">
        <v>42</v>
      </c>
      <c r="CV14" s="14" t="s">
        <v>42</v>
      </c>
      <c r="CW14" s="34" t="s">
        <v>89</v>
      </c>
    </row>
    <row r="15" spans="1:101" s="12" customFormat="1" ht="22.5" customHeight="1" x14ac:dyDescent="0.25">
      <c r="A15" s="87"/>
      <c r="B15" s="160"/>
      <c r="C15" s="160"/>
      <c r="D15" s="167"/>
      <c r="E15" s="160"/>
      <c r="F15" s="160"/>
      <c r="G15" s="21" t="s">
        <v>2</v>
      </c>
      <c r="H15" s="21" t="s">
        <v>5</v>
      </c>
      <c r="I15" s="21" t="s">
        <v>3</v>
      </c>
      <c r="J15" s="21" t="s">
        <v>4</v>
      </c>
      <c r="K15" s="21" t="s">
        <v>5</v>
      </c>
      <c r="L15" s="21" t="s">
        <v>3</v>
      </c>
      <c r="M15" s="21" t="s">
        <v>4</v>
      </c>
      <c r="N15" s="21" t="s">
        <v>5</v>
      </c>
      <c r="O15" s="21" t="s">
        <v>3</v>
      </c>
      <c r="P15" s="21" t="s">
        <v>4</v>
      </c>
      <c r="Q15" s="21" t="s">
        <v>5</v>
      </c>
      <c r="R15" s="21" t="s">
        <v>3</v>
      </c>
      <c r="S15" s="21" t="s">
        <v>4</v>
      </c>
      <c r="T15" s="21" t="s">
        <v>5</v>
      </c>
      <c r="U15" s="21" t="s">
        <v>3</v>
      </c>
      <c r="V15" s="21" t="s">
        <v>4</v>
      </c>
      <c r="W15" s="21" t="s">
        <v>5</v>
      </c>
      <c r="X15" s="21" t="s">
        <v>3</v>
      </c>
      <c r="Y15" s="21" t="s">
        <v>4</v>
      </c>
      <c r="Z15" s="21" t="s">
        <v>5</v>
      </c>
      <c r="AA15" s="21" t="s">
        <v>3</v>
      </c>
      <c r="AB15" s="21" t="s">
        <v>4</v>
      </c>
      <c r="AC15" s="21" t="s">
        <v>5</v>
      </c>
      <c r="AD15" s="21" t="s">
        <v>3</v>
      </c>
      <c r="AE15" s="21" t="s">
        <v>4</v>
      </c>
      <c r="AF15" s="21" t="s">
        <v>5</v>
      </c>
      <c r="AG15" s="21" t="s">
        <v>3</v>
      </c>
      <c r="AH15" s="21" t="s">
        <v>4</v>
      </c>
      <c r="AI15" s="21" t="s">
        <v>5</v>
      </c>
      <c r="AJ15" s="21" t="s">
        <v>3</v>
      </c>
      <c r="AK15" s="21" t="s">
        <v>4</v>
      </c>
      <c r="AL15" s="21" t="s">
        <v>5</v>
      </c>
      <c r="AM15" s="21" t="s">
        <v>3</v>
      </c>
      <c r="AN15" s="21" t="s">
        <v>4</v>
      </c>
      <c r="AO15" s="21" t="s">
        <v>5</v>
      </c>
      <c r="AP15" s="21" t="s">
        <v>3</v>
      </c>
      <c r="AQ15" s="21" t="s">
        <v>4</v>
      </c>
      <c r="AR15" s="21" t="s">
        <v>5</v>
      </c>
      <c r="AS15" s="21" t="s">
        <v>3</v>
      </c>
      <c r="AT15" s="21" t="s">
        <v>4</v>
      </c>
      <c r="AU15" s="21" t="s">
        <v>5</v>
      </c>
      <c r="AV15" s="21" t="s">
        <v>3</v>
      </c>
      <c r="AW15" s="21" t="s">
        <v>4</v>
      </c>
      <c r="AX15" s="21" t="s">
        <v>5</v>
      </c>
      <c r="AY15" s="21" t="s">
        <v>3</v>
      </c>
      <c r="AZ15" s="21" t="s">
        <v>4</v>
      </c>
      <c r="BA15" s="21" t="s">
        <v>5</v>
      </c>
      <c r="BB15" s="21" t="s">
        <v>3</v>
      </c>
      <c r="BC15" s="21" t="s">
        <v>4</v>
      </c>
      <c r="BD15" s="21" t="s">
        <v>5</v>
      </c>
      <c r="BE15" s="21" t="s">
        <v>3</v>
      </c>
      <c r="BF15" s="21" t="s">
        <v>4</v>
      </c>
      <c r="BG15" s="21" t="s">
        <v>5</v>
      </c>
      <c r="BH15" s="21" t="s">
        <v>3</v>
      </c>
      <c r="BI15" s="21" t="s">
        <v>4</v>
      </c>
      <c r="BJ15" s="21" t="s">
        <v>5</v>
      </c>
      <c r="BK15" s="21" t="s">
        <v>3</v>
      </c>
      <c r="BL15" s="21" t="s">
        <v>4</v>
      </c>
      <c r="BM15" s="21" t="s">
        <v>5</v>
      </c>
      <c r="BN15" s="21" t="s">
        <v>3</v>
      </c>
      <c r="BO15" s="21" t="s">
        <v>4</v>
      </c>
      <c r="BP15" s="21" t="s">
        <v>5</v>
      </c>
      <c r="BQ15" s="21" t="s">
        <v>3</v>
      </c>
      <c r="BR15" s="21" t="s">
        <v>4</v>
      </c>
      <c r="BS15" s="21" t="s">
        <v>5</v>
      </c>
      <c r="BT15" s="21" t="s">
        <v>3</v>
      </c>
      <c r="BU15" s="21" t="s">
        <v>4</v>
      </c>
      <c r="BV15" s="21" t="s">
        <v>5</v>
      </c>
      <c r="BW15" s="21" t="s">
        <v>3</v>
      </c>
      <c r="BX15" s="21" t="s">
        <v>4</v>
      </c>
      <c r="BY15" s="21" t="s">
        <v>5</v>
      </c>
      <c r="BZ15" s="21" t="s">
        <v>3</v>
      </c>
      <c r="CA15" s="21" t="s">
        <v>4</v>
      </c>
      <c r="CB15" s="21" t="s">
        <v>5</v>
      </c>
      <c r="CC15" s="21" t="s">
        <v>3</v>
      </c>
      <c r="CD15" s="21" t="s">
        <v>4</v>
      </c>
      <c r="CE15" s="21" t="s">
        <v>5</v>
      </c>
      <c r="CF15" s="21" t="s">
        <v>3</v>
      </c>
      <c r="CG15" s="21" t="s">
        <v>4</v>
      </c>
      <c r="CH15" s="21" t="s">
        <v>5</v>
      </c>
      <c r="CI15" s="21" t="s">
        <v>3</v>
      </c>
      <c r="CJ15" s="21" t="s">
        <v>4</v>
      </c>
      <c r="CK15" s="21" t="s">
        <v>5</v>
      </c>
      <c r="CL15" s="21" t="s">
        <v>3</v>
      </c>
      <c r="CM15" s="21" t="s">
        <v>4</v>
      </c>
      <c r="CN15" s="21" t="s">
        <v>5</v>
      </c>
      <c r="CO15" s="21" t="s">
        <v>3</v>
      </c>
      <c r="CP15" s="21" t="s">
        <v>4</v>
      </c>
      <c r="CQ15" s="21" t="s">
        <v>5</v>
      </c>
      <c r="CR15" s="21" t="s">
        <v>3</v>
      </c>
      <c r="CS15" s="21" t="s">
        <v>4</v>
      </c>
      <c r="CT15" s="21" t="s">
        <v>5</v>
      </c>
      <c r="CU15" s="21" t="s">
        <v>3</v>
      </c>
      <c r="CV15" s="21" t="s">
        <v>4</v>
      </c>
      <c r="CW15" s="34" t="s">
        <v>79</v>
      </c>
    </row>
    <row r="16" spans="1:101" s="15" customFormat="1" x14ac:dyDescent="0.25">
      <c r="A16" s="19"/>
      <c r="B16" s="4" t="s">
        <v>63</v>
      </c>
      <c r="C16" s="4" t="s">
        <v>63</v>
      </c>
      <c r="D16" s="4" t="s">
        <v>314</v>
      </c>
      <c r="E16" s="5" t="s">
        <v>65</v>
      </c>
      <c r="F16" s="16">
        <v>3</v>
      </c>
      <c r="G16" s="16"/>
      <c r="H16" s="4">
        <f>2*'Tabulky jízd'!H20*Vzdálenosti!$I$19-Vzdálenosti!$I$19*IF('Tabulky jízd'!H20&gt;0,"1","0")</f>
        <v>0</v>
      </c>
      <c r="I16" s="4">
        <f>2*'Tabulky jízd'!I20*Vzdálenosti!$I$19-Vzdálenosti!$I$19*IF('Tabulky jízd'!I20&gt;0,"1","0")</f>
        <v>0</v>
      </c>
      <c r="J16" s="4">
        <f>2*'Tabulky jízd'!J20*Vzdálenosti!$I$19-Vzdálenosti!$I$19*IF('Tabulky jízd'!J20&gt;0,"1","0")</f>
        <v>0</v>
      </c>
      <c r="K16" s="4">
        <f>2*'Tabulky jízd'!K20*Vzdálenosti!$I$19-Vzdálenosti!$I$19*IF('Tabulky jízd'!K20&gt;0,"1","0")</f>
        <v>0</v>
      </c>
      <c r="L16" s="4">
        <f>2*'Tabulky jízd'!L20*Vzdálenosti!$I$19-Vzdálenosti!$I$19*IF('Tabulky jízd'!L20&gt;0,"1","0")</f>
        <v>0</v>
      </c>
      <c r="M16" s="4">
        <f>2*'Tabulky jízd'!M20*Vzdálenosti!$I$19-Vzdálenosti!$I$19*IF('Tabulky jízd'!M20&gt;0,"1","0")</f>
        <v>0</v>
      </c>
      <c r="N16" s="4">
        <f>2*'Tabulky jízd'!N20*Vzdálenosti!$I$19-Vzdálenosti!$I$19*IF('Tabulky jízd'!N20&gt;0,"1","0")</f>
        <v>106</v>
      </c>
      <c r="O16" s="4">
        <f>2*'Tabulky jízd'!O20*Vzdálenosti!$I$19-Vzdálenosti!$I$19*IF('Tabulky jízd'!O20&gt;0,"1","0")</f>
        <v>0</v>
      </c>
      <c r="P16" s="4">
        <f>2*'Tabulky jízd'!P20*Vzdálenosti!$I$19-Vzdálenosti!$I$19*IF('Tabulky jízd'!P20&gt;0,"1","0")</f>
        <v>0</v>
      </c>
      <c r="Q16" s="4">
        <f>2*'Tabulky jízd'!Q20*Vzdálenosti!$I$19-Vzdálenosti!$I$19*IF('Tabulky jízd'!Q20&gt;0,"1","0")</f>
        <v>0</v>
      </c>
      <c r="R16" s="4">
        <f>2*'Tabulky jízd'!R20*Vzdálenosti!$I$19-Vzdálenosti!$I$19*IF('Tabulky jízd'!R20&gt;0,"1","0")</f>
        <v>0</v>
      </c>
      <c r="S16" s="4">
        <f>2*'Tabulky jízd'!S20*Vzdálenosti!$I$19-Vzdálenosti!$I$19*IF('Tabulky jízd'!S20&gt;0,"1","0")</f>
        <v>0</v>
      </c>
      <c r="T16" s="4">
        <f>2*'Tabulky jízd'!T20*Vzdálenosti!$I$19-Vzdálenosti!$I$19*IF('Tabulky jízd'!T20&gt;0,"1","0")</f>
        <v>0</v>
      </c>
      <c r="U16" s="4">
        <f>2*'Tabulky jízd'!U20*Vzdálenosti!$I$19-Vzdálenosti!$I$19*IF('Tabulky jízd'!U20&gt;0,"1","0")</f>
        <v>0</v>
      </c>
      <c r="V16" s="4">
        <f>2*'Tabulky jízd'!V20*Vzdálenosti!$I$19-Vzdálenosti!$I$19*IF('Tabulky jízd'!V20&gt;0,"1","0")</f>
        <v>0</v>
      </c>
      <c r="W16" s="4">
        <f>2*'Tabulky jízd'!W20*Vzdálenosti!$I$19-Vzdálenosti!$I$19*IF('Tabulky jízd'!W20&gt;0,"1","0")</f>
        <v>0</v>
      </c>
      <c r="X16" s="4">
        <f>2*'Tabulky jízd'!X20*Vzdálenosti!$I$19-Vzdálenosti!$I$19*IF('Tabulky jízd'!X20&gt;0,"1","0")</f>
        <v>0</v>
      </c>
      <c r="Y16" s="4">
        <f>2*'Tabulky jízd'!Y20*Vzdálenosti!$I$19-Vzdálenosti!$I$19*IF('Tabulky jízd'!Y20&gt;0,"1","0")</f>
        <v>0</v>
      </c>
      <c r="Z16" s="4">
        <f>2*'Tabulky jízd'!Z20*Vzdálenosti!$I$19-Vzdálenosti!$I$19*IF('Tabulky jízd'!Z20&gt;0,"1","0")</f>
        <v>0</v>
      </c>
      <c r="AA16" s="4">
        <f>2*'Tabulky jízd'!AA20*Vzdálenosti!$I$19-Vzdálenosti!$I$19*IF('Tabulky jízd'!AA20&gt;0,"1","0")</f>
        <v>0</v>
      </c>
      <c r="AB16" s="4">
        <f>2*'Tabulky jízd'!AB20*Vzdálenosti!$I$19-Vzdálenosti!$I$19*IF('Tabulky jízd'!AB20&gt;0,"1","0")</f>
        <v>106</v>
      </c>
      <c r="AC16" s="4">
        <f>2*'Tabulky jízd'!AC20*Vzdálenosti!$I$19-Vzdálenosti!$I$19*IF('Tabulky jízd'!AC20&gt;0,"1","0")</f>
        <v>0</v>
      </c>
      <c r="AD16" s="4">
        <f>2*'Tabulky jízd'!AD20*Vzdálenosti!$I$19-Vzdálenosti!$I$19*IF('Tabulky jízd'!AD20&gt;0,"1","0")</f>
        <v>0</v>
      </c>
      <c r="AE16" s="4">
        <f>2*'Tabulky jízd'!AE20*Vzdálenosti!$I$19-Vzdálenosti!$I$19*IF('Tabulky jízd'!AE20&gt;0,"1","0")</f>
        <v>0</v>
      </c>
      <c r="AF16" s="4">
        <f>2*'Tabulky jízd'!AF20*Vzdálenosti!$I$19-Vzdálenosti!$I$19*IF('Tabulky jízd'!AF20&gt;0,"1","0")</f>
        <v>0</v>
      </c>
      <c r="AG16" s="4">
        <f>2*'Tabulky jízd'!AG20*Vzdálenosti!$I$19-Vzdálenosti!$I$19*IF('Tabulky jízd'!AG20&gt;0,"1","0")</f>
        <v>0</v>
      </c>
      <c r="AH16" s="4">
        <f>2*'Tabulky jízd'!AH20*Vzdálenosti!$I$19-Vzdálenosti!$I$19*IF('Tabulky jízd'!AH20&gt;0,"1","0")</f>
        <v>0</v>
      </c>
      <c r="AI16" s="4">
        <f>2*'Tabulky jízd'!AI20*Vzdálenosti!$I$19-Vzdálenosti!$I$19*IF('Tabulky jízd'!AI20&gt;0,"1","0")</f>
        <v>106</v>
      </c>
      <c r="AJ16" s="4">
        <f>2*'Tabulky jízd'!AJ20*Vzdálenosti!$I$19-Vzdálenosti!$I$19*IF('Tabulky jízd'!AJ20&gt;0,"1","0")</f>
        <v>0</v>
      </c>
      <c r="AK16" s="4">
        <f>2*'Tabulky jízd'!AK20*Vzdálenosti!$I$19-Vzdálenosti!$I$19*IF('Tabulky jízd'!AK20&gt;0,"1","0")</f>
        <v>0</v>
      </c>
      <c r="AL16" s="4">
        <f>2*'Tabulky jízd'!AL20*Vzdálenosti!$I$19-Vzdálenosti!$I$19*IF('Tabulky jízd'!AL20&gt;0,"1","0")</f>
        <v>0</v>
      </c>
      <c r="AM16" s="4">
        <f>2*'Tabulky jízd'!AM20*Vzdálenosti!$I$19-Vzdálenosti!$I$19*IF('Tabulky jízd'!AM20&gt;0,"1","0")</f>
        <v>0</v>
      </c>
      <c r="AN16" s="4">
        <f>2*'Tabulky jízd'!AN20*Vzdálenosti!$I$19-Vzdálenosti!$I$19*IF('Tabulky jízd'!AN20&gt;0,"1","0")</f>
        <v>0</v>
      </c>
      <c r="AO16" s="4">
        <f>2*'Tabulky jízd'!AO20*Vzdálenosti!$I$19-Vzdálenosti!$I$19*IF('Tabulky jízd'!AO20&gt;0,"1","0")</f>
        <v>0</v>
      </c>
      <c r="AP16" s="4">
        <f>2*'Tabulky jízd'!AP20*Vzdálenosti!$I$19-Vzdálenosti!$I$19*IF('Tabulky jízd'!AP20&gt;0,"1","0")</f>
        <v>0</v>
      </c>
      <c r="AQ16" s="4">
        <f>2*'Tabulky jízd'!AQ20*Vzdálenosti!$I$19-Vzdálenosti!$I$19*IF('Tabulky jízd'!AQ20&gt;0,"1","0")</f>
        <v>0</v>
      </c>
      <c r="AR16" s="4">
        <f>2*'Tabulky jízd'!AR20*Vzdálenosti!$I$19-Vzdálenosti!$I$19*IF('Tabulky jízd'!AR20&gt;0,"1","0")</f>
        <v>0</v>
      </c>
      <c r="AS16" s="4">
        <f>2*'Tabulky jízd'!AS20*Vzdálenosti!$I$19-Vzdálenosti!$I$19*IF('Tabulky jízd'!AS20&gt;0,"1","0")</f>
        <v>0</v>
      </c>
      <c r="AT16" s="4">
        <f>2*'Tabulky jízd'!AT20*Vzdálenosti!$I$19-Vzdálenosti!$I$19*IF('Tabulky jízd'!AT20&gt;0,"1","0")</f>
        <v>0</v>
      </c>
      <c r="AU16" s="4">
        <f>2*'Tabulky jízd'!AU20*Vzdálenosti!$I$19-Vzdálenosti!$I$19*IF('Tabulky jízd'!AU20&gt;0,"1","0")</f>
        <v>0</v>
      </c>
      <c r="AV16" s="4">
        <f>2*'Tabulky jízd'!AV20*Vzdálenosti!$I$19-Vzdálenosti!$I$19*IF('Tabulky jízd'!AV20&gt;0,"1","0")</f>
        <v>0</v>
      </c>
      <c r="AW16" s="4">
        <f>2*'Tabulky jízd'!AW20*Vzdálenosti!$I$19-Vzdálenosti!$I$19*IF('Tabulky jízd'!AW20&gt;0,"1","0")</f>
        <v>0</v>
      </c>
      <c r="AX16" s="4">
        <f>2*'Tabulky jízd'!AX20*Vzdálenosti!$I$19-Vzdálenosti!$I$19*IF('Tabulky jízd'!AX20&gt;0,"1","0")</f>
        <v>0</v>
      </c>
      <c r="AY16" s="4">
        <f>2*'Tabulky jízd'!AY20*Vzdálenosti!$I$19-Vzdálenosti!$I$19*IF('Tabulky jízd'!AY20&gt;0,"1","0")</f>
        <v>0</v>
      </c>
      <c r="AZ16" s="4">
        <f>2*'Tabulky jízd'!AZ20*Vzdálenosti!$I$19-Vzdálenosti!$I$19*IF('Tabulky jízd'!AZ20&gt;0,"1","0")</f>
        <v>0</v>
      </c>
      <c r="BA16" s="4">
        <f>2*'Tabulky jízd'!BA20*Vzdálenosti!$I$19-Vzdálenosti!$I$19*IF('Tabulky jízd'!BA20&gt;0,"1","0")</f>
        <v>0</v>
      </c>
      <c r="BB16" s="4">
        <f>2*'Tabulky jízd'!BB20*Vzdálenosti!$I$19-Vzdálenosti!$I$19*IF('Tabulky jízd'!BB20&gt;0,"1","0")</f>
        <v>0</v>
      </c>
      <c r="BC16" s="4">
        <f>2*'Tabulky jízd'!BC20*Vzdálenosti!$I$19-Vzdálenosti!$I$19*IF('Tabulky jízd'!BC20&gt;0,"1","0")</f>
        <v>0</v>
      </c>
      <c r="BD16" s="4">
        <f>2*'Tabulky jízd'!BD20*Vzdálenosti!$I$19-Vzdálenosti!$I$19*IF('Tabulky jízd'!BD20&gt;0,"1","0")</f>
        <v>0</v>
      </c>
      <c r="BE16" s="4">
        <f>2*'Tabulky jízd'!BE20*Vzdálenosti!$I$19-Vzdálenosti!$I$19*IF('Tabulky jízd'!BE20&gt;0,"1","0")</f>
        <v>0</v>
      </c>
      <c r="BF16" s="4">
        <f>2*'Tabulky jízd'!BF20*Vzdálenosti!$I$19-Vzdálenosti!$I$19*IF('Tabulky jízd'!BF20&gt;0,"1","0")</f>
        <v>0</v>
      </c>
      <c r="BG16" s="4">
        <f>2*'Tabulky jízd'!BG20*Vzdálenosti!$I$19-Vzdálenosti!$I$19*IF('Tabulky jízd'!BG20&gt;0,"1","0")</f>
        <v>0</v>
      </c>
      <c r="BH16" s="4">
        <f>2*'Tabulky jízd'!BH20*Vzdálenosti!$I$19-Vzdálenosti!$I$19*IF('Tabulky jízd'!BH20&gt;0,"1","0")</f>
        <v>0</v>
      </c>
      <c r="BI16" s="4">
        <f>2*'Tabulky jízd'!BI20*Vzdálenosti!$I$19-Vzdálenosti!$I$19*IF('Tabulky jízd'!BI20&gt;0,"1","0")</f>
        <v>0</v>
      </c>
      <c r="BJ16" s="4">
        <f>2*'Tabulky jízd'!BJ20*Vzdálenosti!$I$19-Vzdálenosti!$I$19*IF('Tabulky jízd'!BJ20&gt;0,"1","0")</f>
        <v>0</v>
      </c>
      <c r="BK16" s="4">
        <f>2*'Tabulky jízd'!BK20*Vzdálenosti!$I$19-Vzdálenosti!$I$19*IF('Tabulky jízd'!BK20&gt;0,"1","0")</f>
        <v>0</v>
      </c>
      <c r="BL16" s="4">
        <f>2*'Tabulky jízd'!BL20*Vzdálenosti!$I$19-Vzdálenosti!$I$19*IF('Tabulky jízd'!BL20&gt;0,"1","0")</f>
        <v>0</v>
      </c>
      <c r="BM16" s="4">
        <f>2*'Tabulky jízd'!BM20*Vzdálenosti!$I$19-Vzdálenosti!$I$19*IF('Tabulky jízd'!BM20&gt;0,"1","0")</f>
        <v>0</v>
      </c>
      <c r="BN16" s="4">
        <f>2*'Tabulky jízd'!BN20*Vzdálenosti!$I$19-Vzdálenosti!$I$19*IF('Tabulky jízd'!BN20&gt;0,"1","0")</f>
        <v>0</v>
      </c>
      <c r="BO16" s="4">
        <f>2*'Tabulky jízd'!BO20*Vzdálenosti!$I$19-Vzdálenosti!$I$19*IF('Tabulky jízd'!BO20&gt;0,"1","0")</f>
        <v>0</v>
      </c>
      <c r="BP16" s="4">
        <f>2*'Tabulky jízd'!BP20*Vzdálenosti!$I$19-Vzdálenosti!$I$19*IF('Tabulky jízd'!BP20&gt;0,"1","0")</f>
        <v>0</v>
      </c>
      <c r="BQ16" s="4">
        <f>2*'Tabulky jízd'!BQ20*Vzdálenosti!$I$19-Vzdálenosti!$I$19*IF('Tabulky jízd'!BQ20&gt;0,"1","0")</f>
        <v>0</v>
      </c>
      <c r="BR16" s="4">
        <f>2*'Tabulky jízd'!BR20*Vzdálenosti!$I$19-Vzdálenosti!$I$19*IF('Tabulky jízd'!BR20&gt;0,"1","0")</f>
        <v>0</v>
      </c>
      <c r="BS16" s="4">
        <f>2*'Tabulky jízd'!BS20*Vzdálenosti!$I$19-Vzdálenosti!$I$19*IF('Tabulky jízd'!BS20&gt;0,"1","0")</f>
        <v>0</v>
      </c>
      <c r="BT16" s="4">
        <f>2*'Tabulky jízd'!BT20*Vzdálenosti!$I$19-Vzdálenosti!$I$19*IF('Tabulky jízd'!BT20&gt;0,"1","0")</f>
        <v>0</v>
      </c>
      <c r="BU16" s="4">
        <f>2*'Tabulky jízd'!BU20*Vzdálenosti!$I$19-Vzdálenosti!$I$19*IF('Tabulky jízd'!BU20&gt;0,"1","0")</f>
        <v>0</v>
      </c>
      <c r="BV16" s="4">
        <f>2*'Tabulky jízd'!BV20*Vzdálenosti!$I$19-Vzdálenosti!$I$19*IF('Tabulky jízd'!BV20&gt;0,"1","0")</f>
        <v>0</v>
      </c>
      <c r="BW16" s="4">
        <f>2*'Tabulky jízd'!BW20*Vzdálenosti!$I$19-Vzdálenosti!$I$19*IF('Tabulky jízd'!BW20&gt;0,"1","0")</f>
        <v>0</v>
      </c>
      <c r="BX16" s="4">
        <f>2*'Tabulky jízd'!BX20*Vzdálenosti!$I$19-Vzdálenosti!$I$19*IF('Tabulky jízd'!BX20&gt;0,"1","0")</f>
        <v>0</v>
      </c>
      <c r="BY16" s="4">
        <f>2*'Tabulky jízd'!BY20*Vzdálenosti!$I$19-Vzdálenosti!$I$19*IF('Tabulky jízd'!BY20&gt;0,"1","0")</f>
        <v>0</v>
      </c>
      <c r="BZ16" s="4">
        <f>2*'Tabulky jízd'!BZ20*Vzdálenosti!$I$19-Vzdálenosti!$I$19*IF('Tabulky jízd'!BZ20&gt;0,"1","0")</f>
        <v>0</v>
      </c>
      <c r="CA16" s="4">
        <f>2*'Tabulky jízd'!CA20*Vzdálenosti!$I$19-Vzdálenosti!$I$19*IF('Tabulky jízd'!CA20&gt;0,"1","0")</f>
        <v>0</v>
      </c>
      <c r="CB16" s="4">
        <f>2*'Tabulky jízd'!CB20*Vzdálenosti!$I$19-Vzdálenosti!$I$19*IF('Tabulky jízd'!CB20&gt;0,"1","0")</f>
        <v>0</v>
      </c>
      <c r="CC16" s="4">
        <f>2*'Tabulky jízd'!CC20*Vzdálenosti!$I$19-Vzdálenosti!$I$19*IF('Tabulky jízd'!CC20&gt;0,"1","0")</f>
        <v>0</v>
      </c>
      <c r="CD16" s="4">
        <f>2*'Tabulky jízd'!CD20*Vzdálenosti!$I$19-Vzdálenosti!$I$19*IF('Tabulky jízd'!CD20&gt;0,"1","0")</f>
        <v>0</v>
      </c>
      <c r="CE16" s="4">
        <f>2*'Tabulky jízd'!CE20*Vzdálenosti!$I$19-Vzdálenosti!$I$19*IF('Tabulky jízd'!CE20&gt;0,"1","0")</f>
        <v>0</v>
      </c>
      <c r="CF16" s="4">
        <f>2*'Tabulky jízd'!CF20*Vzdálenosti!$I$19-Vzdálenosti!$I$19*IF('Tabulky jízd'!CF20&gt;0,"1","0")</f>
        <v>0</v>
      </c>
      <c r="CG16" s="4">
        <f>2*'Tabulky jízd'!CG20*Vzdálenosti!$I$19-Vzdálenosti!$I$19*IF('Tabulky jízd'!CG20&gt;0,"1","0")</f>
        <v>0</v>
      </c>
      <c r="CH16" s="4">
        <f>2*'Tabulky jízd'!CH20*Vzdálenosti!$I$19-Vzdálenosti!$I$19*IF('Tabulky jízd'!CH20&gt;0,"1","0")</f>
        <v>0</v>
      </c>
      <c r="CI16" s="4">
        <f>2*'Tabulky jízd'!CI20*Vzdálenosti!$I$19-Vzdálenosti!$I$19*IF('Tabulky jízd'!CI20&gt;0,"1","0")</f>
        <v>0</v>
      </c>
      <c r="CJ16" s="4">
        <f>2*'Tabulky jízd'!CJ20*Vzdálenosti!$I$19-Vzdálenosti!$I$19*IF('Tabulky jízd'!CJ20&gt;0,"1","0")</f>
        <v>0</v>
      </c>
      <c r="CK16" s="4">
        <f>2*'Tabulky jízd'!CK20*Vzdálenosti!$I$19-Vzdálenosti!$I$19*IF('Tabulky jízd'!CK20&gt;0,"1","0")</f>
        <v>0</v>
      </c>
      <c r="CL16" s="4">
        <f>2*'Tabulky jízd'!CL20*Vzdálenosti!$I$19-Vzdálenosti!$I$19*IF('Tabulky jízd'!CL20&gt;0,"1","0")</f>
        <v>0</v>
      </c>
      <c r="CM16" s="4">
        <f>2*'Tabulky jízd'!CM20*Vzdálenosti!$I$19-Vzdálenosti!$I$19*IF('Tabulky jízd'!CM20&gt;0,"1","0")</f>
        <v>0</v>
      </c>
      <c r="CN16" s="4">
        <f>2*'Tabulky jízd'!CN20*Vzdálenosti!$I$19-Vzdálenosti!$I$19*IF('Tabulky jízd'!CN20&gt;0,"1","0")</f>
        <v>0</v>
      </c>
      <c r="CO16" s="4">
        <f>2*'Tabulky jízd'!CO20*Vzdálenosti!$I$19-Vzdálenosti!$I$19*IF('Tabulky jízd'!CO20&gt;0,"1","0")</f>
        <v>0</v>
      </c>
      <c r="CP16" s="4">
        <f>2*'Tabulky jízd'!CP20*Vzdálenosti!$I$19-Vzdálenosti!$I$19*IF('Tabulky jízd'!CP20&gt;0,"1","0")</f>
        <v>0</v>
      </c>
      <c r="CQ16" s="4">
        <f>2*'Tabulky jízd'!CQ20*Vzdálenosti!$I$19-Vzdálenosti!$I$19*IF('Tabulky jízd'!CQ20&gt;0,"1","0")</f>
        <v>0</v>
      </c>
      <c r="CR16" s="4">
        <f>2*'Tabulky jízd'!CR20*Vzdálenosti!$I$19-Vzdálenosti!$I$19*IF('Tabulky jízd'!CR20&gt;0,"1","0")</f>
        <v>0</v>
      </c>
      <c r="CS16" s="4">
        <f>2*'Tabulky jízd'!CS20*Vzdálenosti!$I$19-Vzdálenosti!$I$19*IF('Tabulky jízd'!CS20&gt;0,"1","0")</f>
        <v>0</v>
      </c>
      <c r="CT16" s="4">
        <f>2*'Tabulky jízd'!CT20*Vzdálenosti!$I$19-Vzdálenosti!$I$19*IF('Tabulky jízd'!CT20&gt;0,"1","0")</f>
        <v>0</v>
      </c>
      <c r="CU16" s="4">
        <f>2*'Tabulky jízd'!CU20*Vzdálenosti!$I$19-Vzdálenosti!$I$19*IF('Tabulky jízd'!CU20&gt;0,"1","0")</f>
        <v>0</v>
      </c>
      <c r="CV16" s="4">
        <f>2*'Tabulky jízd'!CV20*Vzdálenosti!$I$19-Vzdálenosti!$I$19*IF('Tabulky jízd'!CV20&gt;0,"1","0")</f>
        <v>106</v>
      </c>
      <c r="CW16" s="16">
        <f>SUM(H16:CV16)</f>
        <v>424</v>
      </c>
    </row>
    <row r="17" spans="1:101" s="15" customFormat="1" x14ac:dyDescent="0.25">
      <c r="A17" s="19"/>
      <c r="B17" s="116" t="s">
        <v>63</v>
      </c>
      <c r="C17" s="116" t="s">
        <v>63</v>
      </c>
      <c r="D17" s="4" t="s">
        <v>315</v>
      </c>
      <c r="E17" s="5" t="s">
        <v>65</v>
      </c>
      <c r="F17" s="16">
        <v>3</v>
      </c>
      <c r="G17" s="16"/>
      <c r="H17" s="4">
        <f>2*'Tabulky jízd'!H21*Vzdálenosti!$F$19-Vzdálenosti!$F$19*IF('Tabulky jízd'!H21&gt;0,"1","0")</f>
        <v>0</v>
      </c>
      <c r="I17" s="4">
        <f>2*'Tabulky jízd'!I21*Vzdálenosti!$F$19-Vzdálenosti!$F$19*IF('Tabulky jízd'!I21&gt;0,"1","0")</f>
        <v>0</v>
      </c>
      <c r="J17" s="4">
        <f>2*'Tabulky jízd'!J21*Vzdálenosti!$F$19-Vzdálenosti!$F$19*IF('Tabulky jízd'!J21&gt;0,"1","0")</f>
        <v>0</v>
      </c>
      <c r="K17" s="4">
        <f>2*'Tabulky jízd'!K21*Vzdálenosti!$F$19-Vzdálenosti!$F$19*IF('Tabulky jízd'!K21&gt;0,"1","0")</f>
        <v>0</v>
      </c>
      <c r="L17" s="4">
        <f>2*'Tabulky jízd'!L21*Vzdálenosti!$F$19-Vzdálenosti!$F$19*IF('Tabulky jízd'!L21&gt;0,"1","0")</f>
        <v>0</v>
      </c>
      <c r="M17" s="4">
        <f>2*'Tabulky jízd'!M21*Vzdálenosti!$F$19-Vzdálenosti!$F$19*IF('Tabulky jízd'!M21&gt;0,"1","0")</f>
        <v>0</v>
      </c>
      <c r="N17" s="4">
        <f>2*'Tabulky jízd'!N21*Vzdálenosti!$F$19-Vzdálenosti!$F$19*IF('Tabulky jízd'!N21&gt;0,"1","0")</f>
        <v>99</v>
      </c>
      <c r="O17" s="4">
        <f>2*'Tabulky jízd'!O21*Vzdálenosti!$F$19-Vzdálenosti!$F$19*IF('Tabulky jízd'!O21&gt;0,"1","0")</f>
        <v>0</v>
      </c>
      <c r="P17" s="4">
        <f>2*'Tabulky jízd'!P21*Vzdálenosti!$F$19-Vzdálenosti!$F$19*IF('Tabulky jízd'!P21&gt;0,"1","0")</f>
        <v>99</v>
      </c>
      <c r="Q17" s="4">
        <f>2*'Tabulky jízd'!Q21*Vzdálenosti!$F$19-Vzdálenosti!$F$19*IF('Tabulky jízd'!Q21&gt;0,"1","0")</f>
        <v>0</v>
      </c>
      <c r="R17" s="4">
        <f>2*'Tabulky jízd'!R21*Vzdálenosti!$F$19-Vzdálenosti!$F$19*IF('Tabulky jízd'!R21&gt;0,"1","0")</f>
        <v>0</v>
      </c>
      <c r="S17" s="4">
        <f>2*'Tabulky jízd'!S21*Vzdálenosti!$F$19-Vzdálenosti!$F$19*IF('Tabulky jízd'!S21&gt;0,"1","0")</f>
        <v>0</v>
      </c>
      <c r="T17" s="4">
        <f>2*'Tabulky jízd'!T21*Vzdálenosti!$F$19-Vzdálenosti!$F$19*IF('Tabulky jízd'!T21&gt;0,"1","0")</f>
        <v>0</v>
      </c>
      <c r="U17" s="4">
        <f>2*'Tabulky jízd'!U21*Vzdálenosti!$F$19-Vzdálenosti!$F$19*IF('Tabulky jízd'!U21&gt;0,"1","0")</f>
        <v>0</v>
      </c>
      <c r="V17" s="4">
        <f>2*'Tabulky jízd'!V21*Vzdálenosti!$F$19-Vzdálenosti!$F$19*IF('Tabulky jízd'!V21&gt;0,"1","0")</f>
        <v>99</v>
      </c>
      <c r="W17" s="4">
        <f>2*'Tabulky jízd'!W21*Vzdálenosti!$F$19-Vzdálenosti!$F$19*IF('Tabulky jízd'!W21&gt;0,"1","0")</f>
        <v>99</v>
      </c>
      <c r="X17" s="4">
        <f>2*'Tabulky jízd'!X21*Vzdálenosti!$F$19-Vzdálenosti!$F$19*IF('Tabulky jízd'!X21&gt;0,"1","0")</f>
        <v>0</v>
      </c>
      <c r="Y17" s="4">
        <f>2*'Tabulky jízd'!Y21*Vzdálenosti!$F$19-Vzdálenosti!$F$19*IF('Tabulky jízd'!Y21&gt;0,"1","0")</f>
        <v>0</v>
      </c>
      <c r="Z17" s="4">
        <f>2*'Tabulky jízd'!Z21*Vzdálenosti!$F$19-Vzdálenosti!$F$19*IF('Tabulky jízd'!Z21&gt;0,"1","0")</f>
        <v>99</v>
      </c>
      <c r="AA17" s="4">
        <f>2*'Tabulky jízd'!AA21*Vzdálenosti!$F$19-Vzdálenosti!$F$19*IF('Tabulky jízd'!AA21&gt;0,"1","0")</f>
        <v>0</v>
      </c>
      <c r="AB17" s="4">
        <f>2*'Tabulky jízd'!AB21*Vzdálenosti!$F$19-Vzdálenosti!$F$19*IF('Tabulky jízd'!AB21&gt;0,"1","0")</f>
        <v>0</v>
      </c>
      <c r="AC17" s="4">
        <f>2*'Tabulky jízd'!AC21*Vzdálenosti!$F$19-Vzdálenosti!$F$19*IF('Tabulky jízd'!AC21&gt;0,"1","0")</f>
        <v>0</v>
      </c>
      <c r="AD17" s="4">
        <f>2*'Tabulky jízd'!AD21*Vzdálenosti!$F$19-Vzdálenosti!$F$19*IF('Tabulky jízd'!AD21&gt;0,"1","0")</f>
        <v>0</v>
      </c>
      <c r="AE17" s="4">
        <f>2*'Tabulky jízd'!AE21*Vzdálenosti!$F$19-Vzdálenosti!$F$19*IF('Tabulky jízd'!AE21&gt;0,"1","0")</f>
        <v>0</v>
      </c>
      <c r="AF17" s="4">
        <f>2*'Tabulky jízd'!AF21*Vzdálenosti!$F$19-Vzdálenosti!$F$19*IF('Tabulky jízd'!AF21&gt;0,"1","0")</f>
        <v>0</v>
      </c>
      <c r="AG17" s="4">
        <f>2*'Tabulky jízd'!AG21*Vzdálenosti!$F$19-Vzdálenosti!$F$19*IF('Tabulky jízd'!AG21&gt;0,"1","0")</f>
        <v>0</v>
      </c>
      <c r="AH17" s="4">
        <f>2*'Tabulky jízd'!AH21*Vzdálenosti!$F$19-Vzdálenosti!$F$19*IF('Tabulky jízd'!AH21&gt;0,"1","0")</f>
        <v>0</v>
      </c>
      <c r="AI17" s="4">
        <f>2*'Tabulky jízd'!AI21*Vzdálenosti!$F$19-Vzdálenosti!$F$19*IF('Tabulky jízd'!AI21&gt;0,"1","0")</f>
        <v>0</v>
      </c>
      <c r="AJ17" s="4">
        <f>2*'Tabulky jízd'!AJ21*Vzdálenosti!$F$19-Vzdálenosti!$F$19*IF('Tabulky jízd'!AJ21&gt;0,"1","0")</f>
        <v>297</v>
      </c>
      <c r="AK17" s="4">
        <f>2*'Tabulky jízd'!AK21*Vzdálenosti!$F$19-Vzdálenosti!$F$19*IF('Tabulky jízd'!AK21&gt;0,"1","0")</f>
        <v>0</v>
      </c>
      <c r="AL17" s="4">
        <f>2*'Tabulky jízd'!AL21*Vzdálenosti!$F$19-Vzdálenosti!$F$19*IF('Tabulky jízd'!AL21&gt;0,"1","0")</f>
        <v>0</v>
      </c>
      <c r="AM17" s="4">
        <f>2*'Tabulky jízd'!AM21*Vzdálenosti!$F$19-Vzdálenosti!$F$19*IF('Tabulky jízd'!AM21&gt;0,"1","0")</f>
        <v>0</v>
      </c>
      <c r="AN17" s="4">
        <f>2*'Tabulky jízd'!AN21*Vzdálenosti!$F$19-Vzdálenosti!$F$19*IF('Tabulky jízd'!AN21&gt;0,"1","0")</f>
        <v>297</v>
      </c>
      <c r="AO17" s="4">
        <f>2*'Tabulky jízd'!AO21*Vzdálenosti!$F$19-Vzdálenosti!$F$19*IF('Tabulky jízd'!AO21&gt;0,"1","0")</f>
        <v>0</v>
      </c>
      <c r="AP17" s="4">
        <f>2*'Tabulky jízd'!AP21*Vzdálenosti!$F$19-Vzdálenosti!$F$19*IF('Tabulky jízd'!AP21&gt;0,"1","0")</f>
        <v>0</v>
      </c>
      <c r="AQ17" s="4">
        <f>2*'Tabulky jízd'!AQ21*Vzdálenosti!$F$19-Vzdálenosti!$F$19*IF('Tabulky jízd'!AQ21&gt;0,"1","0")</f>
        <v>0</v>
      </c>
      <c r="AR17" s="4">
        <f>2*'Tabulky jízd'!AR21*Vzdálenosti!$F$19-Vzdálenosti!$F$19*IF('Tabulky jízd'!AR21&gt;0,"1","0")</f>
        <v>0</v>
      </c>
      <c r="AS17" s="4">
        <f>2*'Tabulky jízd'!AS21*Vzdálenosti!$F$19-Vzdálenosti!$F$19*IF('Tabulky jízd'!AS21&gt;0,"1","0")</f>
        <v>0</v>
      </c>
      <c r="AT17" s="4">
        <f>2*'Tabulky jízd'!AT21*Vzdálenosti!$F$19-Vzdálenosti!$F$19*IF('Tabulky jízd'!AT21&gt;0,"1","0")</f>
        <v>297</v>
      </c>
      <c r="AU17" s="4">
        <f>2*'Tabulky jízd'!AU21*Vzdálenosti!$F$19-Vzdálenosti!$F$19*IF('Tabulky jízd'!AU21&gt;0,"1","0")</f>
        <v>0</v>
      </c>
      <c r="AV17" s="4">
        <f>2*'Tabulky jízd'!AV21*Vzdálenosti!$F$19-Vzdálenosti!$F$19*IF('Tabulky jízd'!AV21&gt;0,"1","0")</f>
        <v>99</v>
      </c>
      <c r="AW17" s="4">
        <f>2*'Tabulky jízd'!AW21*Vzdálenosti!$F$19-Vzdálenosti!$F$19*IF('Tabulky jízd'!AW21&gt;0,"1","0")</f>
        <v>0</v>
      </c>
      <c r="AX17" s="4">
        <f>2*'Tabulky jízd'!AX21*Vzdálenosti!$F$19-Vzdálenosti!$F$19*IF('Tabulky jízd'!AX21&gt;0,"1","0")</f>
        <v>0</v>
      </c>
      <c r="AY17" s="4">
        <f>2*'Tabulky jízd'!AY21*Vzdálenosti!$F$19-Vzdálenosti!$F$19*IF('Tabulky jízd'!AY21&gt;0,"1","0")</f>
        <v>0</v>
      </c>
      <c r="AZ17" s="4">
        <f>2*'Tabulky jízd'!AZ21*Vzdálenosti!$F$19-Vzdálenosti!$F$19*IF('Tabulky jízd'!AZ21&gt;0,"1","0")</f>
        <v>0</v>
      </c>
      <c r="BA17" s="4">
        <f>2*'Tabulky jízd'!BA21*Vzdálenosti!$F$19-Vzdálenosti!$F$19*IF('Tabulky jízd'!BA21&gt;0,"1","0")</f>
        <v>0</v>
      </c>
      <c r="BB17" s="4">
        <f>2*'Tabulky jízd'!BB21*Vzdálenosti!$F$19-Vzdálenosti!$F$19*IF('Tabulky jízd'!BB21&gt;0,"1","0")</f>
        <v>0</v>
      </c>
      <c r="BC17" s="4">
        <f>2*'Tabulky jízd'!BC21*Vzdálenosti!$F$19-Vzdálenosti!$F$19*IF('Tabulky jízd'!BC21&gt;0,"1","0")</f>
        <v>0</v>
      </c>
      <c r="BD17" s="4">
        <f>2*'Tabulky jízd'!BD21*Vzdálenosti!$F$19-Vzdálenosti!$F$19*IF('Tabulky jízd'!BD21&gt;0,"1","0")</f>
        <v>0</v>
      </c>
      <c r="BE17" s="4">
        <f>2*'Tabulky jízd'!BE21*Vzdálenosti!$F$19-Vzdálenosti!$F$19*IF('Tabulky jízd'!BE21&gt;0,"1","0")</f>
        <v>0</v>
      </c>
      <c r="BF17" s="4">
        <f>2*'Tabulky jízd'!BF21*Vzdálenosti!$F$19-Vzdálenosti!$F$19*IF('Tabulky jízd'!BF21&gt;0,"1","0")</f>
        <v>0</v>
      </c>
      <c r="BG17" s="4">
        <f>2*'Tabulky jízd'!BG21*Vzdálenosti!$F$19-Vzdálenosti!$F$19*IF('Tabulky jízd'!BG21&gt;0,"1","0")</f>
        <v>0</v>
      </c>
      <c r="BH17" s="4">
        <f>2*'Tabulky jízd'!BH21*Vzdálenosti!$F$19-Vzdálenosti!$F$19*IF('Tabulky jízd'!BH21&gt;0,"1","0")</f>
        <v>0</v>
      </c>
      <c r="BI17" s="4">
        <f>2*'Tabulky jízd'!BI21*Vzdálenosti!$F$19-Vzdálenosti!$F$19*IF('Tabulky jízd'!BI21&gt;0,"1","0")</f>
        <v>99</v>
      </c>
      <c r="BJ17" s="4">
        <f>2*'Tabulky jízd'!BJ21*Vzdálenosti!$F$19-Vzdálenosti!$F$19*IF('Tabulky jízd'!BJ21&gt;0,"1","0")</f>
        <v>0</v>
      </c>
      <c r="BK17" s="4">
        <f>2*'Tabulky jízd'!BK21*Vzdálenosti!$F$19-Vzdálenosti!$F$19*IF('Tabulky jízd'!BK21&gt;0,"1","0")</f>
        <v>99</v>
      </c>
      <c r="BL17" s="4">
        <f>2*'Tabulky jízd'!BL21*Vzdálenosti!$F$19-Vzdálenosti!$F$19*IF('Tabulky jízd'!BL21&gt;0,"1","0")</f>
        <v>99</v>
      </c>
      <c r="BM17" s="4">
        <f>2*'Tabulky jízd'!BM21*Vzdálenosti!$F$19-Vzdálenosti!$F$19*IF('Tabulky jízd'!BM21&gt;0,"1","0")</f>
        <v>0</v>
      </c>
      <c r="BN17" s="4">
        <f>2*'Tabulky jízd'!BN21*Vzdálenosti!$F$19-Vzdálenosti!$F$19*IF('Tabulky jízd'!BN21&gt;0,"1","0")</f>
        <v>0</v>
      </c>
      <c r="BO17" s="4">
        <f>2*'Tabulky jízd'!BO21*Vzdálenosti!$F$19-Vzdálenosti!$F$19*IF('Tabulky jízd'!BO21&gt;0,"1","0")</f>
        <v>297</v>
      </c>
      <c r="BP17" s="4">
        <f>2*'Tabulky jízd'!BP21*Vzdálenosti!$F$19-Vzdálenosti!$F$19*IF('Tabulky jízd'!BP21&gt;0,"1","0")</f>
        <v>0</v>
      </c>
      <c r="BQ17" s="4">
        <f>2*'Tabulky jízd'!BQ21*Vzdálenosti!$F$19-Vzdálenosti!$F$19*IF('Tabulky jízd'!BQ21&gt;0,"1","0")</f>
        <v>0</v>
      </c>
      <c r="BR17" s="4">
        <f>2*'Tabulky jízd'!BR21*Vzdálenosti!$F$19-Vzdálenosti!$F$19*IF('Tabulky jízd'!BR21&gt;0,"1","0")</f>
        <v>99</v>
      </c>
      <c r="BS17" s="4">
        <f>2*'Tabulky jízd'!BS21*Vzdálenosti!$F$19-Vzdálenosti!$F$19*IF('Tabulky jízd'!BS21&gt;0,"1","0")</f>
        <v>0</v>
      </c>
      <c r="BT17" s="4">
        <f>2*'Tabulky jízd'!BT21*Vzdálenosti!$F$19-Vzdálenosti!$F$19*IF('Tabulky jízd'!BT21&gt;0,"1","0")</f>
        <v>0</v>
      </c>
      <c r="BU17" s="4">
        <f>2*'Tabulky jízd'!BU21*Vzdálenosti!$F$19-Vzdálenosti!$F$19*IF('Tabulky jízd'!BU21&gt;0,"1","0")</f>
        <v>0</v>
      </c>
      <c r="BV17" s="4">
        <f>2*'Tabulky jízd'!BV21*Vzdálenosti!$F$19-Vzdálenosti!$F$19*IF('Tabulky jízd'!BV21&gt;0,"1","0")</f>
        <v>0</v>
      </c>
      <c r="BW17" s="4">
        <f>2*'Tabulky jízd'!BW21*Vzdálenosti!$F$19-Vzdálenosti!$F$19*IF('Tabulky jízd'!BW21&gt;0,"1","0")</f>
        <v>0</v>
      </c>
      <c r="BX17" s="4">
        <f>2*'Tabulky jízd'!BX21*Vzdálenosti!$F$19-Vzdálenosti!$F$19*IF('Tabulky jízd'!BX21&gt;0,"1","0")</f>
        <v>0</v>
      </c>
      <c r="BY17" s="4">
        <f>2*'Tabulky jízd'!BY21*Vzdálenosti!$F$19-Vzdálenosti!$F$19*IF('Tabulky jízd'!BY21&gt;0,"1","0")</f>
        <v>99</v>
      </c>
      <c r="BZ17" s="4">
        <f>2*'Tabulky jízd'!BZ21*Vzdálenosti!$F$19-Vzdálenosti!$F$19*IF('Tabulky jízd'!BZ21&gt;0,"1","0")</f>
        <v>0</v>
      </c>
      <c r="CA17" s="4">
        <f>2*'Tabulky jízd'!CA21*Vzdálenosti!$F$19-Vzdálenosti!$F$19*IF('Tabulky jízd'!CA21&gt;0,"1","0")</f>
        <v>0</v>
      </c>
      <c r="CB17" s="4">
        <f>2*'Tabulky jízd'!CB21*Vzdálenosti!$F$19-Vzdálenosti!$F$19*IF('Tabulky jízd'!CB21&gt;0,"1","0")</f>
        <v>0</v>
      </c>
      <c r="CC17" s="4">
        <f>2*'Tabulky jízd'!CC21*Vzdálenosti!$F$19-Vzdálenosti!$F$19*IF('Tabulky jízd'!CC21&gt;0,"1","0")</f>
        <v>0</v>
      </c>
      <c r="CD17" s="4">
        <f>2*'Tabulky jízd'!CD21*Vzdálenosti!$F$19-Vzdálenosti!$F$19*IF('Tabulky jízd'!CD21&gt;0,"1","0")</f>
        <v>0</v>
      </c>
      <c r="CE17" s="4">
        <f>2*'Tabulky jízd'!CE21*Vzdálenosti!$F$19-Vzdálenosti!$F$19*IF('Tabulky jízd'!CE21&gt;0,"1","0")</f>
        <v>0</v>
      </c>
      <c r="CF17" s="4">
        <f>2*'Tabulky jízd'!CF21*Vzdálenosti!$F$19-Vzdálenosti!$F$19*IF('Tabulky jízd'!CF21&gt;0,"1","0")</f>
        <v>0</v>
      </c>
      <c r="CG17" s="4">
        <f>2*'Tabulky jízd'!CG21*Vzdálenosti!$F$19-Vzdálenosti!$F$19*IF('Tabulky jízd'!CG21&gt;0,"1","0")</f>
        <v>0</v>
      </c>
      <c r="CH17" s="4">
        <f>2*'Tabulky jízd'!CH21*Vzdálenosti!$F$19-Vzdálenosti!$F$19*IF('Tabulky jízd'!CH21&gt;0,"1","0")</f>
        <v>297</v>
      </c>
      <c r="CI17" s="4">
        <f>2*'Tabulky jízd'!CI21*Vzdálenosti!$F$19-Vzdálenosti!$F$19*IF('Tabulky jízd'!CI21&gt;0,"1","0")</f>
        <v>0</v>
      </c>
      <c r="CJ17" s="4">
        <f>2*'Tabulky jízd'!CJ21*Vzdálenosti!$F$19-Vzdálenosti!$F$19*IF('Tabulky jízd'!CJ21&gt;0,"1","0")</f>
        <v>0</v>
      </c>
      <c r="CK17" s="4">
        <f>2*'Tabulky jízd'!CK21*Vzdálenosti!$F$19-Vzdálenosti!$F$19*IF('Tabulky jízd'!CK21&gt;0,"1","0")</f>
        <v>0</v>
      </c>
      <c r="CL17" s="4">
        <f>2*'Tabulky jízd'!CL21*Vzdálenosti!$F$19-Vzdálenosti!$F$19*IF('Tabulky jízd'!CL21&gt;0,"1","0")</f>
        <v>0</v>
      </c>
      <c r="CM17" s="4">
        <f>2*'Tabulky jízd'!CM21*Vzdálenosti!$F$19-Vzdálenosti!$F$19*IF('Tabulky jízd'!CM21&gt;0,"1","0")</f>
        <v>0</v>
      </c>
      <c r="CN17" s="4">
        <f>2*'Tabulky jízd'!CN21*Vzdálenosti!$F$19-Vzdálenosti!$F$19*IF('Tabulky jízd'!CN21&gt;0,"1","0")</f>
        <v>0</v>
      </c>
      <c r="CO17" s="4">
        <f>2*'Tabulky jízd'!CO21*Vzdálenosti!$F$19-Vzdálenosti!$F$19*IF('Tabulky jízd'!CO21&gt;0,"1","0")</f>
        <v>0</v>
      </c>
      <c r="CP17" s="4">
        <f>2*'Tabulky jízd'!CP21*Vzdálenosti!$F$19-Vzdálenosti!$F$19*IF('Tabulky jízd'!CP21&gt;0,"1","0")</f>
        <v>0</v>
      </c>
      <c r="CQ17" s="4">
        <f>2*'Tabulky jízd'!CQ21*Vzdálenosti!$F$19-Vzdálenosti!$F$19*IF('Tabulky jízd'!CQ21&gt;0,"1","0")</f>
        <v>0</v>
      </c>
      <c r="CR17" s="4">
        <f>2*'Tabulky jízd'!CR21*Vzdálenosti!$F$19-Vzdálenosti!$F$19*IF('Tabulky jízd'!CR21&gt;0,"1","0")</f>
        <v>0</v>
      </c>
      <c r="CS17" s="4">
        <f>2*'Tabulky jízd'!CS21*Vzdálenosti!$F$19-Vzdálenosti!$F$19*IF('Tabulky jízd'!CS21&gt;0,"1","0")</f>
        <v>0</v>
      </c>
      <c r="CT17" s="4">
        <f>2*'Tabulky jízd'!CT21*Vzdálenosti!$F$19-Vzdálenosti!$F$19*IF('Tabulky jízd'!CT21&gt;0,"1","0")</f>
        <v>0</v>
      </c>
      <c r="CU17" s="4">
        <f>2*'Tabulky jízd'!CU21*Vzdálenosti!$F$19-Vzdálenosti!$F$19*IF('Tabulky jízd'!CU21&gt;0,"1","0")</f>
        <v>0</v>
      </c>
      <c r="CV17" s="4">
        <f>2*'Tabulky jízd'!CV21*Vzdálenosti!$F$19-Vzdálenosti!$F$19*IF('Tabulky jízd'!CV21&gt;0,"1","0")</f>
        <v>0</v>
      </c>
      <c r="CW17" s="16">
        <f t="shared" ref="CW17:CW26" si="1">SUM(H17:CV17)</f>
        <v>2574</v>
      </c>
    </row>
    <row r="18" spans="1:101" s="15" customFormat="1" x14ac:dyDescent="0.25">
      <c r="A18" s="19"/>
      <c r="B18" s="4" t="s">
        <v>63</v>
      </c>
      <c r="C18" s="4" t="s">
        <v>55</v>
      </c>
      <c r="D18" s="135" t="s">
        <v>314</v>
      </c>
      <c r="E18" s="4" t="s">
        <v>66</v>
      </c>
      <c r="F18" s="16">
        <v>3</v>
      </c>
      <c r="G18" s="16"/>
      <c r="H18" s="4">
        <f>2*'Tabulky jízd'!H22*Vzdálenosti!$I$20-Vzdálenosti!$I$20*IF('Tabulky jízd'!H22&gt;0,"1","0")</f>
        <v>0</v>
      </c>
      <c r="I18" s="4">
        <f>2*'Tabulky jízd'!I22*Vzdálenosti!$I$20-Vzdálenosti!$I$20*IF('Tabulky jízd'!I22&gt;0,"1","0")</f>
        <v>0</v>
      </c>
      <c r="J18" s="4">
        <f>2*'Tabulky jízd'!J22*Vzdálenosti!$I$20-Vzdálenosti!$I$20*IF('Tabulky jízd'!J22&gt;0,"1","0")</f>
        <v>0</v>
      </c>
      <c r="K18" s="4">
        <f>2*'Tabulky jízd'!K22*Vzdálenosti!$I$20-Vzdálenosti!$I$20*IF('Tabulky jízd'!K22&gt;0,"1","0")</f>
        <v>0</v>
      </c>
      <c r="L18" s="4">
        <f>2*'Tabulky jízd'!L22*Vzdálenosti!$I$20-Vzdálenosti!$I$20*IF('Tabulky jízd'!L22&gt;0,"1","0")</f>
        <v>0</v>
      </c>
      <c r="M18" s="4">
        <f>2*'Tabulky jízd'!M22*Vzdálenosti!$I$20-Vzdálenosti!$I$20*IF('Tabulky jízd'!M22&gt;0,"1","0")</f>
        <v>0</v>
      </c>
      <c r="N18" s="4">
        <f>2*'Tabulky jízd'!N22*Vzdálenosti!$I$20-Vzdálenosti!$I$20*IF('Tabulky jízd'!N22&gt;0,"1","0")</f>
        <v>0</v>
      </c>
      <c r="O18" s="4">
        <f>2*'Tabulky jízd'!O22*Vzdálenosti!$I$20-Vzdálenosti!$I$20*IF('Tabulky jízd'!O22&gt;0,"1","0")</f>
        <v>0</v>
      </c>
      <c r="P18" s="4">
        <f>2*'Tabulky jízd'!P22*Vzdálenosti!$I$20-Vzdálenosti!$I$20*IF('Tabulky jízd'!P22&gt;0,"1","0")</f>
        <v>0</v>
      </c>
      <c r="Q18" s="4">
        <f>2*'Tabulky jízd'!Q22*Vzdálenosti!$I$20-Vzdálenosti!$I$20*IF('Tabulky jízd'!Q22&gt;0,"1","0")</f>
        <v>0</v>
      </c>
      <c r="R18" s="4">
        <f>2*'Tabulky jízd'!R22*Vzdálenosti!$I$20-Vzdálenosti!$I$20*IF('Tabulky jízd'!R22&gt;0,"1","0")</f>
        <v>0</v>
      </c>
      <c r="S18" s="4">
        <f>2*'Tabulky jízd'!S22*Vzdálenosti!$I$20-Vzdálenosti!$I$20*IF('Tabulky jízd'!S22&gt;0,"1","0")</f>
        <v>0</v>
      </c>
      <c r="T18" s="4">
        <f>2*'Tabulky jízd'!T22*Vzdálenosti!$I$20-Vzdálenosti!$I$20*IF('Tabulky jízd'!T22&gt;0,"1","0")</f>
        <v>0</v>
      </c>
      <c r="U18" s="4">
        <f>2*'Tabulky jízd'!U22*Vzdálenosti!$I$20-Vzdálenosti!$I$20*IF('Tabulky jízd'!U22&gt;0,"1","0")</f>
        <v>0</v>
      </c>
      <c r="V18" s="4">
        <f>2*'Tabulky jízd'!V22*Vzdálenosti!$I$20-Vzdálenosti!$I$20*IF('Tabulky jízd'!V22&gt;0,"1","0")</f>
        <v>53</v>
      </c>
      <c r="W18" s="4">
        <f>2*'Tabulky jízd'!W22*Vzdálenosti!$I$20-Vzdálenosti!$I$20*IF('Tabulky jízd'!W22&gt;0,"1","0")</f>
        <v>0</v>
      </c>
      <c r="X18" s="4">
        <f>2*'Tabulky jízd'!X22*Vzdálenosti!$I$20-Vzdálenosti!$I$20*IF('Tabulky jízd'!X22&gt;0,"1","0")</f>
        <v>0</v>
      </c>
      <c r="Y18" s="4">
        <f>2*'Tabulky jízd'!Y22*Vzdálenosti!$I$20-Vzdálenosti!$I$20*IF('Tabulky jízd'!Y22&gt;0,"1","0")</f>
        <v>0</v>
      </c>
      <c r="Z18" s="4">
        <f>2*'Tabulky jízd'!Z22*Vzdálenosti!$I$20-Vzdálenosti!$I$20*IF('Tabulky jízd'!Z22&gt;0,"1","0")</f>
        <v>0</v>
      </c>
      <c r="AA18" s="4">
        <f>2*'Tabulky jízd'!AA22*Vzdálenosti!$I$20-Vzdálenosti!$I$20*IF('Tabulky jízd'!AA22&gt;0,"1","0")</f>
        <v>0</v>
      </c>
      <c r="AB18" s="4">
        <f>2*'Tabulky jízd'!AB22*Vzdálenosti!$I$20-Vzdálenosti!$I$20*IF('Tabulky jízd'!AB22&gt;0,"1","0")</f>
        <v>0</v>
      </c>
      <c r="AC18" s="4">
        <f>2*'Tabulky jízd'!AC22*Vzdálenosti!$I$20-Vzdálenosti!$I$20*IF('Tabulky jízd'!AC22&gt;0,"1","0")</f>
        <v>0</v>
      </c>
      <c r="AD18" s="4">
        <f>2*'Tabulky jízd'!AD22*Vzdálenosti!$I$20-Vzdálenosti!$I$20*IF('Tabulky jízd'!AD22&gt;0,"1","0")</f>
        <v>0</v>
      </c>
      <c r="AE18" s="4">
        <f>2*'Tabulky jízd'!AE22*Vzdálenosti!$I$20-Vzdálenosti!$I$20*IF('Tabulky jízd'!AE22&gt;0,"1","0")</f>
        <v>0</v>
      </c>
      <c r="AF18" s="4">
        <f>2*'Tabulky jízd'!AF22*Vzdálenosti!$I$20-Vzdálenosti!$I$20*IF('Tabulky jízd'!AF22&gt;0,"1","0")</f>
        <v>0</v>
      </c>
      <c r="AG18" s="4">
        <f>2*'Tabulky jízd'!AG22*Vzdálenosti!$I$20-Vzdálenosti!$I$20*IF('Tabulky jízd'!AG22&gt;0,"1","0")</f>
        <v>0</v>
      </c>
      <c r="AH18" s="4">
        <f>2*'Tabulky jízd'!AH22*Vzdálenosti!$I$20-Vzdálenosti!$I$20*IF('Tabulky jízd'!AH22&gt;0,"1","0")</f>
        <v>0</v>
      </c>
      <c r="AI18" s="4">
        <f>2*'Tabulky jízd'!AI22*Vzdálenosti!$I$20-Vzdálenosti!$I$20*IF('Tabulky jízd'!AI22&gt;0,"1","0")</f>
        <v>0</v>
      </c>
      <c r="AJ18" s="4">
        <f>2*'Tabulky jízd'!AJ22*Vzdálenosti!$I$20-Vzdálenosti!$I$20*IF('Tabulky jízd'!AJ22&gt;0,"1","0")</f>
        <v>0</v>
      </c>
      <c r="AK18" s="4">
        <f>2*'Tabulky jízd'!AK22*Vzdálenosti!$I$20-Vzdálenosti!$I$20*IF('Tabulky jízd'!AK22&gt;0,"1","0")</f>
        <v>0</v>
      </c>
      <c r="AL18" s="4">
        <f>2*'Tabulky jízd'!AL22*Vzdálenosti!$I$20-Vzdálenosti!$I$20*IF('Tabulky jízd'!AL22&gt;0,"1","0")</f>
        <v>0</v>
      </c>
      <c r="AM18" s="4">
        <f>2*'Tabulky jízd'!AM22*Vzdálenosti!$I$20-Vzdálenosti!$I$20*IF('Tabulky jízd'!AM22&gt;0,"1","0")</f>
        <v>0</v>
      </c>
      <c r="AN18" s="4">
        <f>2*'Tabulky jízd'!AN22*Vzdálenosti!$I$20-Vzdálenosti!$I$20*IF('Tabulky jízd'!AN22&gt;0,"1","0")</f>
        <v>0</v>
      </c>
      <c r="AO18" s="4">
        <f>2*'Tabulky jízd'!AO22*Vzdálenosti!$I$20-Vzdálenosti!$I$20*IF('Tabulky jízd'!AO22&gt;0,"1","0")</f>
        <v>0</v>
      </c>
      <c r="AP18" s="4">
        <f>2*'Tabulky jízd'!AP22*Vzdálenosti!$I$20-Vzdálenosti!$I$20*IF('Tabulky jízd'!AP22&gt;0,"1","0")</f>
        <v>0</v>
      </c>
      <c r="AQ18" s="4">
        <f>2*'Tabulky jízd'!AQ22*Vzdálenosti!$I$20-Vzdálenosti!$I$20*IF('Tabulky jízd'!AQ22&gt;0,"1","0")</f>
        <v>0</v>
      </c>
      <c r="AR18" s="4">
        <f>2*'Tabulky jízd'!AR22*Vzdálenosti!$I$20-Vzdálenosti!$I$20*IF('Tabulky jízd'!AR22&gt;0,"1","0")</f>
        <v>0</v>
      </c>
      <c r="AS18" s="4">
        <f>2*'Tabulky jízd'!AS22*Vzdálenosti!$I$20-Vzdálenosti!$I$20*IF('Tabulky jízd'!AS22&gt;0,"1","0")</f>
        <v>0</v>
      </c>
      <c r="AT18" s="4">
        <f>2*'Tabulky jízd'!AT22*Vzdálenosti!$I$20-Vzdálenosti!$I$20*IF('Tabulky jízd'!AT22&gt;0,"1","0")</f>
        <v>0</v>
      </c>
      <c r="AU18" s="4">
        <f>2*'Tabulky jízd'!AU22*Vzdálenosti!$I$20-Vzdálenosti!$I$20*IF('Tabulky jízd'!AU22&gt;0,"1","0")</f>
        <v>0</v>
      </c>
      <c r="AV18" s="4">
        <f>2*'Tabulky jízd'!AV22*Vzdálenosti!$I$20-Vzdálenosti!$I$20*IF('Tabulky jízd'!AV22&gt;0,"1","0")</f>
        <v>0</v>
      </c>
      <c r="AW18" s="4">
        <f>2*'Tabulky jízd'!AW22*Vzdálenosti!$I$20-Vzdálenosti!$I$20*IF('Tabulky jízd'!AW22&gt;0,"1","0")</f>
        <v>0</v>
      </c>
      <c r="AX18" s="4">
        <f>2*'Tabulky jízd'!AX22*Vzdálenosti!$I$20-Vzdálenosti!$I$20*IF('Tabulky jízd'!AX22&gt;0,"1","0")</f>
        <v>0</v>
      </c>
      <c r="AY18" s="4">
        <f>2*'Tabulky jízd'!AY22*Vzdálenosti!$I$20-Vzdálenosti!$I$20*IF('Tabulky jízd'!AY22&gt;0,"1","0")</f>
        <v>0</v>
      </c>
      <c r="AZ18" s="4">
        <f>2*'Tabulky jízd'!AZ22*Vzdálenosti!$I$20-Vzdálenosti!$I$20*IF('Tabulky jízd'!AZ22&gt;0,"1","0")</f>
        <v>0</v>
      </c>
      <c r="BA18" s="4">
        <f>2*'Tabulky jízd'!BA22*Vzdálenosti!$I$20-Vzdálenosti!$I$20*IF('Tabulky jízd'!BA22&gt;0,"1","0")</f>
        <v>0</v>
      </c>
      <c r="BB18" s="4">
        <f>2*'Tabulky jízd'!BB22*Vzdálenosti!$I$20-Vzdálenosti!$I$20*IF('Tabulky jízd'!BB22&gt;0,"1","0")</f>
        <v>0</v>
      </c>
      <c r="BC18" s="4">
        <f>2*'Tabulky jízd'!BC22*Vzdálenosti!$I$20-Vzdálenosti!$I$20*IF('Tabulky jízd'!BC22&gt;0,"1","0")</f>
        <v>0</v>
      </c>
      <c r="BD18" s="4">
        <f>2*'Tabulky jízd'!BD22*Vzdálenosti!$I$20-Vzdálenosti!$I$20*IF('Tabulky jízd'!BD22&gt;0,"1","0")</f>
        <v>0</v>
      </c>
      <c r="BE18" s="4">
        <f>2*'Tabulky jízd'!BE22*Vzdálenosti!$I$20-Vzdálenosti!$I$20*IF('Tabulky jízd'!BE22&gt;0,"1","0")</f>
        <v>0</v>
      </c>
      <c r="BF18" s="4">
        <f>2*'Tabulky jízd'!BF22*Vzdálenosti!$I$20-Vzdálenosti!$I$20*IF('Tabulky jízd'!BF22&gt;0,"1","0")</f>
        <v>0</v>
      </c>
      <c r="BG18" s="4">
        <f>2*'Tabulky jízd'!BG22*Vzdálenosti!$I$20-Vzdálenosti!$I$20*IF('Tabulky jízd'!BG22&gt;0,"1","0")</f>
        <v>0</v>
      </c>
      <c r="BH18" s="4">
        <f>2*'Tabulky jízd'!BH22*Vzdálenosti!$I$20-Vzdálenosti!$I$20*IF('Tabulky jízd'!BH22&gt;0,"1","0")</f>
        <v>0</v>
      </c>
      <c r="BI18" s="4">
        <f>2*'Tabulky jízd'!BI22*Vzdálenosti!$I$20-Vzdálenosti!$I$20*IF('Tabulky jízd'!BI22&gt;0,"1","0")</f>
        <v>0</v>
      </c>
      <c r="BJ18" s="4">
        <f>2*'Tabulky jízd'!BJ22*Vzdálenosti!$I$20-Vzdálenosti!$I$20*IF('Tabulky jízd'!BJ22&gt;0,"1","0")</f>
        <v>0</v>
      </c>
      <c r="BK18" s="4">
        <f>2*'Tabulky jízd'!BK22*Vzdálenosti!$I$20-Vzdálenosti!$I$20*IF('Tabulky jízd'!BK22&gt;0,"1","0")</f>
        <v>0</v>
      </c>
      <c r="BL18" s="4">
        <f>2*'Tabulky jízd'!BL22*Vzdálenosti!$I$20-Vzdálenosti!$I$20*IF('Tabulky jízd'!BL22&gt;0,"1","0")</f>
        <v>0</v>
      </c>
      <c r="BM18" s="4">
        <f>2*'Tabulky jízd'!BM22*Vzdálenosti!$I$20-Vzdálenosti!$I$20*IF('Tabulky jízd'!BM22&gt;0,"1","0")</f>
        <v>0</v>
      </c>
      <c r="BN18" s="4">
        <f>2*'Tabulky jízd'!BN22*Vzdálenosti!$I$20-Vzdálenosti!$I$20*IF('Tabulky jízd'!BN22&gt;0,"1","0")</f>
        <v>0</v>
      </c>
      <c r="BO18" s="4">
        <f>2*'Tabulky jízd'!BO22*Vzdálenosti!$I$20-Vzdálenosti!$I$20*IF('Tabulky jízd'!BO22&gt;0,"1","0")</f>
        <v>0</v>
      </c>
      <c r="BP18" s="4">
        <f>2*'Tabulky jízd'!BP22*Vzdálenosti!$I$20-Vzdálenosti!$I$20*IF('Tabulky jízd'!BP22&gt;0,"1","0")</f>
        <v>0</v>
      </c>
      <c r="BQ18" s="4">
        <f>2*'Tabulky jízd'!BQ22*Vzdálenosti!$I$20-Vzdálenosti!$I$20*IF('Tabulky jízd'!BQ22&gt;0,"1","0")</f>
        <v>0</v>
      </c>
      <c r="BR18" s="4">
        <f>2*'Tabulky jízd'!BR22*Vzdálenosti!$I$20-Vzdálenosti!$I$20*IF('Tabulky jízd'!BR22&gt;0,"1","0")</f>
        <v>0</v>
      </c>
      <c r="BS18" s="4">
        <f>2*'Tabulky jízd'!BS22*Vzdálenosti!$I$20-Vzdálenosti!$I$20*IF('Tabulky jízd'!BS22&gt;0,"1","0")</f>
        <v>0</v>
      </c>
      <c r="BT18" s="4">
        <f>2*'Tabulky jízd'!BT22*Vzdálenosti!$I$20-Vzdálenosti!$I$20*IF('Tabulky jízd'!BT22&gt;0,"1","0")</f>
        <v>0</v>
      </c>
      <c r="BU18" s="4">
        <f>2*'Tabulky jízd'!BU22*Vzdálenosti!$I$20-Vzdálenosti!$I$20*IF('Tabulky jízd'!BU22&gt;0,"1","0")</f>
        <v>0</v>
      </c>
      <c r="BV18" s="4">
        <f>2*'Tabulky jízd'!BV22*Vzdálenosti!$I$20-Vzdálenosti!$I$20*IF('Tabulky jízd'!BV22&gt;0,"1","0")</f>
        <v>0</v>
      </c>
      <c r="BW18" s="4">
        <f>2*'Tabulky jízd'!BW22*Vzdálenosti!$I$20-Vzdálenosti!$I$20*IF('Tabulky jízd'!BW22&gt;0,"1","0")</f>
        <v>0</v>
      </c>
      <c r="BX18" s="4">
        <f>2*'Tabulky jízd'!BX22*Vzdálenosti!$I$20-Vzdálenosti!$I$20*IF('Tabulky jízd'!BX22&gt;0,"1","0")</f>
        <v>0</v>
      </c>
      <c r="BY18" s="4">
        <f>2*'Tabulky jízd'!BY22*Vzdálenosti!$I$20-Vzdálenosti!$I$20*IF('Tabulky jízd'!BY22&gt;0,"1","0")</f>
        <v>0</v>
      </c>
      <c r="BZ18" s="4">
        <f>2*'Tabulky jízd'!BZ22*Vzdálenosti!$I$20-Vzdálenosti!$I$20*IF('Tabulky jízd'!BZ22&gt;0,"1","0")</f>
        <v>0</v>
      </c>
      <c r="CA18" s="4">
        <f>2*'Tabulky jízd'!CA22*Vzdálenosti!$I$20-Vzdálenosti!$I$20*IF('Tabulky jízd'!CA22&gt;0,"1","0")</f>
        <v>0</v>
      </c>
      <c r="CB18" s="4">
        <f>2*'Tabulky jízd'!CB22*Vzdálenosti!$I$20-Vzdálenosti!$I$20*IF('Tabulky jízd'!CB22&gt;0,"1","0")</f>
        <v>0</v>
      </c>
      <c r="CC18" s="4">
        <f>2*'Tabulky jízd'!CC22*Vzdálenosti!$I$20-Vzdálenosti!$I$20*IF('Tabulky jízd'!CC22&gt;0,"1","0")</f>
        <v>0</v>
      </c>
      <c r="CD18" s="4">
        <f>2*'Tabulky jízd'!CD22*Vzdálenosti!$I$20-Vzdálenosti!$I$20*IF('Tabulky jízd'!CD22&gt;0,"1","0")</f>
        <v>0</v>
      </c>
      <c r="CE18" s="4">
        <f>2*'Tabulky jízd'!CE22*Vzdálenosti!$I$20-Vzdálenosti!$I$20*IF('Tabulky jízd'!CE22&gt;0,"1","0")</f>
        <v>0</v>
      </c>
      <c r="CF18" s="4">
        <f>2*'Tabulky jízd'!CF22*Vzdálenosti!$I$20-Vzdálenosti!$I$20*IF('Tabulky jízd'!CF22&gt;0,"1","0")</f>
        <v>0</v>
      </c>
      <c r="CG18" s="4">
        <f>2*'Tabulky jízd'!CG22*Vzdálenosti!$I$20-Vzdálenosti!$I$20*IF('Tabulky jízd'!CG22&gt;0,"1","0")</f>
        <v>0</v>
      </c>
      <c r="CH18" s="4">
        <f>2*'Tabulky jízd'!CH22*Vzdálenosti!$I$20-Vzdálenosti!$I$20*IF('Tabulky jízd'!CH22&gt;0,"1","0")</f>
        <v>0</v>
      </c>
      <c r="CI18" s="4">
        <f>2*'Tabulky jízd'!CI22*Vzdálenosti!$I$20-Vzdálenosti!$I$20*IF('Tabulky jízd'!CI22&gt;0,"1","0")</f>
        <v>0</v>
      </c>
      <c r="CJ18" s="4">
        <f>2*'Tabulky jízd'!CJ22*Vzdálenosti!$I$20-Vzdálenosti!$I$20*IF('Tabulky jízd'!CJ22&gt;0,"1","0")</f>
        <v>0</v>
      </c>
      <c r="CK18" s="4">
        <f>2*'Tabulky jízd'!CK22*Vzdálenosti!$I$20-Vzdálenosti!$I$20*IF('Tabulky jízd'!CK22&gt;0,"1","0")</f>
        <v>0</v>
      </c>
      <c r="CL18" s="4">
        <f>2*'Tabulky jízd'!CL22*Vzdálenosti!$I$20-Vzdálenosti!$I$20*IF('Tabulky jízd'!CL22&gt;0,"1","0")</f>
        <v>0</v>
      </c>
      <c r="CM18" s="4">
        <f>2*'Tabulky jízd'!CM22*Vzdálenosti!$I$20-Vzdálenosti!$I$20*IF('Tabulky jízd'!CM22&gt;0,"1","0")</f>
        <v>0</v>
      </c>
      <c r="CN18" s="4">
        <f>2*'Tabulky jízd'!CN22*Vzdálenosti!$I$20-Vzdálenosti!$I$20*IF('Tabulky jízd'!CN22&gt;0,"1","0")</f>
        <v>0</v>
      </c>
      <c r="CO18" s="4">
        <f>2*'Tabulky jízd'!CO22*Vzdálenosti!$I$20-Vzdálenosti!$I$20*IF('Tabulky jízd'!CO22&gt;0,"1","0")</f>
        <v>0</v>
      </c>
      <c r="CP18" s="4">
        <f>2*'Tabulky jízd'!CP22*Vzdálenosti!$I$20-Vzdálenosti!$I$20*IF('Tabulky jízd'!CP22&gt;0,"1","0")</f>
        <v>0</v>
      </c>
      <c r="CQ18" s="4">
        <f>2*'Tabulky jízd'!CQ22*Vzdálenosti!$I$20-Vzdálenosti!$I$20*IF('Tabulky jízd'!CQ22&gt;0,"1","0")</f>
        <v>0</v>
      </c>
      <c r="CR18" s="4">
        <f>2*'Tabulky jízd'!CR22*Vzdálenosti!$I$20-Vzdálenosti!$I$20*IF('Tabulky jízd'!CR22&gt;0,"1","0")</f>
        <v>0</v>
      </c>
      <c r="CS18" s="4">
        <f>2*'Tabulky jízd'!CS22*Vzdálenosti!$I$20-Vzdálenosti!$I$20*IF('Tabulky jízd'!CS22&gt;0,"1","0")</f>
        <v>0</v>
      </c>
      <c r="CT18" s="4">
        <f>2*'Tabulky jízd'!CT22*Vzdálenosti!$I$20-Vzdálenosti!$I$20*IF('Tabulky jízd'!CT22&gt;0,"1","0")</f>
        <v>0</v>
      </c>
      <c r="CU18" s="4">
        <f>2*'Tabulky jízd'!CU22*Vzdálenosti!$I$20-Vzdálenosti!$I$20*IF('Tabulky jízd'!CU22&gt;0,"1","0")</f>
        <v>0</v>
      </c>
      <c r="CV18" s="4">
        <f>2*'Tabulky jízd'!CV22*Vzdálenosti!$I$20-Vzdálenosti!$I$20*IF('Tabulky jízd'!CV22&gt;0,"1","0")</f>
        <v>0</v>
      </c>
      <c r="CW18" s="16">
        <f t="shared" si="1"/>
        <v>53</v>
      </c>
    </row>
    <row r="19" spans="1:101" s="15" customFormat="1" x14ac:dyDescent="0.25">
      <c r="A19" s="19"/>
      <c r="B19" s="116" t="s">
        <v>63</v>
      </c>
      <c r="C19" s="116" t="s">
        <v>55</v>
      </c>
      <c r="D19" s="135" t="s">
        <v>315</v>
      </c>
      <c r="E19" s="155" t="s">
        <v>66</v>
      </c>
      <c r="F19" s="16">
        <v>3</v>
      </c>
      <c r="G19" s="16"/>
      <c r="H19" s="4">
        <f>2*'Tabulky jízd'!H23*Vzdálenosti!$F$20-Vzdálenosti!$F$20*IF('Tabulky jízd'!H23&gt;0,"1","0")</f>
        <v>0</v>
      </c>
      <c r="I19" s="4">
        <f>2*'Tabulky jízd'!I23*Vzdálenosti!$F$20-Vzdálenosti!$F$20*IF('Tabulky jízd'!I23&gt;0,"1","0")</f>
        <v>0</v>
      </c>
      <c r="J19" s="4">
        <f>2*'Tabulky jízd'!J23*Vzdálenosti!$F$20-Vzdálenosti!$F$20*IF('Tabulky jízd'!J23&gt;0,"1","0")</f>
        <v>0</v>
      </c>
      <c r="K19" s="4">
        <f>2*'Tabulky jízd'!K23*Vzdálenosti!$F$20-Vzdálenosti!$F$20*IF('Tabulky jízd'!K23&gt;0,"1","0")</f>
        <v>0</v>
      </c>
      <c r="L19" s="4">
        <f>2*'Tabulky jízd'!L23*Vzdálenosti!$F$20-Vzdálenosti!$F$20*IF('Tabulky jízd'!L23&gt;0,"1","0")</f>
        <v>0</v>
      </c>
      <c r="M19" s="4">
        <f>2*'Tabulky jízd'!M23*Vzdálenosti!$F$20-Vzdálenosti!$F$20*IF('Tabulky jízd'!M23&gt;0,"1","0")</f>
        <v>0</v>
      </c>
      <c r="N19" s="4">
        <f>2*'Tabulky jízd'!N23*Vzdálenosti!$F$20-Vzdálenosti!$F$20*IF('Tabulky jízd'!N23&gt;0,"1","0")</f>
        <v>0</v>
      </c>
      <c r="O19" s="4">
        <f>2*'Tabulky jízd'!O23*Vzdálenosti!$F$20-Vzdálenosti!$F$20*IF('Tabulky jízd'!O23&gt;0,"1","0")</f>
        <v>78</v>
      </c>
      <c r="P19" s="4">
        <f>2*'Tabulky jízd'!P23*Vzdálenosti!$F$20-Vzdálenosti!$F$20*IF('Tabulky jízd'!P23&gt;0,"1","0")</f>
        <v>0</v>
      </c>
      <c r="Q19" s="4">
        <f>2*'Tabulky jízd'!Q23*Vzdálenosti!$F$20-Vzdálenosti!$F$20*IF('Tabulky jízd'!Q23&gt;0,"1","0")</f>
        <v>0</v>
      </c>
      <c r="R19" s="4">
        <f>2*'Tabulky jízd'!R23*Vzdálenosti!$F$20-Vzdálenosti!$F$20*IF('Tabulky jízd'!R23&gt;0,"1","0")</f>
        <v>78</v>
      </c>
      <c r="S19" s="4">
        <f>2*'Tabulky jízd'!S23*Vzdálenosti!$F$20-Vzdálenosti!$F$20*IF('Tabulky jízd'!S23&gt;0,"1","0")</f>
        <v>78</v>
      </c>
      <c r="T19" s="4">
        <f>2*'Tabulky jízd'!T23*Vzdálenosti!$F$20-Vzdálenosti!$F$20*IF('Tabulky jízd'!T23&gt;0,"1","0")</f>
        <v>0</v>
      </c>
      <c r="U19" s="4">
        <f>2*'Tabulky jízd'!U23*Vzdálenosti!$F$20-Vzdálenosti!$F$20*IF('Tabulky jízd'!U23&gt;0,"1","0")</f>
        <v>0</v>
      </c>
      <c r="V19" s="4">
        <f>2*'Tabulky jízd'!V23*Vzdálenosti!$F$20-Vzdálenosti!$F$20*IF('Tabulky jízd'!V23&gt;0,"1","0")</f>
        <v>0</v>
      </c>
      <c r="W19" s="4">
        <f>2*'Tabulky jízd'!W23*Vzdálenosti!$F$20-Vzdálenosti!$F$20*IF('Tabulky jízd'!W23&gt;0,"1","0")</f>
        <v>0</v>
      </c>
      <c r="X19" s="4">
        <f>2*'Tabulky jízd'!X23*Vzdálenosti!$F$20-Vzdálenosti!$F$20*IF('Tabulky jízd'!X23&gt;0,"1","0")</f>
        <v>0</v>
      </c>
      <c r="Y19" s="4">
        <f>2*'Tabulky jízd'!Y23*Vzdálenosti!$F$20-Vzdálenosti!$F$20*IF('Tabulky jízd'!Y23&gt;0,"1","0")</f>
        <v>0</v>
      </c>
      <c r="Z19" s="4">
        <f>2*'Tabulky jízd'!Z23*Vzdálenosti!$F$20-Vzdálenosti!$F$20*IF('Tabulky jízd'!Z23&gt;0,"1","0")</f>
        <v>0</v>
      </c>
      <c r="AA19" s="4">
        <f>2*'Tabulky jízd'!AA23*Vzdálenosti!$F$20-Vzdálenosti!$F$20*IF('Tabulky jízd'!AA23&gt;0,"1","0")</f>
        <v>0</v>
      </c>
      <c r="AB19" s="4">
        <f>2*'Tabulky jízd'!AB23*Vzdálenosti!$F$20-Vzdálenosti!$F$20*IF('Tabulky jízd'!AB23&gt;0,"1","0")</f>
        <v>0</v>
      </c>
      <c r="AC19" s="4">
        <f>2*'Tabulky jízd'!AC23*Vzdálenosti!$F$20-Vzdálenosti!$F$20*IF('Tabulky jízd'!AC23&gt;0,"1","0")</f>
        <v>0</v>
      </c>
      <c r="AD19" s="4">
        <f>2*'Tabulky jízd'!AD23*Vzdálenosti!$F$20-Vzdálenosti!$F$20*IF('Tabulky jízd'!AD23&gt;0,"1","0")</f>
        <v>0</v>
      </c>
      <c r="AE19" s="4">
        <f>2*'Tabulky jízd'!AE23*Vzdálenosti!$F$20-Vzdálenosti!$F$20*IF('Tabulky jízd'!AE23&gt;0,"1","0")</f>
        <v>0</v>
      </c>
      <c r="AF19" s="4">
        <f>2*'Tabulky jízd'!AF23*Vzdálenosti!$F$20-Vzdálenosti!$F$20*IF('Tabulky jízd'!AF23&gt;0,"1","0")</f>
        <v>0</v>
      </c>
      <c r="AG19" s="4">
        <f>2*'Tabulky jízd'!AG23*Vzdálenosti!$F$20-Vzdálenosti!$F$20*IF('Tabulky jízd'!AG23&gt;0,"1","0")</f>
        <v>0</v>
      </c>
      <c r="AH19" s="4">
        <f>2*'Tabulky jízd'!AH23*Vzdálenosti!$F$20-Vzdálenosti!$F$20*IF('Tabulky jízd'!AH23&gt;0,"1","0")</f>
        <v>0</v>
      </c>
      <c r="AI19" s="4">
        <f>2*'Tabulky jízd'!AI23*Vzdálenosti!$F$20-Vzdálenosti!$F$20*IF('Tabulky jízd'!AI23&gt;0,"1","0")</f>
        <v>0</v>
      </c>
      <c r="AJ19" s="4">
        <f>2*'Tabulky jízd'!AJ23*Vzdálenosti!$F$20-Vzdálenosti!$F$20*IF('Tabulky jízd'!AJ23&gt;0,"1","0")</f>
        <v>0</v>
      </c>
      <c r="AK19" s="4">
        <f>2*'Tabulky jízd'!AK23*Vzdálenosti!$F$20-Vzdálenosti!$F$20*IF('Tabulky jízd'!AK23&gt;0,"1","0")</f>
        <v>78</v>
      </c>
      <c r="AL19" s="4">
        <f>2*'Tabulky jízd'!AL23*Vzdálenosti!$F$20-Vzdálenosti!$F$20*IF('Tabulky jízd'!AL23&gt;0,"1","0")</f>
        <v>0</v>
      </c>
      <c r="AM19" s="4">
        <f>2*'Tabulky jízd'!AM23*Vzdálenosti!$F$20-Vzdálenosti!$F$20*IF('Tabulky jízd'!AM23&gt;0,"1","0")</f>
        <v>78</v>
      </c>
      <c r="AN19" s="4">
        <f>2*'Tabulky jízd'!AN23*Vzdálenosti!$F$20-Vzdálenosti!$F$20*IF('Tabulky jízd'!AN23&gt;0,"1","0")</f>
        <v>78</v>
      </c>
      <c r="AO19" s="4">
        <f>2*'Tabulky jízd'!AO23*Vzdálenosti!$F$20-Vzdálenosti!$F$20*IF('Tabulky jízd'!AO23&gt;0,"1","0")</f>
        <v>0</v>
      </c>
      <c r="AP19" s="4">
        <f>2*'Tabulky jízd'!AP23*Vzdálenosti!$F$20-Vzdálenosti!$F$20*IF('Tabulky jízd'!AP23&gt;0,"1","0")</f>
        <v>78</v>
      </c>
      <c r="AQ19" s="4">
        <f>2*'Tabulky jízd'!AQ23*Vzdálenosti!$F$20-Vzdálenosti!$F$20*IF('Tabulky jízd'!AQ23&gt;0,"1","0")</f>
        <v>78</v>
      </c>
      <c r="AR19" s="4">
        <f>2*'Tabulky jízd'!AR23*Vzdálenosti!$F$20-Vzdálenosti!$F$20*IF('Tabulky jízd'!AR23&gt;0,"1","0")</f>
        <v>0</v>
      </c>
      <c r="AS19" s="4">
        <f>2*'Tabulky jízd'!AS23*Vzdálenosti!$F$20-Vzdálenosti!$F$20*IF('Tabulky jízd'!AS23&gt;0,"1","0")</f>
        <v>78</v>
      </c>
      <c r="AT19" s="4">
        <f>2*'Tabulky jízd'!AT23*Vzdálenosti!$F$20-Vzdálenosti!$F$20*IF('Tabulky jízd'!AT23&gt;0,"1","0")</f>
        <v>78</v>
      </c>
      <c r="AU19" s="4">
        <f>2*'Tabulky jízd'!AU23*Vzdálenosti!$F$20-Vzdálenosti!$F$20*IF('Tabulky jízd'!AU23&gt;0,"1","0")</f>
        <v>0</v>
      </c>
      <c r="AV19" s="4">
        <f>2*'Tabulky jízd'!AV23*Vzdálenosti!$F$20-Vzdálenosti!$F$20*IF('Tabulky jízd'!AV23&gt;0,"1","0")</f>
        <v>78</v>
      </c>
      <c r="AW19" s="4">
        <f>2*'Tabulky jízd'!AW23*Vzdálenosti!$F$20-Vzdálenosti!$F$20*IF('Tabulky jízd'!AW23&gt;0,"1","0")</f>
        <v>78</v>
      </c>
      <c r="AX19" s="4">
        <f>2*'Tabulky jízd'!AX23*Vzdálenosti!$F$20-Vzdálenosti!$F$20*IF('Tabulky jízd'!AX23&gt;0,"1","0")</f>
        <v>0</v>
      </c>
      <c r="AY19" s="4">
        <f>2*'Tabulky jízd'!AY23*Vzdálenosti!$F$20-Vzdálenosti!$F$20*IF('Tabulky jízd'!AY23&gt;0,"1","0")</f>
        <v>78</v>
      </c>
      <c r="AZ19" s="4">
        <f>2*'Tabulky jízd'!AZ23*Vzdálenosti!$F$20-Vzdálenosti!$F$20*IF('Tabulky jízd'!AZ23&gt;0,"1","0")</f>
        <v>78</v>
      </c>
      <c r="BA19" s="4">
        <f>2*'Tabulky jízd'!BA23*Vzdálenosti!$F$20-Vzdálenosti!$F$20*IF('Tabulky jízd'!BA23&gt;0,"1","0")</f>
        <v>0</v>
      </c>
      <c r="BB19" s="4">
        <f>2*'Tabulky jízd'!BB23*Vzdálenosti!$F$20-Vzdálenosti!$F$20*IF('Tabulky jízd'!BB23&gt;0,"1","0")</f>
        <v>0</v>
      </c>
      <c r="BC19" s="4">
        <f>2*'Tabulky jízd'!BC23*Vzdálenosti!$F$20-Vzdálenosti!$F$20*IF('Tabulky jízd'!BC23&gt;0,"1","0")</f>
        <v>0</v>
      </c>
      <c r="BD19" s="4">
        <f>2*'Tabulky jízd'!BD23*Vzdálenosti!$F$20-Vzdálenosti!$F$20*IF('Tabulky jízd'!BD23&gt;0,"1","0")</f>
        <v>0</v>
      </c>
      <c r="BE19" s="4">
        <f>2*'Tabulky jízd'!BE23*Vzdálenosti!$F$20-Vzdálenosti!$F$20*IF('Tabulky jízd'!BE23&gt;0,"1","0")</f>
        <v>0</v>
      </c>
      <c r="BF19" s="4">
        <f>2*'Tabulky jízd'!BF23*Vzdálenosti!$F$20-Vzdálenosti!$F$20*IF('Tabulky jízd'!BF23&gt;0,"1","0")</f>
        <v>0</v>
      </c>
      <c r="BG19" s="4">
        <f>2*'Tabulky jízd'!BG23*Vzdálenosti!$F$20-Vzdálenosti!$F$20*IF('Tabulky jízd'!BG23&gt;0,"1","0")</f>
        <v>0</v>
      </c>
      <c r="BH19" s="4">
        <f>2*'Tabulky jízd'!BH23*Vzdálenosti!$F$20-Vzdálenosti!$F$20*IF('Tabulky jízd'!BH23&gt;0,"1","0")</f>
        <v>0</v>
      </c>
      <c r="BI19" s="4">
        <f>2*'Tabulky jízd'!BI23*Vzdálenosti!$F$20-Vzdálenosti!$F$20*IF('Tabulky jízd'!BI23&gt;0,"1","0")</f>
        <v>0</v>
      </c>
      <c r="BJ19" s="4">
        <f>2*'Tabulky jízd'!BJ23*Vzdálenosti!$F$20-Vzdálenosti!$F$20*IF('Tabulky jízd'!BJ23&gt;0,"1","0")</f>
        <v>0</v>
      </c>
      <c r="BK19" s="4">
        <f>2*'Tabulky jízd'!BK23*Vzdálenosti!$F$20-Vzdálenosti!$F$20*IF('Tabulky jízd'!BK23&gt;0,"1","0")</f>
        <v>0</v>
      </c>
      <c r="BL19" s="4">
        <f>2*'Tabulky jízd'!BL23*Vzdálenosti!$F$20-Vzdálenosti!$F$20*IF('Tabulky jízd'!BL23&gt;0,"1","0")</f>
        <v>0</v>
      </c>
      <c r="BM19" s="4">
        <f>2*'Tabulky jízd'!BM23*Vzdálenosti!$F$20-Vzdálenosti!$F$20*IF('Tabulky jízd'!BM23&gt;0,"1","0")</f>
        <v>0</v>
      </c>
      <c r="BN19" s="4">
        <f>2*'Tabulky jízd'!BN23*Vzdálenosti!$F$20-Vzdálenosti!$F$20*IF('Tabulky jízd'!BN23&gt;0,"1","0")</f>
        <v>0</v>
      </c>
      <c r="BO19" s="4">
        <f>2*'Tabulky jízd'!BO23*Vzdálenosti!$F$20-Vzdálenosti!$F$20*IF('Tabulky jízd'!BO23&gt;0,"1","0")</f>
        <v>78</v>
      </c>
      <c r="BP19" s="4">
        <f>2*'Tabulky jízd'!BP23*Vzdálenosti!$F$20-Vzdálenosti!$F$20*IF('Tabulky jízd'!BP23&gt;0,"1","0")</f>
        <v>0</v>
      </c>
      <c r="BQ19" s="4">
        <f>2*'Tabulky jízd'!BQ23*Vzdálenosti!$F$20-Vzdálenosti!$F$20*IF('Tabulky jízd'!BQ23&gt;0,"1","0")</f>
        <v>78</v>
      </c>
      <c r="BR19" s="4">
        <f>2*'Tabulky jízd'!BR23*Vzdálenosti!$F$20-Vzdálenosti!$F$20*IF('Tabulky jízd'!BR23&gt;0,"1","0")</f>
        <v>78</v>
      </c>
      <c r="BS19" s="4">
        <f>2*'Tabulky jízd'!BS23*Vzdálenosti!$F$20-Vzdálenosti!$F$20*IF('Tabulky jízd'!BS23&gt;0,"1","0")</f>
        <v>0</v>
      </c>
      <c r="BT19" s="4">
        <f>2*'Tabulky jízd'!BT23*Vzdálenosti!$F$20-Vzdálenosti!$F$20*IF('Tabulky jízd'!BT23&gt;0,"1","0")</f>
        <v>0</v>
      </c>
      <c r="BU19" s="4">
        <f>2*'Tabulky jízd'!BU23*Vzdálenosti!$F$20-Vzdálenosti!$F$20*IF('Tabulky jízd'!BU23&gt;0,"1","0")</f>
        <v>0</v>
      </c>
      <c r="BV19" s="4">
        <f>2*'Tabulky jízd'!BV23*Vzdálenosti!$F$20-Vzdálenosti!$F$20*IF('Tabulky jízd'!BV23&gt;0,"1","0")</f>
        <v>0</v>
      </c>
      <c r="BW19" s="4">
        <f>2*'Tabulky jízd'!BW23*Vzdálenosti!$F$20-Vzdálenosti!$F$20*IF('Tabulky jízd'!BW23&gt;0,"1","0")</f>
        <v>0</v>
      </c>
      <c r="BX19" s="4">
        <f>2*'Tabulky jízd'!BX23*Vzdálenosti!$F$20-Vzdálenosti!$F$20*IF('Tabulky jízd'!BX23&gt;0,"1","0")</f>
        <v>0</v>
      </c>
      <c r="BY19" s="4">
        <f>2*'Tabulky jízd'!BY23*Vzdálenosti!$F$20-Vzdálenosti!$F$20*IF('Tabulky jízd'!BY23&gt;0,"1","0")</f>
        <v>0</v>
      </c>
      <c r="BZ19" s="4">
        <f>2*'Tabulky jízd'!BZ23*Vzdálenosti!$F$20-Vzdálenosti!$F$20*IF('Tabulky jízd'!BZ23&gt;0,"1","0")</f>
        <v>78</v>
      </c>
      <c r="CA19" s="4">
        <f>2*'Tabulky jízd'!CA23*Vzdálenosti!$F$20-Vzdálenosti!$F$20*IF('Tabulky jízd'!CA23&gt;0,"1","0")</f>
        <v>0</v>
      </c>
      <c r="CB19" s="4">
        <f>2*'Tabulky jízd'!CB23*Vzdálenosti!$F$20-Vzdálenosti!$F$20*IF('Tabulky jízd'!CB23&gt;0,"1","0")</f>
        <v>0</v>
      </c>
      <c r="CC19" s="4">
        <f>2*'Tabulky jízd'!CC23*Vzdálenosti!$F$20-Vzdálenosti!$F$20*IF('Tabulky jízd'!CC23&gt;0,"1","0")</f>
        <v>0</v>
      </c>
      <c r="CD19" s="4">
        <f>2*'Tabulky jízd'!CD23*Vzdálenosti!$F$20-Vzdálenosti!$F$20*IF('Tabulky jízd'!CD23&gt;0,"1","0")</f>
        <v>0</v>
      </c>
      <c r="CE19" s="4">
        <f>2*'Tabulky jízd'!CE23*Vzdálenosti!$F$20-Vzdálenosti!$F$20*IF('Tabulky jízd'!CE23&gt;0,"1","0")</f>
        <v>0</v>
      </c>
      <c r="CF19" s="4">
        <f>2*'Tabulky jízd'!CF23*Vzdálenosti!$F$20-Vzdálenosti!$F$20*IF('Tabulky jízd'!CF23&gt;0,"1","0")</f>
        <v>0</v>
      </c>
      <c r="CG19" s="4">
        <f>2*'Tabulky jízd'!CG23*Vzdálenosti!$F$20-Vzdálenosti!$F$20*IF('Tabulky jízd'!CG23&gt;0,"1","0")</f>
        <v>0</v>
      </c>
      <c r="CH19" s="4">
        <f>2*'Tabulky jízd'!CH23*Vzdálenosti!$F$20-Vzdálenosti!$F$20*IF('Tabulky jízd'!CH23&gt;0,"1","0")</f>
        <v>0</v>
      </c>
      <c r="CI19" s="4">
        <f>2*'Tabulky jízd'!CI23*Vzdálenosti!$F$20-Vzdálenosti!$F$20*IF('Tabulky jízd'!CI23&gt;0,"1","0")</f>
        <v>0</v>
      </c>
      <c r="CJ19" s="4">
        <f>2*'Tabulky jízd'!CJ23*Vzdálenosti!$F$20-Vzdálenosti!$F$20*IF('Tabulky jízd'!CJ23&gt;0,"1","0")</f>
        <v>0</v>
      </c>
      <c r="CK19" s="4">
        <f>2*'Tabulky jízd'!CK23*Vzdálenosti!$F$20-Vzdálenosti!$F$20*IF('Tabulky jízd'!CK23&gt;0,"1","0")</f>
        <v>0</v>
      </c>
      <c r="CL19" s="4">
        <f>2*'Tabulky jízd'!CL23*Vzdálenosti!$F$20-Vzdálenosti!$F$20*IF('Tabulky jízd'!CL23&gt;0,"1","0")</f>
        <v>0</v>
      </c>
      <c r="CM19" s="4">
        <f>2*'Tabulky jízd'!CM23*Vzdálenosti!$F$20-Vzdálenosti!$F$20*IF('Tabulky jízd'!CM23&gt;0,"1","0")</f>
        <v>0</v>
      </c>
      <c r="CN19" s="4">
        <f>2*'Tabulky jízd'!CN23*Vzdálenosti!$F$20-Vzdálenosti!$F$20*IF('Tabulky jízd'!CN23&gt;0,"1","0")</f>
        <v>0</v>
      </c>
      <c r="CO19" s="4">
        <f>2*'Tabulky jízd'!CO23*Vzdálenosti!$F$20-Vzdálenosti!$F$20*IF('Tabulky jízd'!CO23&gt;0,"1","0")</f>
        <v>0</v>
      </c>
      <c r="CP19" s="4">
        <f>2*'Tabulky jízd'!CP23*Vzdálenosti!$F$20-Vzdálenosti!$F$20*IF('Tabulky jízd'!CP23&gt;0,"1","0")</f>
        <v>0</v>
      </c>
      <c r="CQ19" s="4">
        <f>2*'Tabulky jízd'!CQ23*Vzdálenosti!$F$20-Vzdálenosti!$F$20*IF('Tabulky jízd'!CQ23&gt;0,"1","0")</f>
        <v>0</v>
      </c>
      <c r="CR19" s="4">
        <f>2*'Tabulky jízd'!CR23*Vzdálenosti!$F$20-Vzdálenosti!$F$20*IF('Tabulky jízd'!CR23&gt;0,"1","0")</f>
        <v>0</v>
      </c>
      <c r="CS19" s="4">
        <f>2*'Tabulky jízd'!CS23*Vzdálenosti!$F$20-Vzdálenosti!$F$20*IF('Tabulky jízd'!CS23&gt;0,"1","0")</f>
        <v>0</v>
      </c>
      <c r="CT19" s="4">
        <f>2*'Tabulky jízd'!CT23*Vzdálenosti!$F$20-Vzdálenosti!$F$20*IF('Tabulky jízd'!CT23&gt;0,"1","0")</f>
        <v>0</v>
      </c>
      <c r="CU19" s="4">
        <f>2*'Tabulky jízd'!CU23*Vzdálenosti!$F$20-Vzdálenosti!$F$20*IF('Tabulky jízd'!CU23&gt;0,"1","0")</f>
        <v>0</v>
      </c>
      <c r="CV19" s="4">
        <f>2*'Tabulky jízd'!CV23*Vzdálenosti!$F$20-Vzdálenosti!$F$20*IF('Tabulky jízd'!CV23&gt;0,"1","0")</f>
        <v>78</v>
      </c>
      <c r="CW19" s="16">
        <f t="shared" si="1"/>
        <v>1482</v>
      </c>
    </row>
    <row r="20" spans="1:101" s="15" customFormat="1" x14ac:dyDescent="0.25">
      <c r="A20" s="19"/>
      <c r="B20" s="4" t="s">
        <v>63</v>
      </c>
      <c r="C20" s="4" t="s">
        <v>56</v>
      </c>
      <c r="D20" s="135" t="s">
        <v>314</v>
      </c>
      <c r="E20" s="4" t="s">
        <v>67</v>
      </c>
      <c r="F20" s="16">
        <v>3</v>
      </c>
      <c r="G20" s="16"/>
      <c r="H20" s="4">
        <f>2*'Tabulky jízd'!H24*Vzdálenosti!$I$21-Vzdálenosti!$I$21*IF('Tabulky jízd'!H24&gt;0,"1","0")</f>
        <v>0</v>
      </c>
      <c r="I20" s="4">
        <f>2*'Tabulky jízd'!I24*Vzdálenosti!$I$21-Vzdálenosti!$I$21*IF('Tabulky jízd'!I24&gt;0,"1","0")</f>
        <v>0</v>
      </c>
      <c r="J20" s="4">
        <f>2*'Tabulky jízd'!J24*Vzdálenosti!$I$21-Vzdálenosti!$I$21*IF('Tabulky jízd'!J24&gt;0,"1","0")</f>
        <v>0</v>
      </c>
      <c r="K20" s="4">
        <f>2*'Tabulky jízd'!K24*Vzdálenosti!$I$21-Vzdálenosti!$I$21*IF('Tabulky jízd'!K24&gt;0,"1","0")</f>
        <v>0</v>
      </c>
      <c r="L20" s="4">
        <f>2*'Tabulky jízd'!L24*Vzdálenosti!$I$21-Vzdálenosti!$I$21*IF('Tabulky jízd'!L24&gt;0,"1","0")</f>
        <v>0</v>
      </c>
      <c r="M20" s="4">
        <f>2*'Tabulky jízd'!M24*Vzdálenosti!$I$21-Vzdálenosti!$I$21*IF('Tabulky jízd'!M24&gt;0,"1","0")</f>
        <v>0</v>
      </c>
      <c r="N20" s="4">
        <f>2*'Tabulky jízd'!N24*Vzdálenosti!$I$21-Vzdálenosti!$I$21*IF('Tabulky jízd'!N24&gt;0,"1","0")</f>
        <v>0</v>
      </c>
      <c r="O20" s="4">
        <f>2*'Tabulky jízd'!O24*Vzdálenosti!$I$21-Vzdálenosti!$I$21*IF('Tabulky jízd'!O24&gt;0,"1","0")</f>
        <v>0</v>
      </c>
      <c r="P20" s="4">
        <f>2*'Tabulky jízd'!P24*Vzdálenosti!$I$21-Vzdálenosti!$I$21*IF('Tabulky jízd'!P24&gt;0,"1","0")</f>
        <v>0</v>
      </c>
      <c r="Q20" s="4">
        <f>2*'Tabulky jízd'!Q24*Vzdálenosti!$I$21-Vzdálenosti!$I$21*IF('Tabulky jízd'!Q24&gt;0,"1","0")</f>
        <v>0</v>
      </c>
      <c r="R20" s="4">
        <f>2*'Tabulky jízd'!R24*Vzdálenosti!$I$21-Vzdálenosti!$I$21*IF('Tabulky jízd'!R24&gt;0,"1","0")</f>
        <v>0</v>
      </c>
      <c r="S20" s="4">
        <f>2*'Tabulky jízd'!S24*Vzdálenosti!$I$21-Vzdálenosti!$I$21*IF('Tabulky jízd'!S24&gt;0,"1","0")</f>
        <v>0</v>
      </c>
      <c r="T20" s="4">
        <f>2*'Tabulky jízd'!T24*Vzdálenosti!$I$21-Vzdálenosti!$I$21*IF('Tabulky jízd'!T24&gt;0,"1","0")</f>
        <v>0</v>
      </c>
      <c r="U20" s="4">
        <f>2*'Tabulky jízd'!U24*Vzdálenosti!$I$21-Vzdálenosti!$I$21*IF('Tabulky jízd'!U24&gt;0,"1","0")</f>
        <v>0</v>
      </c>
      <c r="V20" s="4">
        <f>2*'Tabulky jízd'!V24*Vzdálenosti!$I$21-Vzdálenosti!$I$21*IF('Tabulky jízd'!V24&gt;0,"1","0")</f>
        <v>0</v>
      </c>
      <c r="W20" s="4">
        <f>2*'Tabulky jízd'!W24*Vzdálenosti!$I$21-Vzdálenosti!$I$21*IF('Tabulky jízd'!W24&gt;0,"1","0")</f>
        <v>231</v>
      </c>
      <c r="X20" s="4">
        <f>2*'Tabulky jízd'!X24*Vzdálenosti!$I$21-Vzdálenosti!$I$21*IF('Tabulky jízd'!X24&gt;0,"1","0")</f>
        <v>0</v>
      </c>
      <c r="Y20" s="4">
        <f>2*'Tabulky jízd'!Y24*Vzdálenosti!$I$21-Vzdálenosti!$I$21*IF('Tabulky jízd'!Y24&gt;0,"1","0")</f>
        <v>231</v>
      </c>
      <c r="Z20" s="4">
        <f>2*'Tabulky jízd'!Z24*Vzdálenosti!$I$21-Vzdálenosti!$I$21*IF('Tabulky jízd'!Z24&gt;0,"1","0")</f>
        <v>0</v>
      </c>
      <c r="AA20" s="4">
        <f>2*'Tabulky jízd'!AA24*Vzdálenosti!$I$21-Vzdálenosti!$I$21*IF('Tabulky jízd'!AA24&gt;0,"1","0")</f>
        <v>0</v>
      </c>
      <c r="AB20" s="4">
        <f>2*'Tabulky jízd'!AB24*Vzdálenosti!$I$21-Vzdálenosti!$I$21*IF('Tabulky jízd'!AB24&gt;0,"1","0")</f>
        <v>0</v>
      </c>
      <c r="AC20" s="4">
        <f>2*'Tabulky jízd'!AC24*Vzdálenosti!$I$21-Vzdálenosti!$I$21*IF('Tabulky jízd'!AC24&gt;0,"1","0")</f>
        <v>0</v>
      </c>
      <c r="AD20" s="4">
        <f>2*'Tabulky jízd'!AD24*Vzdálenosti!$I$21-Vzdálenosti!$I$21*IF('Tabulky jízd'!AD24&gt;0,"1","0")</f>
        <v>0</v>
      </c>
      <c r="AE20" s="4">
        <f>2*'Tabulky jízd'!AE24*Vzdálenosti!$I$21-Vzdálenosti!$I$21*IF('Tabulky jízd'!AE24&gt;0,"1","0")</f>
        <v>0</v>
      </c>
      <c r="AF20" s="4">
        <f>2*'Tabulky jízd'!AF24*Vzdálenosti!$I$21-Vzdálenosti!$I$21*IF('Tabulky jízd'!AF24&gt;0,"1","0")</f>
        <v>0</v>
      </c>
      <c r="AG20" s="4">
        <f>2*'Tabulky jízd'!AG24*Vzdálenosti!$I$21-Vzdálenosti!$I$21*IF('Tabulky jízd'!AG24&gt;0,"1","0")</f>
        <v>0</v>
      </c>
      <c r="AH20" s="4">
        <f>2*'Tabulky jízd'!AH24*Vzdálenosti!$I$21-Vzdálenosti!$I$21*IF('Tabulky jízd'!AH24&gt;0,"1","0")</f>
        <v>0</v>
      </c>
      <c r="AI20" s="4">
        <f>2*'Tabulky jízd'!AI24*Vzdálenosti!$I$21-Vzdálenosti!$I$21*IF('Tabulky jízd'!AI24&gt;0,"1","0")</f>
        <v>0</v>
      </c>
      <c r="AJ20" s="4">
        <f>2*'Tabulky jízd'!AJ24*Vzdálenosti!$I$21-Vzdálenosti!$I$21*IF('Tabulky jízd'!AJ24&gt;0,"1","0")</f>
        <v>0</v>
      </c>
      <c r="AK20" s="4">
        <f>2*'Tabulky jízd'!AK24*Vzdálenosti!$I$21-Vzdálenosti!$I$21*IF('Tabulky jízd'!AK24&gt;0,"1","0")</f>
        <v>0</v>
      </c>
      <c r="AL20" s="4">
        <f>2*'Tabulky jízd'!AL24*Vzdálenosti!$I$21-Vzdálenosti!$I$21*IF('Tabulky jízd'!AL24&gt;0,"1","0")</f>
        <v>0</v>
      </c>
      <c r="AM20" s="4">
        <f>2*'Tabulky jízd'!AM24*Vzdálenosti!$I$21-Vzdálenosti!$I$21*IF('Tabulky jízd'!AM24&gt;0,"1","0")</f>
        <v>0</v>
      </c>
      <c r="AN20" s="4">
        <f>2*'Tabulky jízd'!AN24*Vzdálenosti!$I$21-Vzdálenosti!$I$21*IF('Tabulky jízd'!AN24&gt;0,"1","0")</f>
        <v>0</v>
      </c>
      <c r="AO20" s="4">
        <f>2*'Tabulky jízd'!AO24*Vzdálenosti!$I$21-Vzdálenosti!$I$21*IF('Tabulky jízd'!AO24&gt;0,"1","0")</f>
        <v>0</v>
      </c>
      <c r="AP20" s="4">
        <f>2*'Tabulky jízd'!AP24*Vzdálenosti!$I$21-Vzdálenosti!$I$21*IF('Tabulky jízd'!AP24&gt;0,"1","0")</f>
        <v>0</v>
      </c>
      <c r="AQ20" s="4">
        <f>2*'Tabulky jízd'!AQ24*Vzdálenosti!$I$21-Vzdálenosti!$I$21*IF('Tabulky jízd'!AQ24&gt;0,"1","0")</f>
        <v>0</v>
      </c>
      <c r="AR20" s="4">
        <f>2*'Tabulky jízd'!AR24*Vzdálenosti!$I$21-Vzdálenosti!$I$21*IF('Tabulky jízd'!AR24&gt;0,"1","0")</f>
        <v>231</v>
      </c>
      <c r="AS20" s="4">
        <f>2*'Tabulky jízd'!AS24*Vzdálenosti!$I$21-Vzdálenosti!$I$21*IF('Tabulky jízd'!AS24&gt;0,"1","0")</f>
        <v>0</v>
      </c>
      <c r="AT20" s="4">
        <f>2*'Tabulky jízd'!AT24*Vzdálenosti!$I$21-Vzdálenosti!$I$21*IF('Tabulky jízd'!AT24&gt;0,"1","0")</f>
        <v>0</v>
      </c>
      <c r="AU20" s="4">
        <f>2*'Tabulky jízd'!AU24*Vzdálenosti!$I$21-Vzdálenosti!$I$21*IF('Tabulky jízd'!AU24&gt;0,"1","0")</f>
        <v>231</v>
      </c>
      <c r="AV20" s="4">
        <f>2*'Tabulky jízd'!AV24*Vzdálenosti!$I$21-Vzdálenosti!$I$21*IF('Tabulky jízd'!AV24&gt;0,"1","0")</f>
        <v>0</v>
      </c>
      <c r="AW20" s="4">
        <f>2*'Tabulky jízd'!AW24*Vzdálenosti!$I$21-Vzdálenosti!$I$21*IF('Tabulky jízd'!AW24&gt;0,"1","0")</f>
        <v>0</v>
      </c>
      <c r="AX20" s="4">
        <f>2*'Tabulky jízd'!AX24*Vzdálenosti!$I$21-Vzdálenosti!$I$21*IF('Tabulky jízd'!AX24&gt;0,"1","0")</f>
        <v>0</v>
      </c>
      <c r="AY20" s="4">
        <f>2*'Tabulky jízd'!AY24*Vzdálenosti!$I$21-Vzdálenosti!$I$21*IF('Tabulky jízd'!AY24&gt;0,"1","0")</f>
        <v>0</v>
      </c>
      <c r="AZ20" s="4">
        <f>2*'Tabulky jízd'!AZ24*Vzdálenosti!$I$21-Vzdálenosti!$I$21*IF('Tabulky jízd'!AZ24&gt;0,"1","0")</f>
        <v>0</v>
      </c>
      <c r="BA20" s="4">
        <f>2*'Tabulky jízd'!BA24*Vzdálenosti!$I$21-Vzdálenosti!$I$21*IF('Tabulky jízd'!BA24&gt;0,"1","0")</f>
        <v>0</v>
      </c>
      <c r="BB20" s="4">
        <f>2*'Tabulky jízd'!BB24*Vzdálenosti!$I$21-Vzdálenosti!$I$21*IF('Tabulky jízd'!BB24&gt;0,"1","0")</f>
        <v>0</v>
      </c>
      <c r="BC20" s="4">
        <f>2*'Tabulky jízd'!BC24*Vzdálenosti!$I$21-Vzdálenosti!$I$21*IF('Tabulky jízd'!BC24&gt;0,"1","0")</f>
        <v>0</v>
      </c>
      <c r="BD20" s="4">
        <f>2*'Tabulky jízd'!BD24*Vzdálenosti!$I$21-Vzdálenosti!$I$21*IF('Tabulky jízd'!BD24&gt;0,"1","0")</f>
        <v>231</v>
      </c>
      <c r="BE20" s="4">
        <f>2*'Tabulky jízd'!BE24*Vzdálenosti!$I$21-Vzdálenosti!$I$21*IF('Tabulky jízd'!BE24&gt;0,"1","0")</f>
        <v>0</v>
      </c>
      <c r="BF20" s="4">
        <f>2*'Tabulky jízd'!BF24*Vzdálenosti!$I$21-Vzdálenosti!$I$21*IF('Tabulky jízd'!BF24&gt;0,"1","0")</f>
        <v>0</v>
      </c>
      <c r="BG20" s="4">
        <f>2*'Tabulky jízd'!BG24*Vzdálenosti!$I$21-Vzdálenosti!$I$21*IF('Tabulky jízd'!BG24&gt;0,"1","0")</f>
        <v>0</v>
      </c>
      <c r="BH20" s="4">
        <f>2*'Tabulky jízd'!BH24*Vzdálenosti!$I$21-Vzdálenosti!$I$21*IF('Tabulky jízd'!BH24&gt;0,"1","0")</f>
        <v>231</v>
      </c>
      <c r="BI20" s="4">
        <f>2*'Tabulky jízd'!BI24*Vzdálenosti!$I$21-Vzdálenosti!$I$21*IF('Tabulky jízd'!BI24&gt;0,"1","0")</f>
        <v>0</v>
      </c>
      <c r="BJ20" s="4">
        <f>2*'Tabulky jízd'!BJ24*Vzdálenosti!$I$21-Vzdálenosti!$I$21*IF('Tabulky jízd'!BJ24&gt;0,"1","0")</f>
        <v>0</v>
      </c>
      <c r="BK20" s="4">
        <f>2*'Tabulky jízd'!BK24*Vzdálenosti!$I$21-Vzdálenosti!$I$21*IF('Tabulky jízd'!BK24&gt;0,"1","0")</f>
        <v>0</v>
      </c>
      <c r="BL20" s="4">
        <f>2*'Tabulky jízd'!BL24*Vzdálenosti!$I$21-Vzdálenosti!$I$21*IF('Tabulky jízd'!BL24&gt;0,"1","0")</f>
        <v>0</v>
      </c>
      <c r="BM20" s="4">
        <f>2*'Tabulky jízd'!BM24*Vzdálenosti!$I$21-Vzdálenosti!$I$21*IF('Tabulky jízd'!BM24&gt;0,"1","0")</f>
        <v>0</v>
      </c>
      <c r="BN20" s="4">
        <f>2*'Tabulky jízd'!BN24*Vzdálenosti!$I$21-Vzdálenosti!$I$21*IF('Tabulky jízd'!BN24&gt;0,"1","0")</f>
        <v>0</v>
      </c>
      <c r="BO20" s="4">
        <f>2*'Tabulky jízd'!BO24*Vzdálenosti!$I$21-Vzdálenosti!$I$21*IF('Tabulky jízd'!BO24&gt;0,"1","0")</f>
        <v>0</v>
      </c>
      <c r="BP20" s="4">
        <f>2*'Tabulky jízd'!BP24*Vzdálenosti!$I$21-Vzdálenosti!$I$21*IF('Tabulky jízd'!BP24&gt;0,"1","0")</f>
        <v>0</v>
      </c>
      <c r="BQ20" s="4">
        <f>2*'Tabulky jízd'!BQ24*Vzdálenosti!$I$21-Vzdálenosti!$I$21*IF('Tabulky jízd'!BQ24&gt;0,"1","0")</f>
        <v>0</v>
      </c>
      <c r="BR20" s="4">
        <f>2*'Tabulky jízd'!BR24*Vzdálenosti!$I$21-Vzdálenosti!$I$21*IF('Tabulky jízd'!BR24&gt;0,"1","0")</f>
        <v>0</v>
      </c>
      <c r="BS20" s="4">
        <f>2*'Tabulky jízd'!BS24*Vzdálenosti!$I$21-Vzdálenosti!$I$21*IF('Tabulky jízd'!BS24&gt;0,"1","0")</f>
        <v>0</v>
      </c>
      <c r="BT20" s="4">
        <f>2*'Tabulky jízd'!BT24*Vzdálenosti!$I$21-Vzdálenosti!$I$21*IF('Tabulky jízd'!BT24&gt;0,"1","0")</f>
        <v>0</v>
      </c>
      <c r="BU20" s="4">
        <f>2*'Tabulky jízd'!BU24*Vzdálenosti!$I$21-Vzdálenosti!$I$21*IF('Tabulky jízd'!BU24&gt;0,"1","0")</f>
        <v>0</v>
      </c>
      <c r="BV20" s="4">
        <f>2*'Tabulky jízd'!BV24*Vzdálenosti!$I$21-Vzdálenosti!$I$21*IF('Tabulky jízd'!BV24&gt;0,"1","0")</f>
        <v>0</v>
      </c>
      <c r="BW20" s="4">
        <f>2*'Tabulky jízd'!BW24*Vzdálenosti!$I$21-Vzdálenosti!$I$21*IF('Tabulky jízd'!BW24&gt;0,"1","0")</f>
        <v>0</v>
      </c>
      <c r="BX20" s="4">
        <f>2*'Tabulky jízd'!BX24*Vzdálenosti!$I$21-Vzdálenosti!$I$21*IF('Tabulky jízd'!BX24&gt;0,"1","0")</f>
        <v>0</v>
      </c>
      <c r="BY20" s="4">
        <f>2*'Tabulky jízd'!BY24*Vzdálenosti!$I$21-Vzdálenosti!$I$21*IF('Tabulky jízd'!BY24&gt;0,"1","0")</f>
        <v>0</v>
      </c>
      <c r="BZ20" s="4">
        <f>2*'Tabulky jízd'!BZ24*Vzdálenosti!$I$21-Vzdálenosti!$I$21*IF('Tabulky jízd'!BZ24&gt;0,"1","0")</f>
        <v>0</v>
      </c>
      <c r="CA20" s="4">
        <f>2*'Tabulky jízd'!CA24*Vzdálenosti!$I$21-Vzdálenosti!$I$21*IF('Tabulky jízd'!CA24&gt;0,"1","0")</f>
        <v>0</v>
      </c>
      <c r="CB20" s="4">
        <f>2*'Tabulky jízd'!CB24*Vzdálenosti!$I$21-Vzdálenosti!$I$21*IF('Tabulky jízd'!CB24&gt;0,"1","0")</f>
        <v>0</v>
      </c>
      <c r="CC20" s="4">
        <f>2*'Tabulky jízd'!CC24*Vzdálenosti!$I$21-Vzdálenosti!$I$21*IF('Tabulky jízd'!CC24&gt;0,"1","0")</f>
        <v>0</v>
      </c>
      <c r="CD20" s="4">
        <f>2*'Tabulky jízd'!CD24*Vzdálenosti!$I$21-Vzdálenosti!$I$21*IF('Tabulky jízd'!CD24&gt;0,"1","0")</f>
        <v>0</v>
      </c>
      <c r="CE20" s="4">
        <f>2*'Tabulky jízd'!CE24*Vzdálenosti!$I$21-Vzdálenosti!$I$21*IF('Tabulky jízd'!CE24&gt;0,"1","0")</f>
        <v>0</v>
      </c>
      <c r="CF20" s="4">
        <f>2*'Tabulky jízd'!CF24*Vzdálenosti!$I$21-Vzdálenosti!$I$21*IF('Tabulky jízd'!CF24&gt;0,"1","0")</f>
        <v>231</v>
      </c>
      <c r="CG20" s="4">
        <f>2*'Tabulky jízd'!CG24*Vzdálenosti!$I$21-Vzdálenosti!$I$21*IF('Tabulky jízd'!CG24&gt;0,"1","0")</f>
        <v>0</v>
      </c>
      <c r="CH20" s="4">
        <f>2*'Tabulky jízd'!CH24*Vzdálenosti!$I$21-Vzdálenosti!$I$21*IF('Tabulky jízd'!CH24&gt;0,"1","0")</f>
        <v>0</v>
      </c>
      <c r="CI20" s="4">
        <f>2*'Tabulky jízd'!CI24*Vzdálenosti!$I$21-Vzdálenosti!$I$21*IF('Tabulky jízd'!CI24&gt;0,"1","0")</f>
        <v>231</v>
      </c>
      <c r="CJ20" s="4">
        <f>2*'Tabulky jízd'!CJ24*Vzdálenosti!$I$21-Vzdálenosti!$I$21*IF('Tabulky jízd'!CJ24&gt;0,"1","0")</f>
        <v>0</v>
      </c>
      <c r="CK20" s="4">
        <f>2*'Tabulky jízd'!CK24*Vzdálenosti!$I$21-Vzdálenosti!$I$21*IF('Tabulky jízd'!CK24&gt;0,"1","0")</f>
        <v>0</v>
      </c>
      <c r="CL20" s="4">
        <f>2*'Tabulky jízd'!CL24*Vzdálenosti!$I$21-Vzdálenosti!$I$21*IF('Tabulky jízd'!CL24&gt;0,"1","0")</f>
        <v>0</v>
      </c>
      <c r="CM20" s="4">
        <f>2*'Tabulky jízd'!CM24*Vzdálenosti!$I$21-Vzdálenosti!$I$21*IF('Tabulky jízd'!CM24&gt;0,"1","0")</f>
        <v>0</v>
      </c>
      <c r="CN20" s="4">
        <f>2*'Tabulky jízd'!CN24*Vzdálenosti!$I$21-Vzdálenosti!$I$21*IF('Tabulky jízd'!CN24&gt;0,"1","0")</f>
        <v>0</v>
      </c>
      <c r="CO20" s="4">
        <f>2*'Tabulky jízd'!CO24*Vzdálenosti!$I$21-Vzdálenosti!$I$21*IF('Tabulky jízd'!CO24&gt;0,"1","0")</f>
        <v>0</v>
      </c>
      <c r="CP20" s="4">
        <f>2*'Tabulky jízd'!CP24*Vzdálenosti!$I$21-Vzdálenosti!$I$21*IF('Tabulky jízd'!CP24&gt;0,"1","0")</f>
        <v>0</v>
      </c>
      <c r="CQ20" s="4">
        <f>2*'Tabulky jízd'!CQ24*Vzdálenosti!$I$21-Vzdálenosti!$I$21*IF('Tabulky jízd'!CQ24&gt;0,"1","0")</f>
        <v>0</v>
      </c>
      <c r="CR20" s="4">
        <f>2*'Tabulky jízd'!CR24*Vzdálenosti!$I$21-Vzdálenosti!$I$21*IF('Tabulky jízd'!CR24&gt;0,"1","0")</f>
        <v>0</v>
      </c>
      <c r="CS20" s="4">
        <f>2*'Tabulky jízd'!CS24*Vzdálenosti!$I$21-Vzdálenosti!$I$21*IF('Tabulky jízd'!CS24&gt;0,"1","0")</f>
        <v>0</v>
      </c>
      <c r="CT20" s="4">
        <f>2*'Tabulky jízd'!CT24*Vzdálenosti!$I$21-Vzdálenosti!$I$21*IF('Tabulky jízd'!CT24&gt;0,"1","0")</f>
        <v>0</v>
      </c>
      <c r="CU20" s="4">
        <f>2*'Tabulky jízd'!CU24*Vzdálenosti!$I$21-Vzdálenosti!$I$21*IF('Tabulky jízd'!CU24&gt;0,"1","0")</f>
        <v>0</v>
      </c>
      <c r="CV20" s="4">
        <f>2*'Tabulky jízd'!CV24*Vzdálenosti!$I$21-Vzdálenosti!$I$21*IF('Tabulky jízd'!CV24&gt;0,"1","0")</f>
        <v>0</v>
      </c>
      <c r="CW20" s="16">
        <f t="shared" si="1"/>
        <v>1848</v>
      </c>
    </row>
    <row r="21" spans="1:101" s="15" customFormat="1" x14ac:dyDescent="0.25">
      <c r="A21" s="19"/>
      <c r="B21" s="116" t="s">
        <v>63</v>
      </c>
      <c r="C21" s="116" t="s">
        <v>56</v>
      </c>
      <c r="D21" s="135" t="s">
        <v>315</v>
      </c>
      <c r="E21" s="155" t="s">
        <v>67</v>
      </c>
      <c r="F21" s="16">
        <v>3</v>
      </c>
      <c r="G21" s="16"/>
      <c r="H21" s="4">
        <f>2*'Tabulky jízd'!H25*Vzdálenosti!$F$21-Vzdálenosti!$F$21*IF('Tabulky jízd'!H25&gt;0,"1","0")</f>
        <v>0</v>
      </c>
      <c r="I21" s="4">
        <f>2*'Tabulky jízd'!I25*Vzdálenosti!$F$21-Vzdálenosti!$F$21*IF('Tabulky jízd'!I25&gt;0,"1","0")</f>
        <v>0</v>
      </c>
      <c r="J21" s="4">
        <f>2*'Tabulky jízd'!J25*Vzdálenosti!$F$21-Vzdálenosti!$F$21*IF('Tabulky jízd'!J25&gt;0,"1","0")</f>
        <v>0</v>
      </c>
      <c r="K21" s="4">
        <f>2*'Tabulky jízd'!K25*Vzdálenosti!$F$21-Vzdálenosti!$F$21*IF('Tabulky jízd'!K25&gt;0,"1","0")</f>
        <v>0</v>
      </c>
      <c r="L21" s="4">
        <f>2*'Tabulky jízd'!L25*Vzdálenosti!$F$21-Vzdálenosti!$F$21*IF('Tabulky jízd'!L25&gt;0,"1","0")</f>
        <v>0</v>
      </c>
      <c r="M21" s="4">
        <f>2*'Tabulky jízd'!M25*Vzdálenosti!$F$21-Vzdálenosti!$F$21*IF('Tabulky jízd'!M25&gt;0,"1","0")</f>
        <v>0</v>
      </c>
      <c r="N21" s="4">
        <f>2*'Tabulky jízd'!N25*Vzdálenosti!$F$21-Vzdálenosti!$F$21*IF('Tabulky jízd'!N25&gt;0,"1","0")</f>
        <v>0</v>
      </c>
      <c r="O21" s="4">
        <f>2*'Tabulky jízd'!O25*Vzdálenosti!$F$21-Vzdálenosti!$F$21*IF('Tabulky jízd'!O25&gt;0,"1","0")</f>
        <v>0</v>
      </c>
      <c r="P21" s="4">
        <f>2*'Tabulky jízd'!P25*Vzdálenosti!$F$21-Vzdálenosti!$F$21*IF('Tabulky jízd'!P25&gt;0,"1","0")</f>
        <v>0</v>
      </c>
      <c r="Q21" s="4">
        <f>2*'Tabulky jízd'!Q25*Vzdálenosti!$F$21-Vzdálenosti!$F$21*IF('Tabulky jízd'!Q25&gt;0,"1","0")</f>
        <v>0</v>
      </c>
      <c r="R21" s="4">
        <f>2*'Tabulky jízd'!R25*Vzdálenosti!$F$21-Vzdálenosti!$F$21*IF('Tabulky jízd'!R25&gt;0,"1","0")</f>
        <v>0</v>
      </c>
      <c r="S21" s="4">
        <f>2*'Tabulky jízd'!S25*Vzdálenosti!$F$21-Vzdálenosti!$F$21*IF('Tabulky jízd'!S25&gt;0,"1","0")</f>
        <v>0</v>
      </c>
      <c r="T21" s="4">
        <f>2*'Tabulky jízd'!T25*Vzdálenosti!$F$21-Vzdálenosti!$F$21*IF('Tabulky jízd'!T25&gt;0,"1","0")</f>
        <v>0</v>
      </c>
      <c r="U21" s="4">
        <f>2*'Tabulky jízd'!U25*Vzdálenosti!$F$21-Vzdálenosti!$F$21*IF('Tabulky jízd'!U25&gt;0,"1","0")</f>
        <v>0</v>
      </c>
      <c r="V21" s="4">
        <f>2*'Tabulky jízd'!V25*Vzdálenosti!$F$21-Vzdálenosti!$F$21*IF('Tabulky jízd'!V25&gt;0,"1","0")</f>
        <v>0</v>
      </c>
      <c r="W21" s="4">
        <f>2*'Tabulky jízd'!W25*Vzdálenosti!$F$21-Vzdálenosti!$F$21*IF('Tabulky jízd'!W25&gt;0,"1","0")</f>
        <v>0</v>
      </c>
      <c r="X21" s="4">
        <f>2*'Tabulky jízd'!X25*Vzdálenosti!$F$21-Vzdálenosti!$F$21*IF('Tabulky jízd'!X25&gt;0,"1","0")</f>
        <v>0</v>
      </c>
      <c r="Y21" s="4">
        <f>2*'Tabulky jízd'!Y25*Vzdálenosti!$F$21-Vzdálenosti!$F$21*IF('Tabulky jízd'!Y25&gt;0,"1","0")</f>
        <v>0</v>
      </c>
      <c r="Z21" s="4">
        <f>2*'Tabulky jízd'!Z25*Vzdálenosti!$F$21-Vzdálenosti!$F$21*IF('Tabulky jízd'!Z25&gt;0,"1","0")</f>
        <v>0</v>
      </c>
      <c r="AA21" s="4">
        <f>2*'Tabulky jízd'!AA25*Vzdálenosti!$F$21-Vzdálenosti!$F$21*IF('Tabulky jízd'!AA25&gt;0,"1","0")</f>
        <v>0</v>
      </c>
      <c r="AB21" s="4">
        <f>2*'Tabulky jízd'!AB25*Vzdálenosti!$F$21-Vzdálenosti!$F$21*IF('Tabulky jízd'!AB25&gt;0,"1","0")</f>
        <v>0</v>
      </c>
      <c r="AC21" s="4">
        <f>2*'Tabulky jízd'!AC25*Vzdálenosti!$F$21-Vzdálenosti!$F$21*IF('Tabulky jízd'!AC25&gt;0,"1","0")</f>
        <v>0</v>
      </c>
      <c r="AD21" s="4">
        <f>2*'Tabulky jízd'!AD25*Vzdálenosti!$F$21-Vzdálenosti!$F$21*IF('Tabulky jízd'!AD25&gt;0,"1","0")</f>
        <v>0</v>
      </c>
      <c r="AE21" s="4">
        <f>2*'Tabulky jízd'!AE25*Vzdálenosti!$F$21-Vzdálenosti!$F$21*IF('Tabulky jízd'!AE25&gt;0,"1","0")</f>
        <v>0</v>
      </c>
      <c r="AF21" s="4">
        <f>2*'Tabulky jízd'!AF25*Vzdálenosti!$F$21-Vzdálenosti!$F$21*IF('Tabulky jízd'!AF25&gt;0,"1","0")</f>
        <v>0</v>
      </c>
      <c r="AG21" s="4">
        <f>2*'Tabulky jízd'!AG25*Vzdálenosti!$F$21-Vzdálenosti!$F$21*IF('Tabulky jízd'!AG25&gt;0,"1","0")</f>
        <v>0</v>
      </c>
      <c r="AH21" s="4">
        <f>2*'Tabulky jízd'!AH25*Vzdálenosti!$F$21-Vzdálenosti!$F$21*IF('Tabulky jízd'!AH25&gt;0,"1","0")</f>
        <v>0</v>
      </c>
      <c r="AI21" s="4">
        <f>2*'Tabulky jízd'!AI25*Vzdálenosti!$F$21-Vzdálenosti!$F$21*IF('Tabulky jízd'!AI25&gt;0,"1","0")</f>
        <v>0</v>
      </c>
      <c r="AJ21" s="4">
        <f>2*'Tabulky jízd'!AJ25*Vzdálenosti!$F$21-Vzdálenosti!$F$21*IF('Tabulky jízd'!AJ25&gt;0,"1","0")</f>
        <v>0</v>
      </c>
      <c r="AK21" s="4">
        <f>2*'Tabulky jízd'!AK25*Vzdálenosti!$F$21-Vzdálenosti!$F$21*IF('Tabulky jízd'!AK25&gt;0,"1","0")</f>
        <v>0</v>
      </c>
      <c r="AL21" s="4">
        <f>2*'Tabulky jízd'!AL25*Vzdálenosti!$F$21-Vzdálenosti!$F$21*IF('Tabulky jízd'!AL25&gt;0,"1","0")</f>
        <v>0</v>
      </c>
      <c r="AM21" s="4">
        <f>2*'Tabulky jízd'!AM25*Vzdálenosti!$F$21-Vzdálenosti!$F$21*IF('Tabulky jízd'!AM25&gt;0,"1","0")</f>
        <v>0</v>
      </c>
      <c r="AN21" s="4">
        <f>2*'Tabulky jízd'!AN25*Vzdálenosti!$F$21-Vzdálenosti!$F$21*IF('Tabulky jízd'!AN25&gt;0,"1","0")</f>
        <v>0</v>
      </c>
      <c r="AO21" s="4">
        <f>2*'Tabulky jízd'!AO25*Vzdálenosti!$F$21-Vzdálenosti!$F$21*IF('Tabulky jízd'!AO25&gt;0,"1","0")</f>
        <v>0</v>
      </c>
      <c r="AP21" s="4">
        <f>2*'Tabulky jízd'!AP25*Vzdálenosti!$F$21-Vzdálenosti!$F$21*IF('Tabulky jízd'!AP25&gt;0,"1","0")</f>
        <v>207</v>
      </c>
      <c r="AQ21" s="4">
        <f>2*'Tabulky jízd'!AQ25*Vzdálenosti!$F$21-Vzdálenosti!$F$21*IF('Tabulky jízd'!AQ25&gt;0,"1","0")</f>
        <v>0</v>
      </c>
      <c r="AR21" s="4">
        <f>2*'Tabulky jízd'!AR25*Vzdálenosti!$F$21-Vzdálenosti!$F$21*IF('Tabulky jízd'!AR25&gt;0,"1","0")</f>
        <v>0</v>
      </c>
      <c r="AS21" s="4">
        <f>2*'Tabulky jízd'!AS25*Vzdálenosti!$F$21-Vzdálenosti!$F$21*IF('Tabulky jízd'!AS25&gt;0,"1","0")</f>
        <v>0</v>
      </c>
      <c r="AT21" s="4">
        <f>2*'Tabulky jízd'!AT25*Vzdálenosti!$F$21-Vzdálenosti!$F$21*IF('Tabulky jízd'!AT25&gt;0,"1","0")</f>
        <v>0</v>
      </c>
      <c r="AU21" s="4">
        <f>2*'Tabulky jízd'!AU25*Vzdálenosti!$F$21-Vzdálenosti!$F$21*IF('Tabulky jízd'!AU25&gt;0,"1","0")</f>
        <v>0</v>
      </c>
      <c r="AV21" s="4">
        <f>2*'Tabulky jízd'!AV25*Vzdálenosti!$F$21-Vzdálenosti!$F$21*IF('Tabulky jízd'!AV25&gt;0,"1","0")</f>
        <v>0</v>
      </c>
      <c r="AW21" s="4">
        <f>2*'Tabulky jízd'!AW25*Vzdálenosti!$F$21-Vzdálenosti!$F$21*IF('Tabulky jízd'!AW25&gt;0,"1","0")</f>
        <v>0</v>
      </c>
      <c r="AX21" s="4">
        <f>2*'Tabulky jízd'!AX25*Vzdálenosti!$F$21-Vzdálenosti!$F$21*IF('Tabulky jízd'!AX25&gt;0,"1","0")</f>
        <v>0</v>
      </c>
      <c r="AY21" s="4">
        <f>2*'Tabulky jízd'!AY25*Vzdálenosti!$F$21-Vzdálenosti!$F$21*IF('Tabulky jízd'!AY25&gt;0,"1","0")</f>
        <v>0</v>
      </c>
      <c r="AZ21" s="4">
        <f>2*'Tabulky jízd'!AZ25*Vzdálenosti!$F$21-Vzdálenosti!$F$21*IF('Tabulky jízd'!AZ25&gt;0,"1","0")</f>
        <v>0</v>
      </c>
      <c r="BA21" s="4">
        <f>2*'Tabulky jízd'!BA25*Vzdálenosti!$F$21-Vzdálenosti!$F$21*IF('Tabulky jízd'!BA25&gt;0,"1","0")</f>
        <v>0</v>
      </c>
      <c r="BB21" s="4">
        <f>2*'Tabulky jízd'!BB25*Vzdálenosti!$F$21-Vzdálenosti!$F$21*IF('Tabulky jízd'!BB25&gt;0,"1","0")</f>
        <v>0</v>
      </c>
      <c r="BC21" s="4">
        <f>2*'Tabulky jízd'!BC25*Vzdálenosti!$F$21-Vzdálenosti!$F$21*IF('Tabulky jízd'!BC25&gt;0,"1","0")</f>
        <v>0</v>
      </c>
      <c r="BD21" s="4">
        <f>2*'Tabulky jízd'!BD25*Vzdálenosti!$F$21-Vzdálenosti!$F$21*IF('Tabulky jízd'!BD25&gt;0,"1","0")</f>
        <v>0</v>
      </c>
      <c r="BE21" s="4">
        <f>2*'Tabulky jízd'!BE25*Vzdálenosti!$F$21-Vzdálenosti!$F$21*IF('Tabulky jízd'!BE25&gt;0,"1","0")</f>
        <v>0</v>
      </c>
      <c r="BF21" s="4">
        <f>2*'Tabulky jízd'!BF25*Vzdálenosti!$F$21-Vzdálenosti!$F$21*IF('Tabulky jízd'!BF25&gt;0,"1","0")</f>
        <v>0</v>
      </c>
      <c r="BG21" s="4">
        <f>2*'Tabulky jízd'!BG25*Vzdálenosti!$F$21-Vzdálenosti!$F$21*IF('Tabulky jízd'!BG25&gt;0,"1","0")</f>
        <v>0</v>
      </c>
      <c r="BH21" s="4">
        <f>2*'Tabulky jízd'!BH25*Vzdálenosti!$F$21-Vzdálenosti!$F$21*IF('Tabulky jízd'!BH25&gt;0,"1","0")</f>
        <v>0</v>
      </c>
      <c r="BI21" s="4">
        <f>2*'Tabulky jízd'!BI25*Vzdálenosti!$F$21-Vzdálenosti!$F$21*IF('Tabulky jízd'!BI25&gt;0,"1","0")</f>
        <v>0</v>
      </c>
      <c r="BJ21" s="4">
        <f>2*'Tabulky jízd'!BJ25*Vzdálenosti!$F$21-Vzdálenosti!$F$21*IF('Tabulky jízd'!BJ25&gt;0,"1","0")</f>
        <v>0</v>
      </c>
      <c r="BK21" s="4">
        <f>2*'Tabulky jízd'!BK25*Vzdálenosti!$F$21-Vzdálenosti!$F$21*IF('Tabulky jízd'!BK25&gt;0,"1","0")</f>
        <v>0</v>
      </c>
      <c r="BL21" s="4">
        <f>2*'Tabulky jízd'!BL25*Vzdálenosti!$F$21-Vzdálenosti!$F$21*IF('Tabulky jízd'!BL25&gt;0,"1","0")</f>
        <v>0</v>
      </c>
      <c r="BM21" s="4">
        <f>2*'Tabulky jízd'!BM25*Vzdálenosti!$F$21-Vzdálenosti!$F$21*IF('Tabulky jízd'!BM25&gt;0,"1","0")</f>
        <v>0</v>
      </c>
      <c r="BN21" s="4">
        <f>2*'Tabulky jízd'!BN25*Vzdálenosti!$F$21-Vzdálenosti!$F$21*IF('Tabulky jízd'!BN25&gt;0,"1","0")</f>
        <v>0</v>
      </c>
      <c r="BO21" s="4">
        <f>2*'Tabulky jízd'!BO25*Vzdálenosti!$F$21-Vzdálenosti!$F$21*IF('Tabulky jízd'!BO25&gt;0,"1","0")</f>
        <v>0</v>
      </c>
      <c r="BP21" s="4">
        <f>2*'Tabulky jízd'!BP25*Vzdálenosti!$F$21-Vzdálenosti!$F$21*IF('Tabulky jízd'!BP25&gt;0,"1","0")</f>
        <v>0</v>
      </c>
      <c r="BQ21" s="4">
        <f>2*'Tabulky jízd'!BQ25*Vzdálenosti!$F$21-Vzdálenosti!$F$21*IF('Tabulky jízd'!BQ25&gt;0,"1","0")</f>
        <v>0</v>
      </c>
      <c r="BR21" s="4">
        <f>2*'Tabulky jízd'!BR25*Vzdálenosti!$F$21-Vzdálenosti!$F$21*IF('Tabulky jízd'!BR25&gt;0,"1","0")</f>
        <v>0</v>
      </c>
      <c r="BS21" s="4">
        <f>2*'Tabulky jízd'!BS25*Vzdálenosti!$F$21-Vzdálenosti!$F$21*IF('Tabulky jízd'!BS25&gt;0,"1","0")</f>
        <v>0</v>
      </c>
      <c r="BT21" s="4">
        <f>2*'Tabulky jízd'!BT25*Vzdálenosti!$F$21-Vzdálenosti!$F$21*IF('Tabulky jízd'!BT25&gt;0,"1","0")</f>
        <v>0</v>
      </c>
      <c r="BU21" s="4">
        <f>2*'Tabulky jízd'!BU25*Vzdálenosti!$F$21-Vzdálenosti!$F$21*IF('Tabulky jízd'!BU25&gt;0,"1","0")</f>
        <v>0</v>
      </c>
      <c r="BV21" s="4">
        <f>2*'Tabulky jízd'!BV25*Vzdálenosti!$F$21-Vzdálenosti!$F$21*IF('Tabulky jízd'!BV25&gt;0,"1","0")</f>
        <v>0</v>
      </c>
      <c r="BW21" s="4">
        <f>2*'Tabulky jízd'!BW25*Vzdálenosti!$F$21-Vzdálenosti!$F$21*IF('Tabulky jízd'!BW25&gt;0,"1","0")</f>
        <v>0</v>
      </c>
      <c r="BX21" s="4">
        <f>2*'Tabulky jízd'!BX25*Vzdálenosti!$F$21-Vzdálenosti!$F$21*IF('Tabulky jízd'!BX25&gt;0,"1","0")</f>
        <v>0</v>
      </c>
      <c r="BY21" s="4">
        <f>2*'Tabulky jízd'!BY25*Vzdálenosti!$F$21-Vzdálenosti!$F$21*IF('Tabulky jízd'!BY25&gt;0,"1","0")</f>
        <v>0</v>
      </c>
      <c r="BZ21" s="4">
        <f>2*'Tabulky jízd'!BZ25*Vzdálenosti!$F$21-Vzdálenosti!$F$21*IF('Tabulky jízd'!BZ25&gt;0,"1","0")</f>
        <v>0</v>
      </c>
      <c r="CA21" s="4">
        <f>2*'Tabulky jízd'!CA25*Vzdálenosti!$F$21-Vzdálenosti!$F$21*IF('Tabulky jízd'!CA25&gt;0,"1","0")</f>
        <v>0</v>
      </c>
      <c r="CB21" s="4">
        <f>2*'Tabulky jízd'!CB25*Vzdálenosti!$F$21-Vzdálenosti!$F$21*IF('Tabulky jízd'!CB25&gt;0,"1","0")</f>
        <v>0</v>
      </c>
      <c r="CC21" s="4">
        <f>2*'Tabulky jízd'!CC25*Vzdálenosti!$F$21-Vzdálenosti!$F$21*IF('Tabulky jízd'!CC25&gt;0,"1","0")</f>
        <v>0</v>
      </c>
      <c r="CD21" s="4">
        <f>2*'Tabulky jízd'!CD25*Vzdálenosti!$F$21-Vzdálenosti!$F$21*IF('Tabulky jízd'!CD25&gt;0,"1","0")</f>
        <v>0</v>
      </c>
      <c r="CE21" s="4">
        <f>2*'Tabulky jízd'!CE25*Vzdálenosti!$F$21-Vzdálenosti!$F$21*IF('Tabulky jízd'!CE25&gt;0,"1","0")</f>
        <v>0</v>
      </c>
      <c r="CF21" s="4">
        <f>2*'Tabulky jízd'!CF25*Vzdálenosti!$F$21-Vzdálenosti!$F$21*IF('Tabulky jízd'!CF25&gt;0,"1","0")</f>
        <v>0</v>
      </c>
      <c r="CG21" s="4">
        <f>2*'Tabulky jízd'!CG25*Vzdálenosti!$F$21-Vzdálenosti!$F$21*IF('Tabulky jízd'!CG25&gt;0,"1","0")</f>
        <v>0</v>
      </c>
      <c r="CH21" s="4">
        <f>2*'Tabulky jízd'!CH25*Vzdálenosti!$F$21-Vzdálenosti!$F$21*IF('Tabulky jízd'!CH25&gt;0,"1","0")</f>
        <v>0</v>
      </c>
      <c r="CI21" s="4">
        <f>2*'Tabulky jízd'!CI25*Vzdálenosti!$F$21-Vzdálenosti!$F$21*IF('Tabulky jízd'!CI25&gt;0,"1","0")</f>
        <v>207</v>
      </c>
      <c r="CJ21" s="4">
        <f>2*'Tabulky jízd'!CJ25*Vzdálenosti!$F$21-Vzdálenosti!$F$21*IF('Tabulky jízd'!CJ25&gt;0,"1","0")</f>
        <v>0</v>
      </c>
      <c r="CK21" s="4">
        <f>2*'Tabulky jízd'!CK25*Vzdálenosti!$F$21-Vzdálenosti!$F$21*IF('Tabulky jízd'!CK25&gt;0,"1","0")</f>
        <v>0</v>
      </c>
      <c r="CL21" s="4">
        <f>2*'Tabulky jízd'!CL25*Vzdálenosti!$F$21-Vzdálenosti!$F$21*IF('Tabulky jízd'!CL25&gt;0,"1","0")</f>
        <v>0</v>
      </c>
      <c r="CM21" s="4">
        <f>2*'Tabulky jízd'!CM25*Vzdálenosti!$F$21-Vzdálenosti!$F$21*IF('Tabulky jízd'!CM25&gt;0,"1","0")</f>
        <v>0</v>
      </c>
      <c r="CN21" s="4">
        <f>2*'Tabulky jízd'!CN25*Vzdálenosti!$F$21-Vzdálenosti!$F$21*IF('Tabulky jízd'!CN25&gt;0,"1","0")</f>
        <v>0</v>
      </c>
      <c r="CO21" s="4">
        <f>2*'Tabulky jízd'!CO25*Vzdálenosti!$F$21-Vzdálenosti!$F$21*IF('Tabulky jízd'!CO25&gt;0,"1","0")</f>
        <v>0</v>
      </c>
      <c r="CP21" s="4">
        <f>2*'Tabulky jízd'!CP25*Vzdálenosti!$F$21-Vzdálenosti!$F$21*IF('Tabulky jízd'!CP25&gt;0,"1","0")</f>
        <v>0</v>
      </c>
      <c r="CQ21" s="4">
        <f>2*'Tabulky jízd'!CQ25*Vzdálenosti!$F$21-Vzdálenosti!$F$21*IF('Tabulky jízd'!CQ25&gt;0,"1","0")</f>
        <v>0</v>
      </c>
      <c r="CR21" s="4">
        <f>2*'Tabulky jízd'!CR25*Vzdálenosti!$F$21-Vzdálenosti!$F$21*IF('Tabulky jízd'!CR25&gt;0,"1","0")</f>
        <v>0</v>
      </c>
      <c r="CS21" s="4">
        <f>2*'Tabulky jízd'!CS25*Vzdálenosti!$F$21-Vzdálenosti!$F$21*IF('Tabulky jízd'!CS25&gt;0,"1","0")</f>
        <v>0</v>
      </c>
      <c r="CT21" s="4">
        <f>2*'Tabulky jízd'!CT25*Vzdálenosti!$F$21-Vzdálenosti!$F$21*IF('Tabulky jízd'!CT25&gt;0,"1","0")</f>
        <v>0</v>
      </c>
      <c r="CU21" s="4">
        <f>2*'Tabulky jízd'!CU25*Vzdálenosti!$F$21-Vzdálenosti!$F$21*IF('Tabulky jízd'!CU25&gt;0,"1","0")</f>
        <v>0</v>
      </c>
      <c r="CV21" s="4">
        <f>2*'Tabulky jízd'!CV25*Vzdálenosti!$F$21-Vzdálenosti!$F$21*IF('Tabulky jízd'!CV25&gt;0,"1","0")</f>
        <v>0</v>
      </c>
      <c r="CW21" s="16">
        <f t="shared" si="1"/>
        <v>414</v>
      </c>
    </row>
    <row r="22" spans="1:101" s="15" customFormat="1" x14ac:dyDescent="0.25">
      <c r="A22" s="19"/>
      <c r="B22" s="4" t="s">
        <v>63</v>
      </c>
      <c r="C22" s="4" t="s">
        <v>64</v>
      </c>
      <c r="D22" s="135" t="s">
        <v>314</v>
      </c>
      <c r="E22" s="4" t="s">
        <v>68</v>
      </c>
      <c r="F22" s="16">
        <v>3</v>
      </c>
      <c r="G22" s="16"/>
      <c r="H22" s="4">
        <f>2*'Tabulky jízd'!H26*Vzdálenosti!$I$22-Vzdálenosti!$I$22*IF('Tabulky jízd'!H26&gt;0,"1","0")</f>
        <v>0</v>
      </c>
      <c r="I22" s="4">
        <f>2*'Tabulky jízd'!I26*Vzdálenosti!$I$22-Vzdálenosti!$I$22*IF('Tabulky jízd'!I26&gt;0,"1","0")</f>
        <v>0</v>
      </c>
      <c r="J22" s="4">
        <f>2*'Tabulky jízd'!J26*Vzdálenosti!$I$22-Vzdálenosti!$I$22*IF('Tabulky jízd'!J26&gt;0,"1","0")</f>
        <v>0</v>
      </c>
      <c r="K22" s="4">
        <f>2*'Tabulky jízd'!K26*Vzdálenosti!$I$22-Vzdálenosti!$I$22*IF('Tabulky jízd'!K26&gt;0,"1","0")</f>
        <v>0</v>
      </c>
      <c r="L22" s="4">
        <f>2*'Tabulky jízd'!L26*Vzdálenosti!$I$22-Vzdálenosti!$I$22*IF('Tabulky jízd'!L26&gt;0,"1","0")</f>
        <v>0</v>
      </c>
      <c r="M22" s="4">
        <f>2*'Tabulky jízd'!M26*Vzdálenosti!$I$22-Vzdálenosti!$I$22*IF('Tabulky jízd'!M26&gt;0,"1","0")</f>
        <v>0</v>
      </c>
      <c r="N22" s="4">
        <f>2*'Tabulky jízd'!N26*Vzdálenosti!$I$22-Vzdálenosti!$I$22*IF('Tabulky jízd'!N26&gt;0,"1","0")</f>
        <v>201</v>
      </c>
      <c r="O22" s="4">
        <f>2*'Tabulky jízd'!O26*Vzdálenosti!$I$22-Vzdálenosti!$I$22*IF('Tabulky jízd'!O26&gt;0,"1","0")</f>
        <v>201</v>
      </c>
      <c r="P22" s="4">
        <f>2*'Tabulky jízd'!P26*Vzdálenosti!$I$22-Vzdálenosti!$I$22*IF('Tabulky jízd'!P26&gt;0,"1","0")</f>
        <v>201</v>
      </c>
      <c r="Q22" s="4">
        <f>2*'Tabulky jízd'!Q26*Vzdálenosti!$I$22-Vzdálenosti!$I$22*IF('Tabulky jízd'!Q26&gt;0,"1","0")</f>
        <v>201</v>
      </c>
      <c r="R22" s="4">
        <f>2*'Tabulky jízd'!R26*Vzdálenosti!$I$22-Vzdálenosti!$I$22*IF('Tabulky jízd'!R26&gt;0,"1","0")</f>
        <v>201</v>
      </c>
      <c r="S22" s="4">
        <f>2*'Tabulky jízd'!S26*Vzdálenosti!$I$22-Vzdálenosti!$I$22*IF('Tabulky jízd'!S26&gt;0,"1","0")</f>
        <v>201</v>
      </c>
      <c r="T22" s="4">
        <f>2*'Tabulky jízd'!T26*Vzdálenosti!$I$22-Vzdálenosti!$I$22*IF('Tabulky jízd'!T26&gt;0,"1","0")</f>
        <v>201</v>
      </c>
      <c r="U22" s="4">
        <f>2*'Tabulky jízd'!U26*Vzdálenosti!$I$22-Vzdálenosti!$I$22*IF('Tabulky jízd'!U26&gt;0,"1","0")</f>
        <v>201</v>
      </c>
      <c r="V22" s="4">
        <f>2*'Tabulky jízd'!V26*Vzdálenosti!$I$22-Vzdálenosti!$I$22*IF('Tabulky jízd'!V26&gt;0,"1","0")</f>
        <v>201</v>
      </c>
      <c r="W22" s="4">
        <f>2*'Tabulky jízd'!W26*Vzdálenosti!$I$22-Vzdálenosti!$I$22*IF('Tabulky jízd'!W26&gt;0,"1","0")</f>
        <v>0</v>
      </c>
      <c r="X22" s="4">
        <f>2*'Tabulky jízd'!X26*Vzdálenosti!$I$22-Vzdálenosti!$I$22*IF('Tabulky jízd'!X26&gt;0,"1","0")</f>
        <v>201</v>
      </c>
      <c r="Y22" s="4">
        <f>2*'Tabulky jízd'!Y26*Vzdálenosti!$I$22-Vzdálenosti!$I$22*IF('Tabulky jízd'!Y26&gt;0,"1","0")</f>
        <v>201</v>
      </c>
      <c r="Z22" s="4">
        <f>2*'Tabulky jízd'!Z26*Vzdálenosti!$I$22-Vzdálenosti!$I$22*IF('Tabulky jízd'!Z26&gt;0,"1","0")</f>
        <v>201</v>
      </c>
      <c r="AA22" s="4">
        <f>2*'Tabulky jízd'!AA26*Vzdálenosti!$I$22-Vzdálenosti!$I$22*IF('Tabulky jízd'!AA26&gt;0,"1","0")</f>
        <v>0</v>
      </c>
      <c r="AB22" s="4">
        <f>2*'Tabulky jízd'!AB26*Vzdálenosti!$I$22-Vzdálenosti!$I$22*IF('Tabulky jízd'!AB26&gt;0,"1","0")</f>
        <v>0</v>
      </c>
      <c r="AC22" s="4">
        <f>2*'Tabulky jízd'!AC26*Vzdálenosti!$I$22-Vzdálenosti!$I$22*IF('Tabulky jízd'!AC26&gt;0,"1","0")</f>
        <v>0</v>
      </c>
      <c r="AD22" s="4">
        <f>2*'Tabulky jízd'!AD26*Vzdálenosti!$I$22-Vzdálenosti!$I$22*IF('Tabulky jízd'!AD26&gt;0,"1","0")</f>
        <v>0</v>
      </c>
      <c r="AE22" s="4">
        <f>2*'Tabulky jízd'!AE26*Vzdálenosti!$I$22-Vzdálenosti!$I$22*IF('Tabulky jízd'!AE26&gt;0,"1","0")</f>
        <v>0</v>
      </c>
      <c r="AF22" s="4">
        <f>2*'Tabulky jízd'!AF26*Vzdálenosti!$I$22-Vzdálenosti!$I$22*IF('Tabulky jízd'!AF26&gt;0,"1","0")</f>
        <v>0</v>
      </c>
      <c r="AG22" s="4">
        <f>2*'Tabulky jízd'!AG26*Vzdálenosti!$I$22-Vzdálenosti!$I$22*IF('Tabulky jízd'!AG26&gt;0,"1","0")</f>
        <v>0</v>
      </c>
      <c r="AH22" s="4">
        <f>2*'Tabulky jízd'!AH26*Vzdálenosti!$I$22-Vzdálenosti!$I$22*IF('Tabulky jízd'!AH26&gt;0,"1","0")</f>
        <v>0</v>
      </c>
      <c r="AI22" s="4">
        <f>2*'Tabulky jízd'!AI26*Vzdálenosti!$I$22-Vzdálenosti!$I$22*IF('Tabulky jízd'!AI26&gt;0,"1","0")</f>
        <v>0</v>
      </c>
      <c r="AJ22" s="4">
        <f>2*'Tabulky jízd'!AJ26*Vzdálenosti!$I$22-Vzdálenosti!$I$22*IF('Tabulky jízd'!AJ26&gt;0,"1","0")</f>
        <v>201</v>
      </c>
      <c r="AK22" s="4">
        <f>2*'Tabulky jízd'!AK26*Vzdálenosti!$I$22-Vzdálenosti!$I$22*IF('Tabulky jízd'!AK26&gt;0,"1","0")</f>
        <v>0</v>
      </c>
      <c r="AL22" s="4">
        <f>2*'Tabulky jízd'!AL26*Vzdálenosti!$I$22-Vzdálenosti!$I$22*IF('Tabulky jízd'!AL26&gt;0,"1","0")</f>
        <v>201</v>
      </c>
      <c r="AM22" s="4">
        <f>2*'Tabulky jízd'!AM26*Vzdálenosti!$I$22-Vzdálenosti!$I$22*IF('Tabulky jízd'!AM26&gt;0,"1","0")</f>
        <v>0</v>
      </c>
      <c r="AN22" s="4">
        <f>2*'Tabulky jízd'!AN26*Vzdálenosti!$I$22-Vzdálenosti!$I$22*IF('Tabulky jízd'!AN26&gt;0,"1","0")</f>
        <v>0</v>
      </c>
      <c r="AO22" s="4">
        <f>2*'Tabulky jízd'!AO26*Vzdálenosti!$I$22-Vzdálenosti!$I$22*IF('Tabulky jízd'!AO26&gt;0,"1","0")</f>
        <v>0</v>
      </c>
      <c r="AP22" s="4">
        <f>2*'Tabulky jízd'!AP26*Vzdálenosti!$I$22-Vzdálenosti!$I$22*IF('Tabulky jízd'!AP26&gt;0,"1","0")</f>
        <v>201</v>
      </c>
      <c r="AQ22" s="4">
        <f>2*'Tabulky jízd'!AQ26*Vzdálenosti!$I$22-Vzdálenosti!$I$22*IF('Tabulky jízd'!AQ26&gt;0,"1","0")</f>
        <v>0</v>
      </c>
      <c r="AR22" s="4">
        <f>2*'Tabulky jízd'!AR26*Vzdálenosti!$I$22-Vzdálenosti!$I$22*IF('Tabulky jízd'!AR26&gt;0,"1","0")</f>
        <v>201</v>
      </c>
      <c r="AS22" s="4">
        <f>2*'Tabulky jízd'!AS26*Vzdálenosti!$I$22-Vzdálenosti!$I$22*IF('Tabulky jízd'!AS26&gt;0,"1","0")</f>
        <v>0</v>
      </c>
      <c r="AT22" s="4">
        <f>2*'Tabulky jízd'!AT26*Vzdálenosti!$I$22-Vzdálenosti!$I$22*IF('Tabulky jízd'!AT26&gt;0,"1","0")</f>
        <v>201</v>
      </c>
      <c r="AU22" s="4">
        <f>2*'Tabulky jízd'!AU26*Vzdálenosti!$I$22-Vzdálenosti!$I$22*IF('Tabulky jízd'!AU26&gt;0,"1","0")</f>
        <v>0</v>
      </c>
      <c r="AV22" s="4">
        <f>2*'Tabulky jízd'!AV26*Vzdálenosti!$I$22-Vzdálenosti!$I$22*IF('Tabulky jízd'!AV26&gt;0,"1","0")</f>
        <v>0</v>
      </c>
      <c r="AW22" s="4">
        <f>2*'Tabulky jízd'!AW26*Vzdálenosti!$I$22-Vzdálenosti!$I$22*IF('Tabulky jízd'!AW26&gt;0,"1","0")</f>
        <v>0</v>
      </c>
      <c r="AX22" s="4">
        <f>2*'Tabulky jízd'!AX26*Vzdálenosti!$I$22-Vzdálenosti!$I$22*IF('Tabulky jízd'!AX26&gt;0,"1","0")</f>
        <v>0</v>
      </c>
      <c r="AY22" s="4">
        <f>2*'Tabulky jízd'!AY26*Vzdálenosti!$I$22-Vzdálenosti!$I$22*IF('Tabulky jízd'!AY26&gt;0,"1","0")</f>
        <v>0</v>
      </c>
      <c r="AZ22" s="4">
        <f>2*'Tabulky jízd'!AZ26*Vzdálenosti!$I$22-Vzdálenosti!$I$22*IF('Tabulky jízd'!AZ26&gt;0,"1","0")</f>
        <v>0</v>
      </c>
      <c r="BA22" s="4">
        <f>2*'Tabulky jízd'!BA26*Vzdálenosti!$I$22-Vzdálenosti!$I$22*IF('Tabulky jízd'!BA26&gt;0,"1","0")</f>
        <v>0</v>
      </c>
      <c r="BB22" s="4">
        <f>2*'Tabulky jízd'!BB26*Vzdálenosti!$I$22-Vzdálenosti!$I$22*IF('Tabulky jízd'!BB26&gt;0,"1","0")</f>
        <v>0</v>
      </c>
      <c r="BC22" s="4">
        <f>2*'Tabulky jízd'!BC26*Vzdálenosti!$I$22-Vzdálenosti!$I$22*IF('Tabulky jízd'!BC26&gt;0,"1","0")</f>
        <v>0</v>
      </c>
      <c r="BD22" s="4">
        <f>2*'Tabulky jízd'!BD26*Vzdálenosti!$I$22-Vzdálenosti!$I$22*IF('Tabulky jízd'!BD26&gt;0,"1","0")</f>
        <v>0</v>
      </c>
      <c r="BE22" s="4">
        <f>2*'Tabulky jízd'!BE26*Vzdálenosti!$I$22-Vzdálenosti!$I$22*IF('Tabulky jízd'!BE26&gt;0,"1","0")</f>
        <v>0</v>
      </c>
      <c r="BF22" s="4">
        <f>2*'Tabulky jízd'!BF26*Vzdálenosti!$I$22-Vzdálenosti!$I$22*IF('Tabulky jízd'!BF26&gt;0,"1","0")</f>
        <v>0</v>
      </c>
      <c r="BG22" s="4">
        <f>2*'Tabulky jízd'!BG26*Vzdálenosti!$I$22-Vzdálenosti!$I$22*IF('Tabulky jízd'!BG26&gt;0,"1","0")</f>
        <v>201</v>
      </c>
      <c r="BH22" s="4">
        <f>2*'Tabulky jízd'!BH26*Vzdálenosti!$I$22-Vzdálenosti!$I$22*IF('Tabulky jízd'!BH26&gt;0,"1","0")</f>
        <v>0</v>
      </c>
      <c r="BI22" s="4">
        <f>2*'Tabulky jízd'!BI26*Vzdálenosti!$I$22-Vzdálenosti!$I$22*IF('Tabulky jízd'!BI26&gt;0,"1","0")</f>
        <v>0</v>
      </c>
      <c r="BJ22" s="4">
        <f>2*'Tabulky jízd'!BJ26*Vzdálenosti!$I$22-Vzdálenosti!$I$22*IF('Tabulky jízd'!BJ26&gt;0,"1","0")</f>
        <v>201</v>
      </c>
      <c r="BK22" s="4">
        <f>2*'Tabulky jízd'!BK26*Vzdálenosti!$I$22-Vzdálenosti!$I$22*IF('Tabulky jízd'!BK26&gt;0,"1","0")</f>
        <v>0</v>
      </c>
      <c r="BL22" s="4">
        <f>2*'Tabulky jízd'!BL26*Vzdálenosti!$I$22-Vzdálenosti!$I$22*IF('Tabulky jízd'!BL26&gt;0,"1","0")</f>
        <v>0</v>
      </c>
      <c r="BM22" s="4">
        <f>2*'Tabulky jízd'!BM26*Vzdálenosti!$I$22-Vzdálenosti!$I$22*IF('Tabulky jízd'!BM26&gt;0,"1","0")</f>
        <v>201</v>
      </c>
      <c r="BN22" s="4">
        <f>2*'Tabulky jízd'!BN26*Vzdálenosti!$I$22-Vzdálenosti!$I$22*IF('Tabulky jízd'!BN26&gt;0,"1","0")</f>
        <v>0</v>
      </c>
      <c r="BO22" s="4">
        <f>2*'Tabulky jízd'!BO26*Vzdálenosti!$I$22-Vzdálenosti!$I$22*IF('Tabulky jízd'!BO26&gt;0,"1","0")</f>
        <v>201</v>
      </c>
      <c r="BP22" s="4">
        <f>2*'Tabulky jízd'!BP26*Vzdálenosti!$I$22-Vzdálenosti!$I$22*IF('Tabulky jízd'!BP26&gt;0,"1","0")</f>
        <v>0</v>
      </c>
      <c r="BQ22" s="4">
        <f>2*'Tabulky jízd'!BQ26*Vzdálenosti!$I$22-Vzdálenosti!$I$22*IF('Tabulky jízd'!BQ26&gt;0,"1","0")</f>
        <v>0</v>
      </c>
      <c r="BR22" s="4">
        <f>2*'Tabulky jízd'!BR26*Vzdálenosti!$I$22-Vzdálenosti!$I$22*IF('Tabulky jízd'!BR26&gt;0,"1","0")</f>
        <v>0</v>
      </c>
      <c r="BS22" s="4">
        <f>2*'Tabulky jízd'!BS26*Vzdálenosti!$I$22-Vzdálenosti!$I$22*IF('Tabulky jízd'!BS26&gt;0,"1","0")</f>
        <v>0</v>
      </c>
      <c r="BT22" s="4">
        <f>2*'Tabulky jízd'!BT26*Vzdálenosti!$I$22-Vzdálenosti!$I$22*IF('Tabulky jízd'!BT26&gt;0,"1","0")</f>
        <v>0</v>
      </c>
      <c r="BU22" s="4">
        <f>2*'Tabulky jízd'!BU26*Vzdálenosti!$I$22-Vzdálenosti!$I$22*IF('Tabulky jízd'!BU26&gt;0,"1","0")</f>
        <v>0</v>
      </c>
      <c r="BV22" s="4">
        <f>2*'Tabulky jízd'!BV26*Vzdálenosti!$I$22-Vzdálenosti!$I$22*IF('Tabulky jízd'!BV26&gt;0,"1","0")</f>
        <v>0</v>
      </c>
      <c r="BW22" s="4">
        <f>2*'Tabulky jízd'!BW26*Vzdálenosti!$I$22-Vzdálenosti!$I$22*IF('Tabulky jízd'!BW26&gt;0,"1","0")</f>
        <v>0</v>
      </c>
      <c r="BX22" s="4">
        <f>2*'Tabulky jízd'!BX26*Vzdálenosti!$I$22-Vzdálenosti!$I$22*IF('Tabulky jízd'!BX26&gt;0,"1","0")</f>
        <v>0</v>
      </c>
      <c r="BY22" s="4">
        <f>2*'Tabulky jízd'!BY26*Vzdálenosti!$I$22-Vzdálenosti!$I$22*IF('Tabulky jízd'!BY26&gt;0,"1","0")</f>
        <v>201</v>
      </c>
      <c r="BZ22" s="4">
        <f>2*'Tabulky jízd'!BZ26*Vzdálenosti!$I$22-Vzdálenosti!$I$22*IF('Tabulky jízd'!BZ26&gt;0,"1","0")</f>
        <v>0</v>
      </c>
      <c r="CA22" s="4">
        <f>2*'Tabulky jízd'!CA26*Vzdálenosti!$I$22-Vzdálenosti!$I$22*IF('Tabulky jízd'!CA26&gt;0,"1","0")</f>
        <v>201</v>
      </c>
      <c r="CB22" s="4">
        <f>2*'Tabulky jízd'!CB26*Vzdálenosti!$I$22-Vzdálenosti!$I$22*IF('Tabulky jízd'!CB26&gt;0,"1","0")</f>
        <v>0</v>
      </c>
      <c r="CC22" s="4">
        <f>2*'Tabulky jízd'!CC26*Vzdálenosti!$I$22-Vzdálenosti!$I$22*IF('Tabulky jízd'!CC26&gt;0,"1","0")</f>
        <v>201</v>
      </c>
      <c r="CD22" s="4">
        <f>2*'Tabulky jízd'!CD26*Vzdálenosti!$I$22-Vzdálenosti!$I$22*IF('Tabulky jízd'!CD26&gt;0,"1","0")</f>
        <v>0</v>
      </c>
      <c r="CE22" s="4">
        <f>2*'Tabulky jízd'!CE26*Vzdálenosti!$I$22-Vzdálenosti!$I$22*IF('Tabulky jízd'!CE26&gt;0,"1","0")</f>
        <v>0</v>
      </c>
      <c r="CF22" s="4">
        <f>2*'Tabulky jízd'!CF26*Vzdálenosti!$I$22-Vzdálenosti!$I$22*IF('Tabulky jízd'!CF26&gt;0,"1","0")</f>
        <v>201</v>
      </c>
      <c r="CG22" s="4">
        <f>2*'Tabulky jízd'!CG26*Vzdálenosti!$I$22-Vzdálenosti!$I$22*IF('Tabulky jízd'!CG26&gt;0,"1","0")</f>
        <v>0</v>
      </c>
      <c r="CH22" s="4">
        <f>2*'Tabulky jízd'!CH26*Vzdálenosti!$I$22-Vzdálenosti!$I$22*IF('Tabulky jízd'!CH26&gt;0,"1","0")</f>
        <v>0</v>
      </c>
      <c r="CI22" s="4">
        <f>2*'Tabulky jízd'!CI26*Vzdálenosti!$I$22-Vzdálenosti!$I$22*IF('Tabulky jízd'!CI26&gt;0,"1","0")</f>
        <v>201</v>
      </c>
      <c r="CJ22" s="4">
        <f>2*'Tabulky jízd'!CJ26*Vzdálenosti!$I$22-Vzdálenosti!$I$22*IF('Tabulky jízd'!CJ26&gt;0,"1","0")</f>
        <v>0</v>
      </c>
      <c r="CK22" s="4">
        <f>2*'Tabulky jízd'!CK26*Vzdálenosti!$I$22-Vzdálenosti!$I$22*IF('Tabulky jízd'!CK26&gt;0,"1","0")</f>
        <v>0</v>
      </c>
      <c r="CL22" s="4">
        <f>2*'Tabulky jízd'!CL26*Vzdálenosti!$I$22-Vzdálenosti!$I$22*IF('Tabulky jízd'!CL26&gt;0,"1","0")</f>
        <v>0</v>
      </c>
      <c r="CM22" s="4">
        <f>2*'Tabulky jízd'!CM26*Vzdálenosti!$I$22-Vzdálenosti!$I$22*IF('Tabulky jízd'!CM26&gt;0,"1","0")</f>
        <v>0</v>
      </c>
      <c r="CN22" s="4">
        <f>2*'Tabulky jízd'!CN26*Vzdálenosti!$I$22-Vzdálenosti!$I$22*IF('Tabulky jízd'!CN26&gt;0,"1","0")</f>
        <v>0</v>
      </c>
      <c r="CO22" s="4">
        <f>2*'Tabulky jízd'!CO26*Vzdálenosti!$I$22-Vzdálenosti!$I$22*IF('Tabulky jízd'!CO26&gt;0,"1","0")</f>
        <v>0</v>
      </c>
      <c r="CP22" s="4">
        <f>2*'Tabulky jízd'!CP26*Vzdálenosti!$I$22-Vzdálenosti!$I$22*IF('Tabulky jízd'!CP26&gt;0,"1","0")</f>
        <v>0</v>
      </c>
      <c r="CQ22" s="4">
        <f>2*'Tabulky jízd'!CQ26*Vzdálenosti!$I$22-Vzdálenosti!$I$22*IF('Tabulky jízd'!CQ26&gt;0,"1","0")</f>
        <v>0</v>
      </c>
      <c r="CR22" s="4">
        <f>2*'Tabulky jízd'!CR26*Vzdálenosti!$I$22-Vzdálenosti!$I$22*IF('Tabulky jízd'!CR26&gt;0,"1","0")</f>
        <v>0</v>
      </c>
      <c r="CS22" s="4">
        <f>2*'Tabulky jízd'!CS26*Vzdálenosti!$I$22-Vzdálenosti!$I$22*IF('Tabulky jízd'!CS26&gt;0,"1","0")</f>
        <v>0</v>
      </c>
      <c r="CT22" s="4">
        <f>2*'Tabulky jízd'!CT26*Vzdálenosti!$I$22-Vzdálenosti!$I$22*IF('Tabulky jízd'!CT26&gt;0,"1","0")</f>
        <v>201</v>
      </c>
      <c r="CU22" s="4">
        <f>2*'Tabulky jízd'!CU26*Vzdálenosti!$I$22-Vzdálenosti!$I$22*IF('Tabulky jízd'!CU26&gt;0,"1","0")</f>
        <v>201</v>
      </c>
      <c r="CV22" s="4">
        <f>2*'Tabulky jízd'!CV26*Vzdálenosti!$I$22-Vzdálenosti!$I$22*IF('Tabulky jízd'!CV26&gt;0,"1","0")</f>
        <v>0</v>
      </c>
      <c r="CW22" s="16">
        <f t="shared" si="1"/>
        <v>5628</v>
      </c>
    </row>
    <row r="23" spans="1:101" s="15" customFormat="1" x14ac:dyDescent="0.25">
      <c r="A23" s="19"/>
      <c r="B23" s="116" t="s">
        <v>63</v>
      </c>
      <c r="C23" s="116" t="s">
        <v>64</v>
      </c>
      <c r="D23" s="135" t="s">
        <v>315</v>
      </c>
      <c r="E23" s="155" t="s">
        <v>68</v>
      </c>
      <c r="F23" s="16">
        <v>3</v>
      </c>
      <c r="G23" s="16"/>
      <c r="H23" s="4">
        <f>2*'Tabulky jízd'!H27*Vzdálenosti!$F$22-Vzdálenosti!$F$22*IF('Tabulky jízd'!H27&gt;0,"1","0")</f>
        <v>0</v>
      </c>
      <c r="I23" s="4">
        <f>2*'Tabulky jízd'!I27*Vzdálenosti!$F$22-Vzdálenosti!$F$22*IF('Tabulky jízd'!I27&gt;0,"1","0")</f>
        <v>0</v>
      </c>
      <c r="J23" s="4">
        <f>2*'Tabulky jízd'!J27*Vzdálenosti!$F$22-Vzdálenosti!$F$22*IF('Tabulky jízd'!J27&gt;0,"1","0")</f>
        <v>0</v>
      </c>
      <c r="K23" s="4">
        <f>2*'Tabulky jízd'!K27*Vzdálenosti!$F$22-Vzdálenosti!$F$22*IF('Tabulky jízd'!K27&gt;0,"1","0")</f>
        <v>0</v>
      </c>
      <c r="L23" s="4">
        <f>2*'Tabulky jízd'!L27*Vzdálenosti!$F$22-Vzdálenosti!$F$22*IF('Tabulky jízd'!L27&gt;0,"1","0")</f>
        <v>0</v>
      </c>
      <c r="M23" s="4">
        <f>2*'Tabulky jízd'!M27*Vzdálenosti!$F$22-Vzdálenosti!$F$22*IF('Tabulky jízd'!M27&gt;0,"1","0")</f>
        <v>0</v>
      </c>
      <c r="N23" s="4">
        <f>2*'Tabulky jízd'!N27*Vzdálenosti!$F$22-Vzdálenosti!$F$22*IF('Tabulky jízd'!N27&gt;0,"1","0")</f>
        <v>0</v>
      </c>
      <c r="O23" s="4">
        <f>2*'Tabulky jízd'!O27*Vzdálenosti!$F$22-Vzdálenosti!$F$22*IF('Tabulky jízd'!O27&gt;0,"1","0")</f>
        <v>0</v>
      </c>
      <c r="P23" s="4">
        <f>2*'Tabulky jízd'!P27*Vzdálenosti!$F$22-Vzdálenosti!$F$22*IF('Tabulky jízd'!P27&gt;0,"1","0")</f>
        <v>0</v>
      </c>
      <c r="Q23" s="4">
        <f>2*'Tabulky jízd'!Q27*Vzdálenosti!$F$22-Vzdálenosti!$F$22*IF('Tabulky jízd'!Q27&gt;0,"1","0")</f>
        <v>0</v>
      </c>
      <c r="R23" s="4">
        <f>2*'Tabulky jízd'!R27*Vzdálenosti!$F$22-Vzdálenosti!$F$22*IF('Tabulky jízd'!R27&gt;0,"1","0")</f>
        <v>0</v>
      </c>
      <c r="S23" s="4">
        <f>2*'Tabulky jízd'!S27*Vzdálenosti!$F$22-Vzdálenosti!$F$22*IF('Tabulky jízd'!S27&gt;0,"1","0")</f>
        <v>0</v>
      </c>
      <c r="T23" s="4">
        <f>2*'Tabulky jízd'!T27*Vzdálenosti!$F$22-Vzdálenosti!$F$22*IF('Tabulky jízd'!T27&gt;0,"1","0")</f>
        <v>0</v>
      </c>
      <c r="U23" s="4">
        <f>2*'Tabulky jízd'!U27*Vzdálenosti!$F$22-Vzdálenosti!$F$22*IF('Tabulky jízd'!U27&gt;0,"1","0")</f>
        <v>0</v>
      </c>
      <c r="V23" s="4">
        <f>2*'Tabulky jízd'!V27*Vzdálenosti!$F$22-Vzdálenosti!$F$22*IF('Tabulky jízd'!V27&gt;0,"1","0")</f>
        <v>176</v>
      </c>
      <c r="W23" s="4">
        <f>2*'Tabulky jízd'!W27*Vzdálenosti!$F$22-Vzdálenosti!$F$22*IF('Tabulky jízd'!W27&gt;0,"1","0")</f>
        <v>0</v>
      </c>
      <c r="X23" s="4">
        <f>2*'Tabulky jízd'!X27*Vzdálenosti!$F$22-Vzdálenosti!$F$22*IF('Tabulky jízd'!X27&gt;0,"1","0")</f>
        <v>0</v>
      </c>
      <c r="Y23" s="4">
        <f>2*'Tabulky jízd'!Y27*Vzdálenosti!$F$22-Vzdálenosti!$F$22*IF('Tabulky jízd'!Y27&gt;0,"1","0")</f>
        <v>0</v>
      </c>
      <c r="Z23" s="4">
        <f>2*'Tabulky jízd'!Z27*Vzdálenosti!$F$22-Vzdálenosti!$F$22*IF('Tabulky jízd'!Z27&gt;0,"1","0")</f>
        <v>0</v>
      </c>
      <c r="AA23" s="4">
        <f>2*'Tabulky jízd'!AA27*Vzdálenosti!$F$22-Vzdálenosti!$F$22*IF('Tabulky jízd'!AA27&gt;0,"1","0")</f>
        <v>0</v>
      </c>
      <c r="AB23" s="4">
        <f>2*'Tabulky jízd'!AB27*Vzdálenosti!$F$22-Vzdálenosti!$F$22*IF('Tabulky jízd'!AB27&gt;0,"1","0")</f>
        <v>0</v>
      </c>
      <c r="AC23" s="4">
        <f>2*'Tabulky jízd'!AC27*Vzdálenosti!$F$22-Vzdálenosti!$F$22*IF('Tabulky jízd'!AC27&gt;0,"1","0")</f>
        <v>0</v>
      </c>
      <c r="AD23" s="4">
        <f>2*'Tabulky jízd'!AD27*Vzdálenosti!$F$22-Vzdálenosti!$F$22*IF('Tabulky jízd'!AD27&gt;0,"1","0")</f>
        <v>0</v>
      </c>
      <c r="AE23" s="4">
        <f>2*'Tabulky jízd'!AE27*Vzdálenosti!$F$22-Vzdálenosti!$F$22*IF('Tabulky jízd'!AE27&gt;0,"1","0")</f>
        <v>0</v>
      </c>
      <c r="AF23" s="4">
        <f>2*'Tabulky jízd'!AF27*Vzdálenosti!$F$22-Vzdálenosti!$F$22*IF('Tabulky jízd'!AF27&gt;0,"1","0")</f>
        <v>0</v>
      </c>
      <c r="AG23" s="4">
        <f>2*'Tabulky jízd'!AG27*Vzdálenosti!$F$22-Vzdálenosti!$F$22*IF('Tabulky jízd'!AG27&gt;0,"1","0")</f>
        <v>0</v>
      </c>
      <c r="AH23" s="4">
        <f>2*'Tabulky jízd'!AH27*Vzdálenosti!$F$22-Vzdálenosti!$F$22*IF('Tabulky jízd'!AH27&gt;0,"1","0")</f>
        <v>0</v>
      </c>
      <c r="AI23" s="4">
        <f>2*'Tabulky jízd'!AI27*Vzdálenosti!$F$22-Vzdálenosti!$F$22*IF('Tabulky jízd'!AI27&gt;0,"1","0")</f>
        <v>0</v>
      </c>
      <c r="AJ23" s="4">
        <f>2*'Tabulky jízd'!AJ27*Vzdálenosti!$F$22-Vzdálenosti!$F$22*IF('Tabulky jízd'!AJ27&gt;0,"1","0")</f>
        <v>0</v>
      </c>
      <c r="AK23" s="4">
        <f>2*'Tabulky jízd'!AK27*Vzdálenosti!$F$22-Vzdálenosti!$F$22*IF('Tabulky jízd'!AK27&gt;0,"1","0")</f>
        <v>0</v>
      </c>
      <c r="AL23" s="4">
        <f>2*'Tabulky jízd'!AL27*Vzdálenosti!$F$22-Vzdálenosti!$F$22*IF('Tabulky jízd'!AL27&gt;0,"1","0")</f>
        <v>0</v>
      </c>
      <c r="AM23" s="4">
        <f>2*'Tabulky jízd'!AM27*Vzdálenosti!$F$22-Vzdálenosti!$F$22*IF('Tabulky jízd'!AM27&gt;0,"1","0")</f>
        <v>0</v>
      </c>
      <c r="AN23" s="4">
        <f>2*'Tabulky jízd'!AN27*Vzdálenosti!$F$22-Vzdálenosti!$F$22*IF('Tabulky jízd'!AN27&gt;0,"1","0")</f>
        <v>176</v>
      </c>
      <c r="AO23" s="4">
        <f>2*'Tabulky jízd'!AO27*Vzdálenosti!$F$22-Vzdálenosti!$F$22*IF('Tabulky jízd'!AO27&gt;0,"1","0")</f>
        <v>0</v>
      </c>
      <c r="AP23" s="4">
        <f>2*'Tabulky jízd'!AP27*Vzdálenosti!$F$22-Vzdálenosti!$F$22*IF('Tabulky jízd'!AP27&gt;0,"1","0")</f>
        <v>0</v>
      </c>
      <c r="AQ23" s="4">
        <f>2*'Tabulky jízd'!AQ27*Vzdálenosti!$F$22-Vzdálenosti!$F$22*IF('Tabulky jízd'!AQ27&gt;0,"1","0")</f>
        <v>0</v>
      </c>
      <c r="AR23" s="4">
        <f>2*'Tabulky jízd'!AR27*Vzdálenosti!$F$22-Vzdálenosti!$F$22*IF('Tabulky jízd'!AR27&gt;0,"1","0")</f>
        <v>0</v>
      </c>
      <c r="AS23" s="4">
        <f>2*'Tabulky jízd'!AS27*Vzdálenosti!$F$22-Vzdálenosti!$F$22*IF('Tabulky jízd'!AS27&gt;0,"1","0")</f>
        <v>0</v>
      </c>
      <c r="AT23" s="4">
        <f>2*'Tabulky jízd'!AT27*Vzdálenosti!$F$22-Vzdálenosti!$F$22*IF('Tabulky jízd'!AT27&gt;0,"1","0")</f>
        <v>0</v>
      </c>
      <c r="AU23" s="4">
        <f>2*'Tabulky jízd'!AU27*Vzdálenosti!$F$22-Vzdálenosti!$F$22*IF('Tabulky jízd'!AU27&gt;0,"1","0")</f>
        <v>0</v>
      </c>
      <c r="AV23" s="4">
        <f>2*'Tabulky jízd'!AV27*Vzdálenosti!$F$22-Vzdálenosti!$F$22*IF('Tabulky jízd'!AV27&gt;0,"1","0")</f>
        <v>0</v>
      </c>
      <c r="AW23" s="4">
        <f>2*'Tabulky jízd'!AW27*Vzdálenosti!$F$22-Vzdálenosti!$F$22*IF('Tabulky jízd'!AW27&gt;0,"1","0")</f>
        <v>0</v>
      </c>
      <c r="AX23" s="4">
        <f>2*'Tabulky jízd'!AX27*Vzdálenosti!$F$22-Vzdálenosti!$F$22*IF('Tabulky jízd'!AX27&gt;0,"1","0")</f>
        <v>0</v>
      </c>
      <c r="AY23" s="4">
        <f>2*'Tabulky jízd'!AY27*Vzdálenosti!$F$22-Vzdálenosti!$F$22*IF('Tabulky jízd'!AY27&gt;0,"1","0")</f>
        <v>0</v>
      </c>
      <c r="AZ23" s="4">
        <f>2*'Tabulky jízd'!AZ27*Vzdálenosti!$F$22-Vzdálenosti!$F$22*IF('Tabulky jízd'!AZ27&gt;0,"1","0")</f>
        <v>0</v>
      </c>
      <c r="BA23" s="4">
        <f>2*'Tabulky jízd'!BA27*Vzdálenosti!$F$22-Vzdálenosti!$F$22*IF('Tabulky jízd'!BA27&gt;0,"1","0")</f>
        <v>0</v>
      </c>
      <c r="BB23" s="4">
        <f>2*'Tabulky jízd'!BB27*Vzdálenosti!$F$22-Vzdálenosti!$F$22*IF('Tabulky jízd'!BB27&gt;0,"1","0")</f>
        <v>0</v>
      </c>
      <c r="BC23" s="4">
        <f>2*'Tabulky jízd'!BC27*Vzdálenosti!$F$22-Vzdálenosti!$F$22*IF('Tabulky jízd'!BC27&gt;0,"1","0")</f>
        <v>0</v>
      </c>
      <c r="BD23" s="4">
        <f>2*'Tabulky jízd'!BD27*Vzdálenosti!$F$22-Vzdálenosti!$F$22*IF('Tabulky jízd'!BD27&gt;0,"1","0")</f>
        <v>0</v>
      </c>
      <c r="BE23" s="4">
        <f>2*'Tabulky jízd'!BE27*Vzdálenosti!$F$22-Vzdálenosti!$F$22*IF('Tabulky jízd'!BE27&gt;0,"1","0")</f>
        <v>528</v>
      </c>
      <c r="BF23" s="4">
        <f>2*'Tabulky jízd'!BF27*Vzdálenosti!$F$22-Vzdálenosti!$F$22*IF('Tabulky jízd'!BF27&gt;0,"1","0")</f>
        <v>0</v>
      </c>
      <c r="BG23" s="4">
        <f>2*'Tabulky jízd'!BG27*Vzdálenosti!$F$22-Vzdálenosti!$F$22*IF('Tabulky jízd'!BG27&gt;0,"1","0")</f>
        <v>0</v>
      </c>
      <c r="BH23" s="4">
        <f>2*'Tabulky jízd'!BH27*Vzdálenosti!$F$22-Vzdálenosti!$F$22*IF('Tabulky jízd'!BH27&gt;0,"1","0")</f>
        <v>0</v>
      </c>
      <c r="BI23" s="4">
        <f>2*'Tabulky jízd'!BI27*Vzdálenosti!$F$22-Vzdálenosti!$F$22*IF('Tabulky jízd'!BI27&gt;0,"1","0")</f>
        <v>0</v>
      </c>
      <c r="BJ23" s="4">
        <f>2*'Tabulky jízd'!BJ27*Vzdálenosti!$F$22-Vzdálenosti!$F$22*IF('Tabulky jízd'!BJ27&gt;0,"1","0")</f>
        <v>0</v>
      </c>
      <c r="BK23" s="4">
        <f>2*'Tabulky jízd'!BK27*Vzdálenosti!$F$22-Vzdálenosti!$F$22*IF('Tabulky jízd'!BK27&gt;0,"1","0")</f>
        <v>176</v>
      </c>
      <c r="BL23" s="4">
        <f>2*'Tabulky jízd'!BL27*Vzdálenosti!$F$22-Vzdálenosti!$F$22*IF('Tabulky jízd'!BL27&gt;0,"1","0")</f>
        <v>0</v>
      </c>
      <c r="BM23" s="4">
        <f>2*'Tabulky jízd'!BM27*Vzdálenosti!$F$22-Vzdálenosti!$F$22*IF('Tabulky jízd'!BM27&gt;0,"1","0")</f>
        <v>0</v>
      </c>
      <c r="BN23" s="4">
        <f>2*'Tabulky jízd'!BN27*Vzdálenosti!$F$22-Vzdálenosti!$F$22*IF('Tabulky jízd'!BN27&gt;0,"1","0")</f>
        <v>0</v>
      </c>
      <c r="BO23" s="4">
        <f>2*'Tabulky jízd'!BO27*Vzdálenosti!$F$22-Vzdálenosti!$F$22*IF('Tabulky jízd'!BO27&gt;0,"1","0")</f>
        <v>0</v>
      </c>
      <c r="BP23" s="4">
        <f>2*'Tabulky jízd'!BP27*Vzdálenosti!$F$22-Vzdálenosti!$F$22*IF('Tabulky jízd'!BP27&gt;0,"1","0")</f>
        <v>0</v>
      </c>
      <c r="BQ23" s="4">
        <f>2*'Tabulky jízd'!BQ27*Vzdálenosti!$F$22-Vzdálenosti!$F$22*IF('Tabulky jízd'!BQ27&gt;0,"1","0")</f>
        <v>0</v>
      </c>
      <c r="BR23" s="4">
        <f>2*'Tabulky jízd'!BR27*Vzdálenosti!$F$22-Vzdálenosti!$F$22*IF('Tabulky jízd'!BR27&gt;0,"1","0")</f>
        <v>0</v>
      </c>
      <c r="BS23" s="4">
        <f>2*'Tabulky jízd'!BS27*Vzdálenosti!$F$22-Vzdálenosti!$F$22*IF('Tabulky jízd'!BS27&gt;0,"1","0")</f>
        <v>0</v>
      </c>
      <c r="BT23" s="4">
        <f>2*'Tabulky jízd'!BT27*Vzdálenosti!$F$22-Vzdálenosti!$F$22*IF('Tabulky jízd'!BT27&gt;0,"1","0")</f>
        <v>0</v>
      </c>
      <c r="BU23" s="4">
        <f>2*'Tabulky jízd'!BU27*Vzdálenosti!$F$22-Vzdálenosti!$F$22*IF('Tabulky jízd'!BU27&gt;0,"1","0")</f>
        <v>0</v>
      </c>
      <c r="BV23" s="4">
        <f>2*'Tabulky jízd'!BV27*Vzdálenosti!$F$22-Vzdálenosti!$F$22*IF('Tabulky jízd'!BV27&gt;0,"1","0")</f>
        <v>0</v>
      </c>
      <c r="BW23" s="4">
        <f>2*'Tabulky jízd'!BW27*Vzdálenosti!$F$22-Vzdálenosti!$F$22*IF('Tabulky jízd'!BW27&gt;0,"1","0")</f>
        <v>0</v>
      </c>
      <c r="BX23" s="4">
        <f>2*'Tabulky jízd'!BX27*Vzdálenosti!$F$22-Vzdálenosti!$F$22*IF('Tabulky jízd'!BX27&gt;0,"1","0")</f>
        <v>0</v>
      </c>
      <c r="BY23" s="4">
        <f>2*'Tabulky jízd'!BY27*Vzdálenosti!$F$22-Vzdálenosti!$F$22*IF('Tabulky jízd'!BY27&gt;0,"1","0")</f>
        <v>0</v>
      </c>
      <c r="BZ23" s="4">
        <f>2*'Tabulky jízd'!BZ27*Vzdálenosti!$F$22-Vzdálenosti!$F$22*IF('Tabulky jízd'!BZ27&gt;0,"1","0")</f>
        <v>0</v>
      </c>
      <c r="CA23" s="4">
        <f>2*'Tabulky jízd'!CA27*Vzdálenosti!$F$22-Vzdálenosti!$F$22*IF('Tabulky jízd'!CA27&gt;0,"1","0")</f>
        <v>0</v>
      </c>
      <c r="CB23" s="4">
        <f>2*'Tabulky jízd'!CB27*Vzdálenosti!$F$22-Vzdálenosti!$F$22*IF('Tabulky jízd'!CB27&gt;0,"1","0")</f>
        <v>0</v>
      </c>
      <c r="CC23" s="4">
        <f>2*'Tabulky jízd'!CC27*Vzdálenosti!$F$22-Vzdálenosti!$F$22*IF('Tabulky jízd'!CC27&gt;0,"1","0")</f>
        <v>0</v>
      </c>
      <c r="CD23" s="4">
        <f>2*'Tabulky jízd'!CD27*Vzdálenosti!$F$22-Vzdálenosti!$F$22*IF('Tabulky jízd'!CD27&gt;0,"1","0")</f>
        <v>0</v>
      </c>
      <c r="CE23" s="4">
        <f>2*'Tabulky jízd'!CE27*Vzdálenosti!$F$22-Vzdálenosti!$F$22*IF('Tabulky jízd'!CE27&gt;0,"1","0")</f>
        <v>0</v>
      </c>
      <c r="CF23" s="4">
        <f>2*'Tabulky jízd'!CF27*Vzdálenosti!$F$22-Vzdálenosti!$F$22*IF('Tabulky jízd'!CF27&gt;0,"1","0")</f>
        <v>176</v>
      </c>
      <c r="CG23" s="4">
        <f>2*'Tabulky jízd'!CG27*Vzdálenosti!$F$22-Vzdálenosti!$F$22*IF('Tabulky jízd'!CG27&gt;0,"1","0")</f>
        <v>0</v>
      </c>
      <c r="CH23" s="4">
        <f>2*'Tabulky jízd'!CH27*Vzdálenosti!$F$22-Vzdálenosti!$F$22*IF('Tabulky jízd'!CH27&gt;0,"1","0")</f>
        <v>0</v>
      </c>
      <c r="CI23" s="4">
        <f>2*'Tabulky jízd'!CI27*Vzdálenosti!$F$22-Vzdálenosti!$F$22*IF('Tabulky jízd'!CI27&gt;0,"1","0")</f>
        <v>176</v>
      </c>
      <c r="CJ23" s="4">
        <f>2*'Tabulky jízd'!CJ27*Vzdálenosti!$F$22-Vzdálenosti!$F$22*IF('Tabulky jízd'!CJ27&gt;0,"1","0")</f>
        <v>0</v>
      </c>
      <c r="CK23" s="4">
        <f>2*'Tabulky jízd'!CK27*Vzdálenosti!$F$22-Vzdálenosti!$F$22*IF('Tabulky jízd'!CK27&gt;0,"1","0")</f>
        <v>0</v>
      </c>
      <c r="CL23" s="4">
        <f>2*'Tabulky jízd'!CL27*Vzdálenosti!$F$22-Vzdálenosti!$F$22*IF('Tabulky jízd'!CL27&gt;0,"1","0")</f>
        <v>0</v>
      </c>
      <c r="CM23" s="4">
        <f>2*'Tabulky jízd'!CM27*Vzdálenosti!$F$22-Vzdálenosti!$F$22*IF('Tabulky jízd'!CM27&gt;0,"1","0")</f>
        <v>0</v>
      </c>
      <c r="CN23" s="4">
        <f>2*'Tabulky jízd'!CN27*Vzdálenosti!$F$22-Vzdálenosti!$F$22*IF('Tabulky jízd'!CN27&gt;0,"1","0")</f>
        <v>0</v>
      </c>
      <c r="CO23" s="4">
        <f>2*'Tabulky jízd'!CO27*Vzdálenosti!$F$22-Vzdálenosti!$F$22*IF('Tabulky jízd'!CO27&gt;0,"1","0")</f>
        <v>0</v>
      </c>
      <c r="CP23" s="4">
        <f>2*'Tabulky jízd'!CP27*Vzdálenosti!$F$22-Vzdálenosti!$F$22*IF('Tabulky jízd'!CP27&gt;0,"1","0")</f>
        <v>0</v>
      </c>
      <c r="CQ23" s="4">
        <f>2*'Tabulky jízd'!CQ27*Vzdálenosti!$F$22-Vzdálenosti!$F$22*IF('Tabulky jízd'!CQ27&gt;0,"1","0")</f>
        <v>0</v>
      </c>
      <c r="CR23" s="4">
        <f>2*'Tabulky jízd'!CR27*Vzdálenosti!$F$22-Vzdálenosti!$F$22*IF('Tabulky jízd'!CR27&gt;0,"1","0")</f>
        <v>0</v>
      </c>
      <c r="CS23" s="4">
        <f>2*'Tabulky jízd'!CS27*Vzdálenosti!$F$22-Vzdálenosti!$F$22*IF('Tabulky jízd'!CS27&gt;0,"1","0")</f>
        <v>0</v>
      </c>
      <c r="CT23" s="4">
        <f>2*'Tabulky jízd'!CT27*Vzdálenosti!$F$22-Vzdálenosti!$F$22*IF('Tabulky jízd'!CT27&gt;0,"1","0")</f>
        <v>0</v>
      </c>
      <c r="CU23" s="4">
        <f>2*'Tabulky jízd'!CU27*Vzdálenosti!$F$22-Vzdálenosti!$F$22*IF('Tabulky jízd'!CU27&gt;0,"1","0")</f>
        <v>0</v>
      </c>
      <c r="CV23" s="4">
        <f>2*'Tabulky jízd'!CV27*Vzdálenosti!$F$22-Vzdálenosti!$F$22*IF('Tabulky jízd'!CV27&gt;0,"1","0")</f>
        <v>0</v>
      </c>
      <c r="CW23" s="16">
        <f t="shared" si="1"/>
        <v>1408</v>
      </c>
    </row>
    <row r="24" spans="1:101" s="15" customFormat="1" x14ac:dyDescent="0.25">
      <c r="A24" s="19"/>
      <c r="B24" s="4" t="s">
        <v>63</v>
      </c>
      <c r="C24" s="4" t="s">
        <v>64</v>
      </c>
      <c r="D24" s="135" t="s">
        <v>314</v>
      </c>
      <c r="E24" s="4" t="s">
        <v>69</v>
      </c>
      <c r="F24" s="16">
        <v>3</v>
      </c>
      <c r="G24" s="16"/>
      <c r="H24" s="4">
        <f>2*'Tabulky jízd'!H28*Vzdálenosti!$I$23-Vzdálenosti!$I$23*IF('Tabulky jízd'!H28&gt;0,"1","0")</f>
        <v>0</v>
      </c>
      <c r="I24" s="4">
        <f>2*'Tabulky jízd'!I28*Vzdálenosti!$I$23-Vzdálenosti!$I$23*IF('Tabulky jízd'!I28&gt;0,"1","0")</f>
        <v>0</v>
      </c>
      <c r="J24" s="4">
        <f>2*'Tabulky jízd'!J28*Vzdálenosti!$I$23-Vzdálenosti!$I$23*IF('Tabulky jízd'!J28&gt;0,"1","0")</f>
        <v>0</v>
      </c>
      <c r="K24" s="4">
        <f>2*'Tabulky jízd'!K28*Vzdálenosti!$I$23-Vzdálenosti!$I$23*IF('Tabulky jízd'!K28&gt;0,"1","0")</f>
        <v>0</v>
      </c>
      <c r="L24" s="4">
        <f>2*'Tabulky jízd'!L28*Vzdálenosti!$I$23-Vzdálenosti!$I$23*IF('Tabulky jízd'!L28&gt;0,"1","0")</f>
        <v>0</v>
      </c>
      <c r="M24" s="4">
        <f>2*'Tabulky jízd'!M28*Vzdálenosti!$I$23-Vzdálenosti!$I$23*IF('Tabulky jízd'!M28&gt;0,"1","0")</f>
        <v>0</v>
      </c>
      <c r="N24" s="4">
        <f>2*'Tabulky jízd'!N28*Vzdálenosti!$I$23-Vzdálenosti!$I$23*IF('Tabulky jízd'!N28&gt;0,"1","0")</f>
        <v>0</v>
      </c>
      <c r="O24" s="4">
        <f>2*'Tabulky jízd'!O28*Vzdálenosti!$I$23-Vzdálenosti!$I$23*IF('Tabulky jízd'!O28&gt;0,"1","0")</f>
        <v>180</v>
      </c>
      <c r="P24" s="4">
        <f>2*'Tabulky jízd'!P28*Vzdálenosti!$I$23-Vzdálenosti!$I$23*IF('Tabulky jízd'!P28&gt;0,"1","0")</f>
        <v>0</v>
      </c>
      <c r="Q24" s="4">
        <f>2*'Tabulky jízd'!Q28*Vzdálenosti!$I$23-Vzdálenosti!$I$23*IF('Tabulky jízd'!Q28&gt;0,"1","0")</f>
        <v>0</v>
      </c>
      <c r="R24" s="4">
        <f>2*'Tabulky jízd'!R28*Vzdálenosti!$I$23-Vzdálenosti!$I$23*IF('Tabulky jízd'!R28&gt;0,"1","0")</f>
        <v>180</v>
      </c>
      <c r="S24" s="4">
        <f>2*'Tabulky jízd'!S28*Vzdálenosti!$I$23-Vzdálenosti!$I$23*IF('Tabulky jízd'!S28&gt;0,"1","0")</f>
        <v>180</v>
      </c>
      <c r="T24" s="4">
        <f>2*'Tabulky jízd'!T28*Vzdálenosti!$I$23-Vzdálenosti!$I$23*IF('Tabulky jízd'!T28&gt;0,"1","0")</f>
        <v>0</v>
      </c>
      <c r="U24" s="4">
        <f>2*'Tabulky jízd'!U28*Vzdálenosti!$I$23-Vzdálenosti!$I$23*IF('Tabulky jízd'!U28&gt;0,"1","0")</f>
        <v>180</v>
      </c>
      <c r="V24" s="4">
        <f>2*'Tabulky jízd'!V28*Vzdálenosti!$I$23-Vzdálenosti!$I$23*IF('Tabulky jízd'!V28&gt;0,"1","0")</f>
        <v>180</v>
      </c>
      <c r="W24" s="4">
        <f>2*'Tabulky jízd'!W28*Vzdálenosti!$I$23-Vzdálenosti!$I$23*IF('Tabulky jízd'!W28&gt;0,"1","0")</f>
        <v>0</v>
      </c>
      <c r="X24" s="4">
        <f>2*'Tabulky jízd'!X28*Vzdálenosti!$I$23-Vzdálenosti!$I$23*IF('Tabulky jízd'!X28&gt;0,"1","0")</f>
        <v>180</v>
      </c>
      <c r="Y24" s="4">
        <f>2*'Tabulky jízd'!Y28*Vzdálenosti!$I$23-Vzdálenosti!$I$23*IF('Tabulky jízd'!Y28&gt;0,"1","0")</f>
        <v>0</v>
      </c>
      <c r="Z24" s="4">
        <f>2*'Tabulky jízd'!Z28*Vzdálenosti!$I$23-Vzdálenosti!$I$23*IF('Tabulky jízd'!Z28&gt;0,"1","0")</f>
        <v>0</v>
      </c>
      <c r="AA24" s="4">
        <f>2*'Tabulky jízd'!AA28*Vzdálenosti!$I$23-Vzdálenosti!$I$23*IF('Tabulky jízd'!AA28&gt;0,"1","0")</f>
        <v>0</v>
      </c>
      <c r="AB24" s="4">
        <f>2*'Tabulky jízd'!AB28*Vzdálenosti!$I$23-Vzdálenosti!$I$23*IF('Tabulky jízd'!AB28&gt;0,"1","0")</f>
        <v>0</v>
      </c>
      <c r="AC24" s="4">
        <f>2*'Tabulky jízd'!AC28*Vzdálenosti!$I$23-Vzdálenosti!$I$23*IF('Tabulky jízd'!AC28&gt;0,"1","0")</f>
        <v>0</v>
      </c>
      <c r="AD24" s="4">
        <f>2*'Tabulky jízd'!AD28*Vzdálenosti!$I$23-Vzdálenosti!$I$23*IF('Tabulky jízd'!AD28&gt;0,"1","0")</f>
        <v>0</v>
      </c>
      <c r="AE24" s="4">
        <f>2*'Tabulky jízd'!AE28*Vzdálenosti!$I$23-Vzdálenosti!$I$23*IF('Tabulky jízd'!AE28&gt;0,"1","0")</f>
        <v>0</v>
      </c>
      <c r="AF24" s="4">
        <f>2*'Tabulky jízd'!AF28*Vzdálenosti!$I$23-Vzdálenosti!$I$23*IF('Tabulky jízd'!AF28&gt;0,"1","0")</f>
        <v>0</v>
      </c>
      <c r="AG24" s="4">
        <f>2*'Tabulky jízd'!AG28*Vzdálenosti!$I$23-Vzdálenosti!$I$23*IF('Tabulky jízd'!AG28&gt;0,"1","0")</f>
        <v>0</v>
      </c>
      <c r="AH24" s="4">
        <f>2*'Tabulky jízd'!AH28*Vzdálenosti!$I$23-Vzdálenosti!$I$23*IF('Tabulky jízd'!AH28&gt;0,"1","0")</f>
        <v>0</v>
      </c>
      <c r="AI24" s="4">
        <f>2*'Tabulky jízd'!AI28*Vzdálenosti!$I$23-Vzdálenosti!$I$23*IF('Tabulky jízd'!AI28&gt;0,"1","0")</f>
        <v>0</v>
      </c>
      <c r="AJ24" s="4">
        <f>2*'Tabulky jízd'!AJ28*Vzdálenosti!$I$23-Vzdálenosti!$I$23*IF('Tabulky jízd'!AJ28&gt;0,"1","0")</f>
        <v>180</v>
      </c>
      <c r="AK24" s="4">
        <f>2*'Tabulky jízd'!AK28*Vzdálenosti!$I$23-Vzdálenosti!$I$23*IF('Tabulky jízd'!AK28&gt;0,"1","0")</f>
        <v>0</v>
      </c>
      <c r="AL24" s="4">
        <f>2*'Tabulky jízd'!AL28*Vzdálenosti!$I$23-Vzdálenosti!$I$23*IF('Tabulky jízd'!AL28&gt;0,"1","0")</f>
        <v>180</v>
      </c>
      <c r="AM24" s="4">
        <f>2*'Tabulky jízd'!AM28*Vzdálenosti!$I$23-Vzdálenosti!$I$23*IF('Tabulky jízd'!AM28&gt;0,"1","0")</f>
        <v>0</v>
      </c>
      <c r="AN24" s="4">
        <f>2*'Tabulky jízd'!AN28*Vzdálenosti!$I$23-Vzdálenosti!$I$23*IF('Tabulky jízd'!AN28&gt;0,"1","0")</f>
        <v>0</v>
      </c>
      <c r="AO24" s="4">
        <f>2*'Tabulky jízd'!AO28*Vzdálenosti!$I$23-Vzdálenosti!$I$23*IF('Tabulky jízd'!AO28&gt;0,"1","0")</f>
        <v>180</v>
      </c>
      <c r="AP24" s="4">
        <f>2*'Tabulky jízd'!AP28*Vzdálenosti!$I$23-Vzdálenosti!$I$23*IF('Tabulky jízd'!AP28&gt;0,"1","0")</f>
        <v>0</v>
      </c>
      <c r="AQ24" s="4">
        <f>2*'Tabulky jízd'!AQ28*Vzdálenosti!$I$23-Vzdálenosti!$I$23*IF('Tabulky jízd'!AQ28&gt;0,"1","0")</f>
        <v>0</v>
      </c>
      <c r="AR24" s="4">
        <f>2*'Tabulky jízd'!AR28*Vzdálenosti!$I$23-Vzdálenosti!$I$23*IF('Tabulky jízd'!AR28&gt;0,"1","0")</f>
        <v>180</v>
      </c>
      <c r="AS24" s="4">
        <f>2*'Tabulky jízd'!AS28*Vzdálenosti!$I$23-Vzdálenosti!$I$23*IF('Tabulky jízd'!AS28&gt;0,"1","0")</f>
        <v>0</v>
      </c>
      <c r="AT24" s="4">
        <f>2*'Tabulky jízd'!AT28*Vzdálenosti!$I$23-Vzdálenosti!$I$23*IF('Tabulky jízd'!AT28&gt;0,"1","0")</f>
        <v>0</v>
      </c>
      <c r="AU24" s="4">
        <f>2*'Tabulky jízd'!AU28*Vzdálenosti!$I$23-Vzdálenosti!$I$23*IF('Tabulky jízd'!AU28&gt;0,"1","0")</f>
        <v>180</v>
      </c>
      <c r="AV24" s="4">
        <f>2*'Tabulky jízd'!AV28*Vzdálenosti!$I$23-Vzdálenosti!$I$23*IF('Tabulky jízd'!AV28&gt;0,"1","0")</f>
        <v>0</v>
      </c>
      <c r="AW24" s="4">
        <f>2*'Tabulky jízd'!AW28*Vzdálenosti!$I$23-Vzdálenosti!$I$23*IF('Tabulky jízd'!AW28&gt;0,"1","0")</f>
        <v>0</v>
      </c>
      <c r="AX24" s="4">
        <f>2*'Tabulky jízd'!AX28*Vzdálenosti!$I$23-Vzdálenosti!$I$23*IF('Tabulky jízd'!AX28&gt;0,"1","0")</f>
        <v>0</v>
      </c>
      <c r="AY24" s="4">
        <f>2*'Tabulky jízd'!AY28*Vzdálenosti!$I$23-Vzdálenosti!$I$23*IF('Tabulky jízd'!AY28&gt;0,"1","0")</f>
        <v>0</v>
      </c>
      <c r="AZ24" s="4">
        <f>2*'Tabulky jízd'!AZ28*Vzdálenosti!$I$23-Vzdálenosti!$I$23*IF('Tabulky jízd'!AZ28&gt;0,"1","0")</f>
        <v>0</v>
      </c>
      <c r="BA24" s="4">
        <f>2*'Tabulky jízd'!BA28*Vzdálenosti!$I$23-Vzdálenosti!$I$23*IF('Tabulky jízd'!BA28&gt;0,"1","0")</f>
        <v>0</v>
      </c>
      <c r="BB24" s="4">
        <f>2*'Tabulky jízd'!BB28*Vzdálenosti!$I$23-Vzdálenosti!$I$23*IF('Tabulky jízd'!BB28&gt;0,"1","0")</f>
        <v>0</v>
      </c>
      <c r="BC24" s="4">
        <f>2*'Tabulky jízd'!BC28*Vzdálenosti!$I$23-Vzdálenosti!$I$23*IF('Tabulky jízd'!BC28&gt;0,"1","0")</f>
        <v>0</v>
      </c>
      <c r="BD24" s="4">
        <f>2*'Tabulky jízd'!BD28*Vzdálenosti!$I$23-Vzdálenosti!$I$23*IF('Tabulky jízd'!BD28&gt;0,"1","0")</f>
        <v>0</v>
      </c>
      <c r="BE24" s="4">
        <f>2*'Tabulky jízd'!BE28*Vzdálenosti!$I$23-Vzdálenosti!$I$23*IF('Tabulky jízd'!BE28&gt;0,"1","0")</f>
        <v>0</v>
      </c>
      <c r="BF24" s="4">
        <f>2*'Tabulky jízd'!BF28*Vzdálenosti!$I$23-Vzdálenosti!$I$23*IF('Tabulky jízd'!BF28&gt;0,"1","0")</f>
        <v>0</v>
      </c>
      <c r="BG24" s="4">
        <f>2*'Tabulky jízd'!BG28*Vzdálenosti!$I$23-Vzdálenosti!$I$23*IF('Tabulky jízd'!BG28&gt;0,"1","0")</f>
        <v>0</v>
      </c>
      <c r="BH24" s="4">
        <f>2*'Tabulky jízd'!BH28*Vzdálenosti!$I$23-Vzdálenosti!$I$23*IF('Tabulky jízd'!BH28&gt;0,"1","0")</f>
        <v>0</v>
      </c>
      <c r="BI24" s="4">
        <f>2*'Tabulky jízd'!BI28*Vzdálenosti!$I$23-Vzdálenosti!$I$23*IF('Tabulky jízd'!BI28&gt;0,"1","0")</f>
        <v>0</v>
      </c>
      <c r="BJ24" s="4">
        <f>2*'Tabulky jízd'!BJ28*Vzdálenosti!$I$23-Vzdálenosti!$I$23*IF('Tabulky jízd'!BJ28&gt;0,"1","0")</f>
        <v>0</v>
      </c>
      <c r="BK24" s="4">
        <f>2*'Tabulky jízd'!BK28*Vzdálenosti!$I$23-Vzdálenosti!$I$23*IF('Tabulky jízd'!BK28&gt;0,"1","0")</f>
        <v>0</v>
      </c>
      <c r="BL24" s="4">
        <f>2*'Tabulky jízd'!BL28*Vzdálenosti!$I$23-Vzdálenosti!$I$23*IF('Tabulky jízd'!BL28&gt;0,"1","0")</f>
        <v>0</v>
      </c>
      <c r="BM24" s="4">
        <f>2*'Tabulky jízd'!BM28*Vzdálenosti!$I$23-Vzdálenosti!$I$23*IF('Tabulky jízd'!BM28&gt;0,"1","0")</f>
        <v>0</v>
      </c>
      <c r="BN24" s="4">
        <f>2*'Tabulky jízd'!BN28*Vzdálenosti!$I$23-Vzdálenosti!$I$23*IF('Tabulky jízd'!BN28&gt;0,"1","0")</f>
        <v>0</v>
      </c>
      <c r="BO24" s="4">
        <f>2*'Tabulky jízd'!BO28*Vzdálenosti!$I$23-Vzdálenosti!$I$23*IF('Tabulky jízd'!BO28&gt;0,"1","0")</f>
        <v>0</v>
      </c>
      <c r="BP24" s="4">
        <f>2*'Tabulky jízd'!BP28*Vzdálenosti!$I$23-Vzdálenosti!$I$23*IF('Tabulky jízd'!BP28&gt;0,"1","0")</f>
        <v>0</v>
      </c>
      <c r="BQ24" s="4">
        <f>2*'Tabulky jízd'!BQ28*Vzdálenosti!$I$23-Vzdálenosti!$I$23*IF('Tabulky jízd'!BQ28&gt;0,"1","0")</f>
        <v>0</v>
      </c>
      <c r="BR24" s="4">
        <f>2*'Tabulky jízd'!BR28*Vzdálenosti!$I$23-Vzdálenosti!$I$23*IF('Tabulky jízd'!BR28&gt;0,"1","0")</f>
        <v>0</v>
      </c>
      <c r="BS24" s="4">
        <f>2*'Tabulky jízd'!BS28*Vzdálenosti!$I$23-Vzdálenosti!$I$23*IF('Tabulky jízd'!BS28&gt;0,"1","0")</f>
        <v>0</v>
      </c>
      <c r="BT24" s="4">
        <f>2*'Tabulky jízd'!BT28*Vzdálenosti!$I$23-Vzdálenosti!$I$23*IF('Tabulky jízd'!BT28&gt;0,"1","0")</f>
        <v>0</v>
      </c>
      <c r="BU24" s="4">
        <f>2*'Tabulky jízd'!BU28*Vzdálenosti!$I$23-Vzdálenosti!$I$23*IF('Tabulky jízd'!BU28&gt;0,"1","0")</f>
        <v>0</v>
      </c>
      <c r="BV24" s="4">
        <f>2*'Tabulky jízd'!BV28*Vzdálenosti!$I$23-Vzdálenosti!$I$23*IF('Tabulky jízd'!BV28&gt;0,"1","0")</f>
        <v>0</v>
      </c>
      <c r="BW24" s="4">
        <f>2*'Tabulky jízd'!BW28*Vzdálenosti!$I$23-Vzdálenosti!$I$23*IF('Tabulky jízd'!BW28&gt;0,"1","0")</f>
        <v>0</v>
      </c>
      <c r="BX24" s="4">
        <f>2*'Tabulky jízd'!BX28*Vzdálenosti!$I$23-Vzdálenosti!$I$23*IF('Tabulky jízd'!BX28&gt;0,"1","0")</f>
        <v>0</v>
      </c>
      <c r="BY24" s="4">
        <f>2*'Tabulky jízd'!BY28*Vzdálenosti!$I$23-Vzdálenosti!$I$23*IF('Tabulky jízd'!BY28&gt;0,"1","0")</f>
        <v>0</v>
      </c>
      <c r="BZ24" s="4">
        <f>2*'Tabulky jízd'!BZ28*Vzdálenosti!$I$23-Vzdálenosti!$I$23*IF('Tabulky jízd'!BZ28&gt;0,"1","0")</f>
        <v>180</v>
      </c>
      <c r="CA24" s="4">
        <f>2*'Tabulky jízd'!CA28*Vzdálenosti!$I$23-Vzdálenosti!$I$23*IF('Tabulky jízd'!CA28&gt;0,"1","0")</f>
        <v>0</v>
      </c>
      <c r="CB24" s="4">
        <f>2*'Tabulky jízd'!CB28*Vzdálenosti!$I$23-Vzdálenosti!$I$23*IF('Tabulky jízd'!CB28&gt;0,"1","0")</f>
        <v>0</v>
      </c>
      <c r="CC24" s="4">
        <f>2*'Tabulky jízd'!CC28*Vzdálenosti!$I$23-Vzdálenosti!$I$23*IF('Tabulky jízd'!CC28&gt;0,"1","0")</f>
        <v>180</v>
      </c>
      <c r="CD24" s="4">
        <f>2*'Tabulky jízd'!CD28*Vzdálenosti!$I$23-Vzdálenosti!$I$23*IF('Tabulky jízd'!CD28&gt;0,"1","0")</f>
        <v>180</v>
      </c>
      <c r="CE24" s="4">
        <f>2*'Tabulky jízd'!CE28*Vzdálenosti!$I$23-Vzdálenosti!$I$23*IF('Tabulky jízd'!CE28&gt;0,"1","0")</f>
        <v>0</v>
      </c>
      <c r="CF24" s="4">
        <f>2*'Tabulky jízd'!CF28*Vzdálenosti!$I$23-Vzdálenosti!$I$23*IF('Tabulky jízd'!CF28&gt;0,"1","0")</f>
        <v>180</v>
      </c>
      <c r="CG24" s="4">
        <f>2*'Tabulky jízd'!CG28*Vzdálenosti!$I$23-Vzdálenosti!$I$23*IF('Tabulky jízd'!CG28&gt;0,"1","0")</f>
        <v>180</v>
      </c>
      <c r="CH24" s="4">
        <f>2*'Tabulky jízd'!CH28*Vzdálenosti!$I$23-Vzdálenosti!$I$23*IF('Tabulky jízd'!CH28&gt;0,"1","0")</f>
        <v>0</v>
      </c>
      <c r="CI24" s="4">
        <f>2*'Tabulky jízd'!CI28*Vzdálenosti!$I$23-Vzdálenosti!$I$23*IF('Tabulky jízd'!CI28&gt;0,"1","0")</f>
        <v>180</v>
      </c>
      <c r="CJ24" s="4">
        <f>2*'Tabulky jízd'!CJ28*Vzdálenosti!$I$23-Vzdálenosti!$I$23*IF('Tabulky jízd'!CJ28&gt;0,"1","0")</f>
        <v>180</v>
      </c>
      <c r="CK24" s="4">
        <f>2*'Tabulky jízd'!CK28*Vzdálenosti!$I$23-Vzdálenosti!$I$23*IF('Tabulky jízd'!CK28&gt;0,"1","0")</f>
        <v>0</v>
      </c>
      <c r="CL24" s="4">
        <f>2*'Tabulky jízd'!CL28*Vzdálenosti!$I$23-Vzdálenosti!$I$23*IF('Tabulky jízd'!CL28&gt;0,"1","0")</f>
        <v>0</v>
      </c>
      <c r="CM24" s="4">
        <f>2*'Tabulky jízd'!CM28*Vzdálenosti!$I$23-Vzdálenosti!$I$23*IF('Tabulky jízd'!CM28&gt;0,"1","0")</f>
        <v>0</v>
      </c>
      <c r="CN24" s="4">
        <f>2*'Tabulky jízd'!CN28*Vzdálenosti!$I$23-Vzdálenosti!$I$23*IF('Tabulky jízd'!CN28&gt;0,"1","0")</f>
        <v>0</v>
      </c>
      <c r="CO24" s="4">
        <f>2*'Tabulky jízd'!CO28*Vzdálenosti!$I$23-Vzdálenosti!$I$23*IF('Tabulky jízd'!CO28&gt;0,"1","0")</f>
        <v>0</v>
      </c>
      <c r="CP24" s="4">
        <f>2*'Tabulky jízd'!CP28*Vzdálenosti!$I$23-Vzdálenosti!$I$23*IF('Tabulky jízd'!CP28&gt;0,"1","0")</f>
        <v>0</v>
      </c>
      <c r="CQ24" s="4">
        <f>2*'Tabulky jízd'!CQ28*Vzdálenosti!$I$23-Vzdálenosti!$I$23*IF('Tabulky jízd'!CQ28&gt;0,"1","0")</f>
        <v>0</v>
      </c>
      <c r="CR24" s="4">
        <f>2*'Tabulky jízd'!CR28*Vzdálenosti!$I$23-Vzdálenosti!$I$23*IF('Tabulky jízd'!CR28&gt;0,"1","0")</f>
        <v>0</v>
      </c>
      <c r="CS24" s="4">
        <f>2*'Tabulky jízd'!CS28*Vzdálenosti!$I$23-Vzdálenosti!$I$23*IF('Tabulky jízd'!CS28&gt;0,"1","0")</f>
        <v>0</v>
      </c>
      <c r="CT24" s="4">
        <f>2*'Tabulky jízd'!CT28*Vzdálenosti!$I$23-Vzdálenosti!$I$23*IF('Tabulky jízd'!CT28&gt;0,"1","0")</f>
        <v>0</v>
      </c>
      <c r="CU24" s="4">
        <f>2*'Tabulky jízd'!CU28*Vzdálenosti!$I$23-Vzdálenosti!$I$23*IF('Tabulky jízd'!CU28&gt;0,"1","0")</f>
        <v>0</v>
      </c>
      <c r="CV24" s="4">
        <f>2*'Tabulky jízd'!CV28*Vzdálenosti!$I$23-Vzdálenosti!$I$23*IF('Tabulky jízd'!CV28&gt;0,"1","0")</f>
        <v>0</v>
      </c>
      <c r="CW24" s="16">
        <f t="shared" si="1"/>
        <v>3240</v>
      </c>
    </row>
    <row r="25" spans="1:101" s="15" customFormat="1" x14ac:dyDescent="0.25">
      <c r="A25" s="19"/>
      <c r="B25" s="116" t="s">
        <v>63</v>
      </c>
      <c r="C25" s="116" t="s">
        <v>64</v>
      </c>
      <c r="D25" s="135" t="s">
        <v>315</v>
      </c>
      <c r="E25" s="155" t="s">
        <v>69</v>
      </c>
      <c r="F25" s="16">
        <v>3</v>
      </c>
      <c r="G25" s="16"/>
      <c r="H25" s="4">
        <f>2*'Tabulky jízd'!H29*Vzdálenosti!$F$23-Vzdálenosti!$F$23*IF('Tabulky jízd'!H29&gt;0,"1","0")</f>
        <v>0</v>
      </c>
      <c r="I25" s="4">
        <f>2*'Tabulky jízd'!I29*Vzdálenosti!$F$23-Vzdálenosti!$F$23*IF('Tabulky jízd'!I29&gt;0,"1","0")</f>
        <v>0</v>
      </c>
      <c r="J25" s="4">
        <f>2*'Tabulky jízd'!J29*Vzdálenosti!$F$23-Vzdálenosti!$F$23*IF('Tabulky jízd'!J29&gt;0,"1","0")</f>
        <v>0</v>
      </c>
      <c r="K25" s="4">
        <f>2*'Tabulky jízd'!K29*Vzdálenosti!$F$23-Vzdálenosti!$F$23*IF('Tabulky jízd'!K29&gt;0,"1","0")</f>
        <v>0</v>
      </c>
      <c r="L25" s="4">
        <f>2*'Tabulky jízd'!L29*Vzdálenosti!$F$23-Vzdálenosti!$F$23*IF('Tabulky jízd'!L29&gt;0,"1","0")</f>
        <v>0</v>
      </c>
      <c r="M25" s="4">
        <f>2*'Tabulky jízd'!M29*Vzdálenosti!$F$23-Vzdálenosti!$F$23*IF('Tabulky jízd'!M29&gt;0,"1","0")</f>
        <v>0</v>
      </c>
      <c r="N25" s="4">
        <f>2*'Tabulky jízd'!N29*Vzdálenosti!$F$23-Vzdálenosti!$F$23*IF('Tabulky jízd'!N29&gt;0,"1","0")</f>
        <v>0</v>
      </c>
      <c r="O25" s="4">
        <f>2*'Tabulky jízd'!O29*Vzdálenosti!$F$23-Vzdálenosti!$F$23*IF('Tabulky jízd'!O29&gt;0,"1","0")</f>
        <v>156</v>
      </c>
      <c r="P25" s="4">
        <f>2*'Tabulky jízd'!P29*Vzdálenosti!$F$23-Vzdálenosti!$F$23*IF('Tabulky jízd'!P29&gt;0,"1","0")</f>
        <v>156</v>
      </c>
      <c r="Q25" s="4">
        <f>2*'Tabulky jízd'!Q29*Vzdálenosti!$F$23-Vzdálenosti!$F$23*IF('Tabulky jízd'!Q29&gt;0,"1","0")</f>
        <v>0</v>
      </c>
      <c r="R25" s="4">
        <f>2*'Tabulky jízd'!R29*Vzdálenosti!$F$23-Vzdálenosti!$F$23*IF('Tabulky jízd'!R29&gt;0,"1","0")</f>
        <v>156</v>
      </c>
      <c r="S25" s="4">
        <f>2*'Tabulky jízd'!S29*Vzdálenosti!$F$23-Vzdálenosti!$F$23*IF('Tabulky jízd'!S29&gt;0,"1","0")</f>
        <v>0</v>
      </c>
      <c r="T25" s="4">
        <f>2*'Tabulky jízd'!T29*Vzdálenosti!$F$23-Vzdálenosti!$F$23*IF('Tabulky jízd'!T29&gt;0,"1","0")</f>
        <v>0</v>
      </c>
      <c r="U25" s="4">
        <f>2*'Tabulky jízd'!U29*Vzdálenosti!$F$23-Vzdálenosti!$F$23*IF('Tabulky jízd'!U29&gt;0,"1","0")</f>
        <v>0</v>
      </c>
      <c r="V25" s="4">
        <f>2*'Tabulky jízd'!V29*Vzdálenosti!$F$23-Vzdálenosti!$F$23*IF('Tabulky jízd'!V29&gt;0,"1","0")</f>
        <v>0</v>
      </c>
      <c r="W25" s="4">
        <f>2*'Tabulky jízd'!W29*Vzdálenosti!$F$23-Vzdálenosti!$F$23*IF('Tabulky jízd'!W29&gt;0,"1","0")</f>
        <v>0</v>
      </c>
      <c r="X25" s="4">
        <f>2*'Tabulky jízd'!X29*Vzdálenosti!$F$23-Vzdálenosti!$F$23*IF('Tabulky jízd'!X29&gt;0,"1","0")</f>
        <v>0</v>
      </c>
      <c r="Y25" s="4">
        <f>2*'Tabulky jízd'!Y29*Vzdálenosti!$F$23-Vzdálenosti!$F$23*IF('Tabulky jízd'!Y29&gt;0,"1","0")</f>
        <v>0</v>
      </c>
      <c r="Z25" s="4">
        <f>2*'Tabulky jízd'!Z29*Vzdálenosti!$F$23-Vzdálenosti!$F$23*IF('Tabulky jízd'!Z29&gt;0,"1","0")</f>
        <v>0</v>
      </c>
      <c r="AA25" s="4">
        <f>2*'Tabulky jízd'!AA29*Vzdálenosti!$F$23-Vzdálenosti!$F$23*IF('Tabulky jízd'!AA29&gt;0,"1","0")</f>
        <v>0</v>
      </c>
      <c r="AB25" s="4">
        <f>2*'Tabulky jízd'!AB29*Vzdálenosti!$F$23-Vzdálenosti!$F$23*IF('Tabulky jízd'!AB29&gt;0,"1","0")</f>
        <v>0</v>
      </c>
      <c r="AC25" s="4">
        <f>2*'Tabulky jízd'!AC29*Vzdálenosti!$F$23-Vzdálenosti!$F$23*IF('Tabulky jízd'!AC29&gt;0,"1","0")</f>
        <v>0</v>
      </c>
      <c r="AD25" s="4">
        <f>2*'Tabulky jízd'!AD29*Vzdálenosti!$F$23-Vzdálenosti!$F$23*IF('Tabulky jízd'!AD29&gt;0,"1","0")</f>
        <v>0</v>
      </c>
      <c r="AE25" s="4">
        <f>2*'Tabulky jízd'!AE29*Vzdálenosti!$F$23-Vzdálenosti!$F$23*IF('Tabulky jízd'!AE29&gt;0,"1","0")</f>
        <v>0</v>
      </c>
      <c r="AF25" s="4">
        <f>2*'Tabulky jízd'!AF29*Vzdálenosti!$F$23-Vzdálenosti!$F$23*IF('Tabulky jízd'!AF29&gt;0,"1","0")</f>
        <v>0</v>
      </c>
      <c r="AG25" s="4">
        <f>2*'Tabulky jízd'!AG29*Vzdálenosti!$F$23-Vzdálenosti!$F$23*IF('Tabulky jízd'!AG29&gt;0,"1","0")</f>
        <v>0</v>
      </c>
      <c r="AH25" s="4">
        <f>2*'Tabulky jízd'!AH29*Vzdálenosti!$F$23-Vzdálenosti!$F$23*IF('Tabulky jízd'!AH29&gt;0,"1","0")</f>
        <v>0</v>
      </c>
      <c r="AI25" s="4">
        <f>2*'Tabulky jízd'!AI29*Vzdálenosti!$F$23-Vzdálenosti!$F$23*IF('Tabulky jízd'!AI29&gt;0,"1","0")</f>
        <v>0</v>
      </c>
      <c r="AJ25" s="4">
        <f>2*'Tabulky jízd'!AJ29*Vzdálenosti!$F$23-Vzdálenosti!$F$23*IF('Tabulky jízd'!AJ29&gt;0,"1","0")</f>
        <v>0</v>
      </c>
      <c r="AK25" s="4">
        <f>2*'Tabulky jízd'!AK29*Vzdálenosti!$F$23-Vzdálenosti!$F$23*IF('Tabulky jízd'!AK29&gt;0,"1","0")</f>
        <v>0</v>
      </c>
      <c r="AL25" s="4">
        <f>2*'Tabulky jízd'!AL29*Vzdálenosti!$F$23-Vzdálenosti!$F$23*IF('Tabulky jízd'!AL29&gt;0,"1","0")</f>
        <v>0</v>
      </c>
      <c r="AM25" s="4">
        <f>2*'Tabulky jízd'!AM29*Vzdálenosti!$F$23-Vzdálenosti!$F$23*IF('Tabulky jízd'!AM29&gt;0,"1","0")</f>
        <v>0</v>
      </c>
      <c r="AN25" s="4">
        <f>2*'Tabulky jízd'!AN29*Vzdálenosti!$F$23-Vzdálenosti!$F$23*IF('Tabulky jízd'!AN29&gt;0,"1","0")</f>
        <v>0</v>
      </c>
      <c r="AO25" s="4">
        <f>2*'Tabulky jízd'!AO29*Vzdálenosti!$F$23-Vzdálenosti!$F$23*IF('Tabulky jízd'!AO29&gt;0,"1","0")</f>
        <v>156</v>
      </c>
      <c r="AP25" s="4">
        <f>2*'Tabulky jízd'!AP29*Vzdálenosti!$F$23-Vzdálenosti!$F$23*IF('Tabulky jízd'!AP29&gt;0,"1","0")</f>
        <v>0</v>
      </c>
      <c r="AQ25" s="4">
        <f>2*'Tabulky jízd'!AQ29*Vzdálenosti!$F$23-Vzdálenosti!$F$23*IF('Tabulky jízd'!AQ29&gt;0,"1","0")</f>
        <v>0</v>
      </c>
      <c r="AR25" s="4">
        <f>2*'Tabulky jízd'!AR29*Vzdálenosti!$F$23-Vzdálenosti!$F$23*IF('Tabulky jízd'!AR29&gt;0,"1","0")</f>
        <v>0</v>
      </c>
      <c r="AS25" s="4">
        <f>2*'Tabulky jízd'!AS29*Vzdálenosti!$F$23-Vzdálenosti!$F$23*IF('Tabulky jízd'!AS29&gt;0,"1","0")</f>
        <v>0</v>
      </c>
      <c r="AT25" s="4">
        <f>2*'Tabulky jízd'!AT29*Vzdálenosti!$F$23-Vzdálenosti!$F$23*IF('Tabulky jízd'!AT29&gt;0,"1","0")</f>
        <v>0</v>
      </c>
      <c r="AU25" s="4">
        <f>2*'Tabulky jízd'!AU29*Vzdálenosti!$F$23-Vzdálenosti!$F$23*IF('Tabulky jízd'!AU29&gt;0,"1","0")</f>
        <v>0</v>
      </c>
      <c r="AV25" s="4">
        <f>2*'Tabulky jízd'!AV29*Vzdálenosti!$F$23-Vzdálenosti!$F$23*IF('Tabulky jízd'!AV29&gt;0,"1","0")</f>
        <v>0</v>
      </c>
      <c r="AW25" s="4">
        <f>2*'Tabulky jízd'!AW29*Vzdálenosti!$F$23-Vzdálenosti!$F$23*IF('Tabulky jízd'!AW29&gt;0,"1","0")</f>
        <v>0</v>
      </c>
      <c r="AX25" s="4">
        <f>2*'Tabulky jízd'!AX29*Vzdálenosti!$F$23-Vzdálenosti!$F$23*IF('Tabulky jízd'!AX29&gt;0,"1","0")</f>
        <v>0</v>
      </c>
      <c r="AY25" s="4">
        <f>2*'Tabulky jízd'!AY29*Vzdálenosti!$F$23-Vzdálenosti!$F$23*IF('Tabulky jízd'!AY29&gt;0,"1","0")</f>
        <v>0</v>
      </c>
      <c r="AZ25" s="4">
        <f>2*'Tabulky jízd'!AZ29*Vzdálenosti!$F$23-Vzdálenosti!$F$23*IF('Tabulky jízd'!AZ29&gt;0,"1","0")</f>
        <v>0</v>
      </c>
      <c r="BA25" s="4">
        <f>2*'Tabulky jízd'!BA29*Vzdálenosti!$F$23-Vzdálenosti!$F$23*IF('Tabulky jízd'!BA29&gt;0,"1","0")</f>
        <v>0</v>
      </c>
      <c r="BB25" s="4">
        <f>2*'Tabulky jízd'!BB29*Vzdálenosti!$F$23-Vzdálenosti!$F$23*IF('Tabulky jízd'!BB29&gt;0,"1","0")</f>
        <v>0</v>
      </c>
      <c r="BC25" s="4">
        <f>2*'Tabulky jízd'!BC29*Vzdálenosti!$F$23-Vzdálenosti!$F$23*IF('Tabulky jízd'!BC29&gt;0,"1","0")</f>
        <v>0</v>
      </c>
      <c r="BD25" s="4">
        <f>2*'Tabulky jízd'!BD29*Vzdálenosti!$F$23-Vzdálenosti!$F$23*IF('Tabulky jízd'!BD29&gt;0,"1","0")</f>
        <v>0</v>
      </c>
      <c r="BE25" s="4">
        <f>2*'Tabulky jízd'!BE29*Vzdálenosti!$F$23-Vzdálenosti!$F$23*IF('Tabulky jízd'!BE29&gt;0,"1","0")</f>
        <v>156</v>
      </c>
      <c r="BF25" s="4">
        <f>2*'Tabulky jízd'!BF29*Vzdálenosti!$F$23-Vzdálenosti!$F$23*IF('Tabulky jízd'!BF29&gt;0,"1","0")</f>
        <v>156</v>
      </c>
      <c r="BG25" s="4">
        <f>2*'Tabulky jízd'!BG29*Vzdálenosti!$F$23-Vzdálenosti!$F$23*IF('Tabulky jízd'!BG29&gt;0,"1","0")</f>
        <v>0</v>
      </c>
      <c r="BH25" s="4">
        <f>2*'Tabulky jízd'!BH29*Vzdálenosti!$F$23-Vzdálenosti!$F$23*IF('Tabulky jízd'!BH29&gt;0,"1","0")</f>
        <v>156</v>
      </c>
      <c r="BI25" s="4">
        <f>2*'Tabulky jízd'!BI29*Vzdálenosti!$F$23-Vzdálenosti!$F$23*IF('Tabulky jízd'!BI29&gt;0,"1","0")</f>
        <v>156</v>
      </c>
      <c r="BJ25" s="4">
        <f>2*'Tabulky jízd'!BJ29*Vzdálenosti!$F$23-Vzdálenosti!$F$23*IF('Tabulky jízd'!BJ29&gt;0,"1","0")</f>
        <v>0</v>
      </c>
      <c r="BK25" s="4">
        <f>2*'Tabulky jízd'!BK29*Vzdálenosti!$F$23-Vzdálenosti!$F$23*IF('Tabulky jízd'!BK29&gt;0,"1","0")</f>
        <v>156</v>
      </c>
      <c r="BL25" s="4">
        <f>2*'Tabulky jízd'!BL29*Vzdálenosti!$F$23-Vzdálenosti!$F$23*IF('Tabulky jízd'!BL29&gt;0,"1","0")</f>
        <v>0</v>
      </c>
      <c r="BM25" s="4">
        <f>2*'Tabulky jízd'!BM29*Vzdálenosti!$F$23-Vzdálenosti!$F$23*IF('Tabulky jízd'!BM29&gt;0,"1","0")</f>
        <v>0</v>
      </c>
      <c r="BN25" s="4">
        <f>2*'Tabulky jízd'!BN29*Vzdálenosti!$F$23-Vzdálenosti!$F$23*IF('Tabulky jízd'!BN29&gt;0,"1","0")</f>
        <v>0</v>
      </c>
      <c r="BO25" s="4">
        <f>2*'Tabulky jízd'!BO29*Vzdálenosti!$F$23-Vzdálenosti!$F$23*IF('Tabulky jízd'!BO29&gt;0,"1","0")</f>
        <v>0</v>
      </c>
      <c r="BP25" s="4">
        <f>2*'Tabulky jízd'!BP29*Vzdálenosti!$F$23-Vzdálenosti!$F$23*IF('Tabulky jízd'!BP29&gt;0,"1","0")</f>
        <v>0</v>
      </c>
      <c r="BQ25" s="4">
        <f>2*'Tabulky jízd'!BQ29*Vzdálenosti!$F$23-Vzdálenosti!$F$23*IF('Tabulky jízd'!BQ29&gt;0,"1","0")</f>
        <v>0</v>
      </c>
      <c r="BR25" s="4">
        <f>2*'Tabulky jízd'!BR29*Vzdálenosti!$F$23-Vzdálenosti!$F$23*IF('Tabulky jízd'!BR29&gt;0,"1","0")</f>
        <v>0</v>
      </c>
      <c r="BS25" s="4">
        <f>2*'Tabulky jízd'!BS29*Vzdálenosti!$F$23-Vzdálenosti!$F$23*IF('Tabulky jízd'!BS29&gt;0,"1","0")</f>
        <v>0</v>
      </c>
      <c r="BT25" s="4">
        <f>2*'Tabulky jízd'!BT29*Vzdálenosti!$F$23-Vzdálenosti!$F$23*IF('Tabulky jízd'!BT29&gt;0,"1","0")</f>
        <v>0</v>
      </c>
      <c r="BU25" s="4">
        <f>2*'Tabulky jízd'!BU29*Vzdálenosti!$F$23-Vzdálenosti!$F$23*IF('Tabulky jízd'!BU29&gt;0,"1","0")</f>
        <v>0</v>
      </c>
      <c r="BV25" s="4">
        <f>2*'Tabulky jízd'!BV29*Vzdálenosti!$F$23-Vzdálenosti!$F$23*IF('Tabulky jízd'!BV29&gt;0,"1","0")</f>
        <v>0</v>
      </c>
      <c r="BW25" s="4">
        <f>2*'Tabulky jízd'!BW29*Vzdálenosti!$F$23-Vzdálenosti!$F$23*IF('Tabulky jízd'!BW29&gt;0,"1","0")</f>
        <v>0</v>
      </c>
      <c r="BX25" s="4">
        <f>2*'Tabulky jízd'!BX29*Vzdálenosti!$F$23-Vzdálenosti!$F$23*IF('Tabulky jízd'!BX29&gt;0,"1","0")</f>
        <v>0</v>
      </c>
      <c r="BY25" s="4">
        <f>2*'Tabulky jízd'!BY29*Vzdálenosti!$F$23-Vzdálenosti!$F$23*IF('Tabulky jízd'!BY29&gt;0,"1","0")</f>
        <v>0</v>
      </c>
      <c r="BZ25" s="4">
        <f>2*'Tabulky jízd'!BZ29*Vzdálenosti!$F$23-Vzdálenosti!$F$23*IF('Tabulky jízd'!BZ29&gt;0,"1","0")</f>
        <v>0</v>
      </c>
      <c r="CA25" s="4">
        <f>2*'Tabulky jízd'!CA29*Vzdálenosti!$F$23-Vzdálenosti!$F$23*IF('Tabulky jízd'!CA29&gt;0,"1","0")</f>
        <v>156</v>
      </c>
      <c r="CB25" s="4">
        <f>2*'Tabulky jízd'!CB29*Vzdálenosti!$F$23-Vzdálenosti!$F$23*IF('Tabulky jízd'!CB29&gt;0,"1","0")</f>
        <v>0</v>
      </c>
      <c r="CC25" s="4">
        <f>2*'Tabulky jízd'!CC29*Vzdálenosti!$F$23-Vzdálenosti!$F$23*IF('Tabulky jízd'!CC29&gt;0,"1","0")</f>
        <v>0</v>
      </c>
      <c r="CD25" s="4">
        <f>2*'Tabulky jízd'!CD29*Vzdálenosti!$F$23-Vzdálenosti!$F$23*IF('Tabulky jízd'!CD29&gt;0,"1","0")</f>
        <v>0</v>
      </c>
      <c r="CE25" s="4">
        <f>2*'Tabulky jízd'!CE29*Vzdálenosti!$F$23-Vzdálenosti!$F$23*IF('Tabulky jízd'!CE29&gt;0,"1","0")</f>
        <v>0</v>
      </c>
      <c r="CF25" s="4">
        <f>2*'Tabulky jízd'!CF29*Vzdálenosti!$F$23-Vzdálenosti!$F$23*IF('Tabulky jízd'!CF29&gt;0,"1","0")</f>
        <v>0</v>
      </c>
      <c r="CG25" s="4">
        <f>2*'Tabulky jízd'!CG29*Vzdálenosti!$F$23-Vzdálenosti!$F$23*IF('Tabulky jízd'!CG29&gt;0,"1","0")</f>
        <v>0</v>
      </c>
      <c r="CH25" s="4">
        <f>2*'Tabulky jízd'!CH29*Vzdálenosti!$F$23-Vzdálenosti!$F$23*IF('Tabulky jízd'!CH29&gt;0,"1","0")</f>
        <v>0</v>
      </c>
      <c r="CI25" s="4">
        <f>2*'Tabulky jízd'!CI29*Vzdálenosti!$F$23-Vzdálenosti!$F$23*IF('Tabulky jízd'!CI29&gt;0,"1","0")</f>
        <v>0</v>
      </c>
      <c r="CJ25" s="4">
        <f>2*'Tabulky jízd'!CJ29*Vzdálenosti!$F$23-Vzdálenosti!$F$23*IF('Tabulky jízd'!CJ29&gt;0,"1","0")</f>
        <v>0</v>
      </c>
      <c r="CK25" s="4">
        <f>2*'Tabulky jízd'!CK29*Vzdálenosti!$F$23-Vzdálenosti!$F$23*IF('Tabulky jízd'!CK29&gt;0,"1","0")</f>
        <v>0</v>
      </c>
      <c r="CL25" s="4">
        <f>2*'Tabulky jízd'!CL29*Vzdálenosti!$F$23-Vzdálenosti!$F$23*IF('Tabulky jízd'!CL29&gt;0,"1","0")</f>
        <v>0</v>
      </c>
      <c r="CM25" s="4">
        <f>2*'Tabulky jízd'!CM29*Vzdálenosti!$F$23-Vzdálenosti!$F$23*IF('Tabulky jízd'!CM29&gt;0,"1","0")</f>
        <v>0</v>
      </c>
      <c r="CN25" s="4">
        <f>2*'Tabulky jízd'!CN29*Vzdálenosti!$F$23-Vzdálenosti!$F$23*IF('Tabulky jízd'!CN29&gt;0,"1","0")</f>
        <v>0</v>
      </c>
      <c r="CO25" s="4">
        <f>2*'Tabulky jízd'!CO29*Vzdálenosti!$F$23-Vzdálenosti!$F$23*IF('Tabulky jízd'!CO29&gt;0,"1","0")</f>
        <v>0</v>
      </c>
      <c r="CP25" s="4">
        <f>2*'Tabulky jízd'!CP29*Vzdálenosti!$F$23-Vzdálenosti!$F$23*IF('Tabulky jízd'!CP29&gt;0,"1","0")</f>
        <v>0</v>
      </c>
      <c r="CQ25" s="4">
        <f>2*'Tabulky jízd'!CQ29*Vzdálenosti!$F$23-Vzdálenosti!$F$23*IF('Tabulky jízd'!CQ29&gt;0,"1","0")</f>
        <v>0</v>
      </c>
      <c r="CR25" s="4">
        <f>2*'Tabulky jízd'!CR29*Vzdálenosti!$F$23-Vzdálenosti!$F$23*IF('Tabulky jízd'!CR29&gt;0,"1","0")</f>
        <v>0</v>
      </c>
      <c r="CS25" s="4">
        <f>2*'Tabulky jízd'!CS29*Vzdálenosti!$F$23-Vzdálenosti!$F$23*IF('Tabulky jízd'!CS29&gt;0,"1","0")</f>
        <v>0</v>
      </c>
      <c r="CT25" s="4">
        <f>2*'Tabulky jízd'!CT29*Vzdálenosti!$F$23-Vzdálenosti!$F$23*IF('Tabulky jízd'!CT29&gt;0,"1","0")</f>
        <v>0</v>
      </c>
      <c r="CU25" s="4">
        <f>2*'Tabulky jízd'!CU29*Vzdálenosti!$F$23-Vzdálenosti!$F$23*IF('Tabulky jízd'!CU29&gt;0,"1","0")</f>
        <v>0</v>
      </c>
      <c r="CV25" s="4">
        <f>2*'Tabulky jízd'!CV29*Vzdálenosti!$F$23-Vzdálenosti!$F$23*IF('Tabulky jízd'!CV29&gt;0,"1","0")</f>
        <v>0</v>
      </c>
      <c r="CW25" s="16">
        <f t="shared" si="1"/>
        <v>1560</v>
      </c>
    </row>
    <row r="26" spans="1:101" s="15" customFormat="1" x14ac:dyDescent="0.25">
      <c r="A26" s="19"/>
      <c r="B26" s="4" t="s">
        <v>63</v>
      </c>
      <c r="C26" s="4" t="s">
        <v>64</v>
      </c>
      <c r="D26" s="4" t="s">
        <v>314</v>
      </c>
      <c r="E26" s="4" t="s">
        <v>177</v>
      </c>
      <c r="F26" s="16">
        <v>3</v>
      </c>
      <c r="G26" s="16"/>
      <c r="H26" s="4">
        <f>2*'Tabulky jízd'!H30*Vzdálenosti!$I$24-Vzdálenosti!$I$24*IF('Tabulky jízd'!H30&gt;0,"1","0")</f>
        <v>0</v>
      </c>
      <c r="I26" s="4">
        <f>2*'Tabulky jízd'!I30*Vzdálenosti!$I$24-Vzdálenosti!$I$24*IF('Tabulky jízd'!I30&gt;0,"1","0")</f>
        <v>0</v>
      </c>
      <c r="J26" s="4">
        <f>2*'Tabulky jízd'!J30*Vzdálenosti!$I$24-Vzdálenosti!$I$24*IF('Tabulky jízd'!J30&gt;0,"1","0")</f>
        <v>0</v>
      </c>
      <c r="K26" s="4">
        <f>2*'Tabulky jízd'!K30*Vzdálenosti!$I$24-Vzdálenosti!$I$24*IF('Tabulky jízd'!K30&gt;0,"1","0")</f>
        <v>0</v>
      </c>
      <c r="L26" s="4">
        <f>2*'Tabulky jízd'!L30*Vzdálenosti!$I$24-Vzdálenosti!$I$24*IF('Tabulky jízd'!L30&gt;0,"1","0")</f>
        <v>0</v>
      </c>
      <c r="M26" s="4">
        <f>2*'Tabulky jízd'!M30*Vzdálenosti!$I$24-Vzdálenosti!$I$24*IF('Tabulky jízd'!M30&gt;0,"1","0")</f>
        <v>0</v>
      </c>
      <c r="N26" s="4">
        <f>2*'Tabulky jízd'!N30*Vzdálenosti!$I$24-Vzdálenosti!$I$24*IF('Tabulky jízd'!N30&gt;0,"1","0")</f>
        <v>0</v>
      </c>
      <c r="O26" s="4">
        <f>2*'Tabulky jízd'!O30*Vzdálenosti!$I$24-Vzdálenosti!$I$24*IF('Tabulky jízd'!O30&gt;0,"1","0")</f>
        <v>0</v>
      </c>
      <c r="P26" s="4">
        <f>2*'Tabulky jízd'!P30*Vzdálenosti!$I$24-Vzdálenosti!$I$24*IF('Tabulky jízd'!P30&gt;0,"1","0")</f>
        <v>0</v>
      </c>
      <c r="Q26" s="4">
        <f>2*'Tabulky jízd'!Q30*Vzdálenosti!$I$24-Vzdálenosti!$I$24*IF('Tabulky jízd'!Q30&gt;0,"1","0")</f>
        <v>0</v>
      </c>
      <c r="R26" s="4">
        <f>2*'Tabulky jízd'!R30*Vzdálenosti!$I$24-Vzdálenosti!$I$24*IF('Tabulky jízd'!R30&gt;0,"1","0")</f>
        <v>0</v>
      </c>
      <c r="S26" s="4">
        <f>2*'Tabulky jízd'!S30*Vzdálenosti!$I$24-Vzdálenosti!$I$24*IF('Tabulky jízd'!S30&gt;0,"1","0")</f>
        <v>0</v>
      </c>
      <c r="T26" s="4">
        <f>2*'Tabulky jízd'!T30*Vzdálenosti!$I$24-Vzdálenosti!$I$24*IF('Tabulky jízd'!T30&gt;0,"1","0")</f>
        <v>0</v>
      </c>
      <c r="U26" s="4">
        <f>2*'Tabulky jízd'!U30*Vzdálenosti!$I$24-Vzdálenosti!$I$24*IF('Tabulky jízd'!U30&gt;0,"1","0")</f>
        <v>201</v>
      </c>
      <c r="V26" s="4">
        <f>2*'Tabulky jízd'!V30*Vzdálenosti!$I$24-Vzdálenosti!$I$24*IF('Tabulky jízd'!V30&gt;0,"1","0")</f>
        <v>0</v>
      </c>
      <c r="W26" s="4">
        <f>2*'Tabulky jízd'!W30*Vzdálenosti!$I$24-Vzdálenosti!$I$24*IF('Tabulky jízd'!W30&gt;0,"1","0")</f>
        <v>0</v>
      </c>
      <c r="X26" s="4">
        <f>2*'Tabulky jízd'!X30*Vzdálenosti!$I$24-Vzdálenosti!$I$24*IF('Tabulky jízd'!X30&gt;0,"1","0")</f>
        <v>201</v>
      </c>
      <c r="Y26" s="4">
        <f>2*'Tabulky jízd'!Y30*Vzdálenosti!$I$24-Vzdálenosti!$I$24*IF('Tabulky jízd'!Y30&gt;0,"1","0")</f>
        <v>0</v>
      </c>
      <c r="Z26" s="4">
        <f>2*'Tabulky jízd'!Z30*Vzdálenosti!$I$24-Vzdálenosti!$I$24*IF('Tabulky jízd'!Z30&gt;0,"1","0")</f>
        <v>0</v>
      </c>
      <c r="AA26" s="4">
        <f>2*'Tabulky jízd'!AA30*Vzdálenosti!$I$24-Vzdálenosti!$I$24*IF('Tabulky jízd'!AA30&gt;0,"1","0")</f>
        <v>0</v>
      </c>
      <c r="AB26" s="4">
        <f>2*'Tabulky jízd'!AB30*Vzdálenosti!$I$24-Vzdálenosti!$I$24*IF('Tabulky jízd'!AB30&gt;0,"1","0")</f>
        <v>0</v>
      </c>
      <c r="AC26" s="4">
        <f>2*'Tabulky jízd'!AC30*Vzdálenosti!$I$24-Vzdálenosti!$I$24*IF('Tabulky jízd'!AC30&gt;0,"1","0")</f>
        <v>0</v>
      </c>
      <c r="AD26" s="4">
        <f>2*'Tabulky jízd'!AD30*Vzdálenosti!$I$24-Vzdálenosti!$I$24*IF('Tabulky jízd'!AD30&gt;0,"1","0")</f>
        <v>0</v>
      </c>
      <c r="AE26" s="4">
        <f>2*'Tabulky jízd'!AE30*Vzdálenosti!$I$24-Vzdálenosti!$I$24*IF('Tabulky jízd'!AE30&gt;0,"1","0")</f>
        <v>0</v>
      </c>
      <c r="AF26" s="4">
        <f>2*'Tabulky jízd'!AF30*Vzdálenosti!$I$24-Vzdálenosti!$I$24*IF('Tabulky jízd'!AF30&gt;0,"1","0")</f>
        <v>0</v>
      </c>
      <c r="AG26" s="4">
        <f>2*'Tabulky jízd'!AG30*Vzdálenosti!$I$24-Vzdálenosti!$I$24*IF('Tabulky jízd'!AG30&gt;0,"1","0")</f>
        <v>0</v>
      </c>
      <c r="AH26" s="4">
        <f>2*'Tabulky jízd'!AH30*Vzdálenosti!$I$24-Vzdálenosti!$I$24*IF('Tabulky jízd'!AH30&gt;0,"1","0")</f>
        <v>0</v>
      </c>
      <c r="AI26" s="4">
        <f>2*'Tabulky jízd'!AI30*Vzdálenosti!$I$24-Vzdálenosti!$I$24*IF('Tabulky jízd'!AI30&gt;0,"1","0")</f>
        <v>0</v>
      </c>
      <c r="AJ26" s="4">
        <f>2*'Tabulky jízd'!AJ30*Vzdálenosti!$I$24-Vzdálenosti!$I$24*IF('Tabulky jízd'!AJ30&gt;0,"1","0")</f>
        <v>0</v>
      </c>
      <c r="AK26" s="4">
        <f>2*'Tabulky jízd'!AK30*Vzdálenosti!$I$24-Vzdálenosti!$I$24*IF('Tabulky jízd'!AK30&gt;0,"1","0")</f>
        <v>0</v>
      </c>
      <c r="AL26" s="4">
        <f>2*'Tabulky jízd'!AL30*Vzdálenosti!$I$24-Vzdálenosti!$I$24*IF('Tabulky jízd'!AL30&gt;0,"1","0")</f>
        <v>0</v>
      </c>
      <c r="AM26" s="4">
        <f>2*'Tabulky jízd'!AM30*Vzdálenosti!$I$24-Vzdálenosti!$I$24*IF('Tabulky jízd'!AM30&gt;0,"1","0")</f>
        <v>0</v>
      </c>
      <c r="AN26" s="4">
        <f>2*'Tabulky jízd'!AN30*Vzdálenosti!$I$24-Vzdálenosti!$I$24*IF('Tabulky jízd'!AN30&gt;0,"1","0")</f>
        <v>0</v>
      </c>
      <c r="AO26" s="4">
        <f>2*'Tabulky jízd'!AO30*Vzdálenosti!$I$24-Vzdálenosti!$I$24*IF('Tabulky jízd'!AO30&gt;0,"1","0")</f>
        <v>201</v>
      </c>
      <c r="AP26" s="4">
        <f>2*'Tabulky jízd'!AP30*Vzdálenosti!$I$24-Vzdálenosti!$I$24*IF('Tabulky jízd'!AP30&gt;0,"1","0")</f>
        <v>0</v>
      </c>
      <c r="AQ26" s="4">
        <f>2*'Tabulky jízd'!AQ30*Vzdálenosti!$I$24-Vzdálenosti!$I$24*IF('Tabulky jízd'!AQ30&gt;0,"1","0")</f>
        <v>0</v>
      </c>
      <c r="AR26" s="4">
        <f>2*'Tabulky jízd'!AR30*Vzdálenosti!$I$24-Vzdálenosti!$I$24*IF('Tabulky jízd'!AR30&gt;0,"1","0")</f>
        <v>0</v>
      </c>
      <c r="AS26" s="4">
        <f>2*'Tabulky jízd'!AS30*Vzdálenosti!$I$24-Vzdálenosti!$I$24*IF('Tabulky jízd'!AS30&gt;0,"1","0")</f>
        <v>201</v>
      </c>
      <c r="AT26" s="4">
        <f>2*'Tabulky jízd'!AT30*Vzdálenosti!$I$24-Vzdálenosti!$I$24*IF('Tabulky jízd'!AT30&gt;0,"1","0")</f>
        <v>0</v>
      </c>
      <c r="AU26" s="4">
        <f>2*'Tabulky jízd'!AU30*Vzdálenosti!$I$24-Vzdálenosti!$I$24*IF('Tabulky jízd'!AU30&gt;0,"1","0")</f>
        <v>0</v>
      </c>
      <c r="AV26" s="4">
        <f>2*'Tabulky jízd'!AV30*Vzdálenosti!$I$24-Vzdálenosti!$I$24*IF('Tabulky jízd'!AV30&gt;0,"1","0")</f>
        <v>0</v>
      </c>
      <c r="AW26" s="4">
        <f>2*'Tabulky jízd'!AW30*Vzdálenosti!$I$24-Vzdálenosti!$I$24*IF('Tabulky jízd'!AW30&gt;0,"1","0")</f>
        <v>0</v>
      </c>
      <c r="AX26" s="4">
        <f>2*'Tabulky jízd'!AX30*Vzdálenosti!$I$24-Vzdálenosti!$I$24*IF('Tabulky jízd'!AX30&gt;0,"1","0")</f>
        <v>0</v>
      </c>
      <c r="AY26" s="4">
        <f>2*'Tabulky jízd'!AY30*Vzdálenosti!$I$24-Vzdálenosti!$I$24*IF('Tabulky jízd'!AY30&gt;0,"1","0")</f>
        <v>0</v>
      </c>
      <c r="AZ26" s="4">
        <f>2*'Tabulky jízd'!AZ30*Vzdálenosti!$I$24-Vzdálenosti!$I$24*IF('Tabulky jízd'!AZ30&gt;0,"1","0")</f>
        <v>0</v>
      </c>
      <c r="BA26" s="4">
        <f>2*'Tabulky jízd'!BA30*Vzdálenosti!$I$24-Vzdálenosti!$I$24*IF('Tabulky jízd'!BA30&gt;0,"1","0")</f>
        <v>0</v>
      </c>
      <c r="BB26" s="4">
        <f>2*'Tabulky jízd'!BB30*Vzdálenosti!$I$24-Vzdálenosti!$I$24*IF('Tabulky jízd'!BB30&gt;0,"1","0")</f>
        <v>0</v>
      </c>
      <c r="BC26" s="4">
        <f>2*'Tabulky jízd'!BC30*Vzdálenosti!$I$24-Vzdálenosti!$I$24*IF('Tabulky jízd'!BC30&gt;0,"1","0")</f>
        <v>0</v>
      </c>
      <c r="BD26" s="4">
        <f>2*'Tabulky jízd'!BD30*Vzdálenosti!$I$24-Vzdálenosti!$I$24*IF('Tabulky jízd'!BD30&gt;0,"1","0")</f>
        <v>0</v>
      </c>
      <c r="BE26" s="4">
        <f>2*'Tabulky jízd'!BE30*Vzdálenosti!$I$24-Vzdálenosti!$I$24*IF('Tabulky jízd'!BE30&gt;0,"1","0")</f>
        <v>201</v>
      </c>
      <c r="BF26" s="4">
        <f>2*'Tabulky jízd'!BF30*Vzdálenosti!$I$24-Vzdálenosti!$I$24*IF('Tabulky jízd'!BF30&gt;0,"1","0")</f>
        <v>0</v>
      </c>
      <c r="BG26" s="4">
        <f>2*'Tabulky jízd'!BG30*Vzdálenosti!$I$24-Vzdálenosti!$I$24*IF('Tabulky jízd'!BG30&gt;0,"1","0")</f>
        <v>0</v>
      </c>
      <c r="BH26" s="4">
        <f>2*'Tabulky jízd'!BH30*Vzdálenosti!$I$24-Vzdálenosti!$I$24*IF('Tabulky jízd'!BH30&gt;0,"1","0")</f>
        <v>0</v>
      </c>
      <c r="BI26" s="4">
        <f>2*'Tabulky jízd'!BI30*Vzdálenosti!$I$24-Vzdálenosti!$I$24*IF('Tabulky jízd'!BI30&gt;0,"1","0")</f>
        <v>0</v>
      </c>
      <c r="BJ26" s="4">
        <f>2*'Tabulky jízd'!BJ30*Vzdálenosti!$I$24-Vzdálenosti!$I$24*IF('Tabulky jízd'!BJ30&gt;0,"1","0")</f>
        <v>201</v>
      </c>
      <c r="BK26" s="4">
        <f>2*'Tabulky jízd'!BK30*Vzdálenosti!$I$24-Vzdálenosti!$I$24*IF('Tabulky jízd'!BK30&gt;0,"1","0")</f>
        <v>0</v>
      </c>
      <c r="BL26" s="4">
        <f>2*'Tabulky jízd'!BL30*Vzdálenosti!$I$24-Vzdálenosti!$I$24*IF('Tabulky jízd'!BL30&gt;0,"1","0")</f>
        <v>201</v>
      </c>
      <c r="BM26" s="4">
        <f>2*'Tabulky jízd'!BM30*Vzdálenosti!$I$24-Vzdálenosti!$I$24*IF('Tabulky jízd'!BM30&gt;0,"1","0")</f>
        <v>0</v>
      </c>
      <c r="BN26" s="4">
        <f>2*'Tabulky jízd'!BN30*Vzdálenosti!$I$24-Vzdálenosti!$I$24*IF('Tabulky jízd'!BN30&gt;0,"1","0")</f>
        <v>0</v>
      </c>
      <c r="BO26" s="4">
        <f>2*'Tabulky jízd'!BO30*Vzdálenosti!$I$24-Vzdálenosti!$I$24*IF('Tabulky jízd'!BO30&gt;0,"1","0")</f>
        <v>0</v>
      </c>
      <c r="BP26" s="4">
        <f>2*'Tabulky jízd'!BP30*Vzdálenosti!$I$24-Vzdálenosti!$I$24*IF('Tabulky jízd'!BP30&gt;0,"1","0")</f>
        <v>0</v>
      </c>
      <c r="BQ26" s="4">
        <f>2*'Tabulky jízd'!BQ30*Vzdálenosti!$I$24-Vzdálenosti!$I$24*IF('Tabulky jízd'!BQ30&gt;0,"1","0")</f>
        <v>0</v>
      </c>
      <c r="BR26" s="4">
        <f>2*'Tabulky jízd'!BR30*Vzdálenosti!$I$24-Vzdálenosti!$I$24*IF('Tabulky jízd'!BR30&gt;0,"1","0")</f>
        <v>0</v>
      </c>
      <c r="BS26" s="4">
        <f>2*'Tabulky jízd'!BS30*Vzdálenosti!$I$24-Vzdálenosti!$I$24*IF('Tabulky jízd'!BS30&gt;0,"1","0")</f>
        <v>0</v>
      </c>
      <c r="BT26" s="4">
        <f>2*'Tabulky jízd'!BT30*Vzdálenosti!$I$24-Vzdálenosti!$I$24*IF('Tabulky jízd'!BT30&gt;0,"1","0")</f>
        <v>0</v>
      </c>
      <c r="BU26" s="4">
        <f>2*'Tabulky jízd'!BU30*Vzdálenosti!$I$24-Vzdálenosti!$I$24*IF('Tabulky jízd'!BU30&gt;0,"1","0")</f>
        <v>0</v>
      </c>
      <c r="BV26" s="4">
        <f>2*'Tabulky jízd'!BV30*Vzdálenosti!$I$24-Vzdálenosti!$I$24*IF('Tabulky jízd'!BV30&gt;0,"1","0")</f>
        <v>0</v>
      </c>
      <c r="BW26" s="4">
        <f>2*'Tabulky jízd'!BW30*Vzdálenosti!$I$24-Vzdálenosti!$I$24*IF('Tabulky jízd'!BW30&gt;0,"1","0")</f>
        <v>0</v>
      </c>
      <c r="BX26" s="4">
        <f>2*'Tabulky jízd'!BX30*Vzdálenosti!$I$24-Vzdálenosti!$I$24*IF('Tabulky jízd'!BX30&gt;0,"1","0")</f>
        <v>0</v>
      </c>
      <c r="BY26" s="4">
        <f>2*'Tabulky jízd'!BY30*Vzdálenosti!$I$24-Vzdálenosti!$I$24*IF('Tabulky jízd'!BY30&gt;0,"1","0")</f>
        <v>0</v>
      </c>
      <c r="BZ26" s="4">
        <f>2*'Tabulky jízd'!BZ30*Vzdálenosti!$I$24-Vzdálenosti!$I$24*IF('Tabulky jízd'!BZ30&gt;0,"1","0")</f>
        <v>0</v>
      </c>
      <c r="CA26" s="4">
        <f>2*'Tabulky jízd'!CA30*Vzdálenosti!$I$24-Vzdálenosti!$I$24*IF('Tabulky jízd'!CA30&gt;0,"1","0")</f>
        <v>0</v>
      </c>
      <c r="CB26" s="4">
        <f>2*'Tabulky jízd'!CB30*Vzdálenosti!$I$24-Vzdálenosti!$I$24*IF('Tabulky jízd'!CB30&gt;0,"1","0")</f>
        <v>0</v>
      </c>
      <c r="CC26" s="4">
        <f>2*'Tabulky jízd'!CC30*Vzdálenosti!$I$24-Vzdálenosti!$I$24*IF('Tabulky jízd'!CC30&gt;0,"1","0")</f>
        <v>0</v>
      </c>
      <c r="CD26" s="4">
        <f>2*'Tabulky jízd'!CD30*Vzdálenosti!$I$24-Vzdálenosti!$I$24*IF('Tabulky jízd'!CD30&gt;0,"1","0")</f>
        <v>201</v>
      </c>
      <c r="CE26" s="4">
        <f>2*'Tabulky jízd'!CE30*Vzdálenosti!$I$24-Vzdálenosti!$I$24*IF('Tabulky jízd'!CE30&gt;0,"1","0")</f>
        <v>0</v>
      </c>
      <c r="CF26" s="4">
        <f>2*'Tabulky jízd'!CF30*Vzdálenosti!$I$24-Vzdálenosti!$I$24*IF('Tabulky jízd'!CF30&gt;0,"1","0")</f>
        <v>0</v>
      </c>
      <c r="CG26" s="4">
        <f>2*'Tabulky jízd'!CG30*Vzdálenosti!$I$24-Vzdálenosti!$I$24*IF('Tabulky jízd'!CG30&gt;0,"1","0")</f>
        <v>0</v>
      </c>
      <c r="CH26" s="4">
        <f>2*'Tabulky jízd'!CH30*Vzdálenosti!$I$24-Vzdálenosti!$I$24*IF('Tabulky jízd'!CH30&gt;0,"1","0")</f>
        <v>0</v>
      </c>
      <c r="CI26" s="4">
        <f>2*'Tabulky jízd'!CI30*Vzdálenosti!$I$24-Vzdálenosti!$I$24*IF('Tabulky jízd'!CI30&gt;0,"1","0")</f>
        <v>0</v>
      </c>
      <c r="CJ26" s="4">
        <f>2*'Tabulky jízd'!CJ30*Vzdálenosti!$I$24-Vzdálenosti!$I$24*IF('Tabulky jízd'!CJ30&gt;0,"1","0")</f>
        <v>0</v>
      </c>
      <c r="CK26" s="4">
        <f>2*'Tabulky jízd'!CK30*Vzdálenosti!$I$24-Vzdálenosti!$I$24*IF('Tabulky jízd'!CK30&gt;0,"1","0")</f>
        <v>0</v>
      </c>
      <c r="CL26" s="4">
        <f>2*'Tabulky jízd'!CL30*Vzdálenosti!$I$24-Vzdálenosti!$I$24*IF('Tabulky jízd'!CL30&gt;0,"1","0")</f>
        <v>0</v>
      </c>
      <c r="CM26" s="4">
        <f>2*'Tabulky jízd'!CM30*Vzdálenosti!$I$24-Vzdálenosti!$I$24*IF('Tabulky jízd'!CM30&gt;0,"1","0")</f>
        <v>0</v>
      </c>
      <c r="CN26" s="4">
        <f>2*'Tabulky jízd'!CN30*Vzdálenosti!$I$24-Vzdálenosti!$I$24*IF('Tabulky jízd'!CN30&gt;0,"1","0")</f>
        <v>0</v>
      </c>
      <c r="CO26" s="4">
        <f>2*'Tabulky jízd'!CO30*Vzdálenosti!$I$24-Vzdálenosti!$I$24*IF('Tabulky jízd'!CO30&gt;0,"1","0")</f>
        <v>0</v>
      </c>
      <c r="CP26" s="4">
        <f>2*'Tabulky jízd'!CP30*Vzdálenosti!$I$24-Vzdálenosti!$I$24*IF('Tabulky jízd'!CP30&gt;0,"1","0")</f>
        <v>0</v>
      </c>
      <c r="CQ26" s="4">
        <f>2*'Tabulky jízd'!CQ30*Vzdálenosti!$I$24-Vzdálenosti!$I$24*IF('Tabulky jízd'!CQ30&gt;0,"1","0")</f>
        <v>0</v>
      </c>
      <c r="CR26" s="4">
        <f>2*'Tabulky jízd'!CR30*Vzdálenosti!$I$24-Vzdálenosti!$I$24*IF('Tabulky jízd'!CR30&gt;0,"1","0")</f>
        <v>0</v>
      </c>
      <c r="CS26" s="4">
        <f>2*'Tabulky jízd'!CS30*Vzdálenosti!$I$24-Vzdálenosti!$I$24*IF('Tabulky jízd'!CS30&gt;0,"1","0")</f>
        <v>0</v>
      </c>
      <c r="CT26" s="4">
        <f>2*'Tabulky jízd'!CT30*Vzdálenosti!$I$24-Vzdálenosti!$I$24*IF('Tabulky jízd'!CT30&gt;0,"1","0")</f>
        <v>0</v>
      </c>
      <c r="CU26" s="4">
        <f>2*'Tabulky jízd'!CU30*Vzdálenosti!$I$24-Vzdálenosti!$I$24*IF('Tabulky jízd'!CU30&gt;0,"1","0")</f>
        <v>0</v>
      </c>
      <c r="CV26" s="4">
        <f>2*'Tabulky jízd'!CV30*Vzdálenosti!$I$24-Vzdálenosti!$I$24*IF('Tabulky jízd'!CV30&gt;0,"1","0")</f>
        <v>0</v>
      </c>
      <c r="CW26" s="16">
        <f t="shared" si="1"/>
        <v>1608</v>
      </c>
    </row>
    <row r="27" spans="1:101" s="15" customFormat="1" x14ac:dyDescent="0.25">
      <c r="A27" s="19"/>
      <c r="B27" s="8"/>
      <c r="C27" s="8"/>
      <c r="D27" s="8"/>
      <c r="E27" s="8"/>
    </row>
    <row r="28" spans="1:101" s="15" customFormat="1" x14ac:dyDescent="0.25">
      <c r="A28" s="19" t="s">
        <v>214</v>
      </c>
      <c r="B28" s="6"/>
      <c r="C28" s="6"/>
      <c r="D28" s="6"/>
      <c r="E28" s="6"/>
    </row>
    <row r="29" spans="1:101" s="15" customFormat="1" x14ac:dyDescent="0.25">
      <c r="A29" s="19"/>
      <c r="B29" s="6"/>
      <c r="C29" s="6"/>
      <c r="D29" s="6"/>
      <c r="E29" s="6"/>
    </row>
    <row r="30" spans="1:101" s="12" customFormat="1" ht="39.75" customHeight="1" x14ac:dyDescent="0.25">
      <c r="A30" s="87"/>
      <c r="B30" s="160" t="s">
        <v>61</v>
      </c>
      <c r="C30" s="160" t="s">
        <v>62</v>
      </c>
      <c r="D30" s="166" t="s">
        <v>90</v>
      </c>
      <c r="E30" s="160" t="s">
        <v>0</v>
      </c>
      <c r="F30" s="160" t="s">
        <v>88</v>
      </c>
      <c r="G30" s="13" t="s">
        <v>87</v>
      </c>
      <c r="H30" s="14" t="s">
        <v>12</v>
      </c>
      <c r="I30" s="14" t="s">
        <v>12</v>
      </c>
      <c r="J30" s="14" t="s">
        <v>12</v>
      </c>
      <c r="K30" s="14" t="s">
        <v>13</v>
      </c>
      <c r="L30" s="14" t="s">
        <v>13</v>
      </c>
      <c r="M30" s="14" t="s">
        <v>13</v>
      </c>
      <c r="N30" s="14" t="s">
        <v>14</v>
      </c>
      <c r="O30" s="14" t="s">
        <v>14</v>
      </c>
      <c r="P30" s="14" t="s">
        <v>14</v>
      </c>
      <c r="Q30" s="14" t="s">
        <v>15</v>
      </c>
      <c r="R30" s="14" t="s">
        <v>15</v>
      </c>
      <c r="S30" s="14" t="s">
        <v>15</v>
      </c>
      <c r="T30" s="14" t="s">
        <v>16</v>
      </c>
      <c r="U30" s="14" t="s">
        <v>16</v>
      </c>
      <c r="V30" s="14" t="s">
        <v>16</v>
      </c>
      <c r="W30" s="14" t="s">
        <v>17</v>
      </c>
      <c r="X30" s="14" t="s">
        <v>17</v>
      </c>
      <c r="Y30" s="14" t="s">
        <v>17</v>
      </c>
      <c r="Z30" s="14" t="s">
        <v>18</v>
      </c>
      <c r="AA30" s="14" t="s">
        <v>18</v>
      </c>
      <c r="AB30" s="14" t="s">
        <v>18</v>
      </c>
      <c r="AC30" s="14" t="s">
        <v>19</v>
      </c>
      <c r="AD30" s="14" t="s">
        <v>19</v>
      </c>
      <c r="AE30" s="14" t="s">
        <v>19</v>
      </c>
      <c r="AF30" s="14" t="s">
        <v>20</v>
      </c>
      <c r="AG30" s="14" t="s">
        <v>20</v>
      </c>
      <c r="AH30" s="14" t="s">
        <v>20</v>
      </c>
      <c r="AI30" s="14" t="s">
        <v>21</v>
      </c>
      <c r="AJ30" s="14" t="s">
        <v>21</v>
      </c>
      <c r="AK30" s="14" t="s">
        <v>21</v>
      </c>
      <c r="AL30" s="14" t="s">
        <v>22</v>
      </c>
      <c r="AM30" s="14" t="s">
        <v>22</v>
      </c>
      <c r="AN30" s="14" t="s">
        <v>22</v>
      </c>
      <c r="AO30" s="14" t="s">
        <v>23</v>
      </c>
      <c r="AP30" s="14" t="s">
        <v>23</v>
      </c>
      <c r="AQ30" s="14" t="s">
        <v>23</v>
      </c>
      <c r="AR30" s="14" t="s">
        <v>24</v>
      </c>
      <c r="AS30" s="14" t="s">
        <v>24</v>
      </c>
      <c r="AT30" s="14" t="s">
        <v>24</v>
      </c>
      <c r="AU30" s="14" t="s">
        <v>25</v>
      </c>
      <c r="AV30" s="14" t="s">
        <v>25</v>
      </c>
      <c r="AW30" s="14" t="s">
        <v>25</v>
      </c>
      <c r="AX30" s="14" t="s">
        <v>26</v>
      </c>
      <c r="AY30" s="14" t="s">
        <v>26</v>
      </c>
      <c r="AZ30" s="14" t="s">
        <v>26</v>
      </c>
      <c r="BA30" s="14" t="s">
        <v>27</v>
      </c>
      <c r="BB30" s="14" t="s">
        <v>27</v>
      </c>
      <c r="BC30" s="14" t="s">
        <v>27</v>
      </c>
      <c r="BD30" s="14" t="s">
        <v>28</v>
      </c>
      <c r="BE30" s="14" t="s">
        <v>28</v>
      </c>
      <c r="BF30" s="14" t="s">
        <v>28</v>
      </c>
      <c r="BG30" s="14" t="s">
        <v>29</v>
      </c>
      <c r="BH30" s="14" t="s">
        <v>29</v>
      </c>
      <c r="BI30" s="14" t="s">
        <v>29</v>
      </c>
      <c r="BJ30" s="14" t="s">
        <v>30</v>
      </c>
      <c r="BK30" s="14" t="s">
        <v>30</v>
      </c>
      <c r="BL30" s="14" t="s">
        <v>30</v>
      </c>
      <c r="BM30" s="14" t="s">
        <v>31</v>
      </c>
      <c r="BN30" s="14" t="s">
        <v>31</v>
      </c>
      <c r="BO30" s="14" t="s">
        <v>31</v>
      </c>
      <c r="BP30" s="14" t="s">
        <v>32</v>
      </c>
      <c r="BQ30" s="14" t="s">
        <v>32</v>
      </c>
      <c r="BR30" s="14" t="s">
        <v>32</v>
      </c>
      <c r="BS30" s="14" t="s">
        <v>33</v>
      </c>
      <c r="BT30" s="14" t="s">
        <v>33</v>
      </c>
      <c r="BU30" s="14" t="s">
        <v>33</v>
      </c>
      <c r="BV30" s="14" t="s">
        <v>34</v>
      </c>
      <c r="BW30" s="14" t="s">
        <v>34</v>
      </c>
      <c r="BX30" s="14" t="s">
        <v>34</v>
      </c>
      <c r="BY30" s="14" t="s">
        <v>35</v>
      </c>
      <c r="BZ30" s="14" t="s">
        <v>35</v>
      </c>
      <c r="CA30" s="14" t="s">
        <v>35</v>
      </c>
      <c r="CB30" s="14" t="s">
        <v>36</v>
      </c>
      <c r="CC30" s="14" t="s">
        <v>36</v>
      </c>
      <c r="CD30" s="14" t="s">
        <v>36</v>
      </c>
      <c r="CE30" s="14" t="s">
        <v>37</v>
      </c>
      <c r="CF30" s="14" t="s">
        <v>37</v>
      </c>
      <c r="CG30" s="14" t="s">
        <v>37</v>
      </c>
      <c r="CH30" s="14" t="s">
        <v>39</v>
      </c>
      <c r="CI30" s="14" t="s">
        <v>39</v>
      </c>
      <c r="CJ30" s="14" t="s">
        <v>39</v>
      </c>
      <c r="CK30" s="14" t="s">
        <v>38</v>
      </c>
      <c r="CL30" s="14" t="s">
        <v>38</v>
      </c>
      <c r="CM30" s="14" t="s">
        <v>38</v>
      </c>
      <c r="CN30" s="14" t="s">
        <v>40</v>
      </c>
      <c r="CO30" s="14" t="s">
        <v>40</v>
      </c>
      <c r="CP30" s="14" t="s">
        <v>40</v>
      </c>
      <c r="CQ30" s="14" t="s">
        <v>41</v>
      </c>
      <c r="CR30" s="14" t="s">
        <v>41</v>
      </c>
      <c r="CS30" s="14" t="s">
        <v>41</v>
      </c>
      <c r="CT30" s="14" t="s">
        <v>42</v>
      </c>
      <c r="CU30" s="14" t="s">
        <v>42</v>
      </c>
      <c r="CV30" s="14" t="s">
        <v>42</v>
      </c>
      <c r="CW30" s="34" t="s">
        <v>89</v>
      </c>
    </row>
    <row r="31" spans="1:101" s="12" customFormat="1" ht="21.75" customHeight="1" x14ac:dyDescent="0.25">
      <c r="A31" s="87"/>
      <c r="B31" s="160"/>
      <c r="C31" s="160"/>
      <c r="D31" s="167"/>
      <c r="E31" s="160"/>
      <c r="F31" s="160"/>
      <c r="G31" s="21" t="s">
        <v>2</v>
      </c>
      <c r="H31" s="21" t="s">
        <v>5</v>
      </c>
      <c r="I31" s="21" t="s">
        <v>3</v>
      </c>
      <c r="J31" s="21" t="s">
        <v>4</v>
      </c>
      <c r="K31" s="21" t="s">
        <v>5</v>
      </c>
      <c r="L31" s="21" t="s">
        <v>3</v>
      </c>
      <c r="M31" s="21" t="s">
        <v>4</v>
      </c>
      <c r="N31" s="21" t="s">
        <v>5</v>
      </c>
      <c r="O31" s="21" t="s">
        <v>3</v>
      </c>
      <c r="P31" s="21" t="s">
        <v>4</v>
      </c>
      <c r="Q31" s="21" t="s">
        <v>5</v>
      </c>
      <c r="R31" s="21" t="s">
        <v>3</v>
      </c>
      <c r="S31" s="21" t="s">
        <v>4</v>
      </c>
      <c r="T31" s="21" t="s">
        <v>5</v>
      </c>
      <c r="U31" s="21" t="s">
        <v>3</v>
      </c>
      <c r="V31" s="21" t="s">
        <v>4</v>
      </c>
      <c r="W31" s="21" t="s">
        <v>5</v>
      </c>
      <c r="X31" s="21" t="s">
        <v>3</v>
      </c>
      <c r="Y31" s="21" t="s">
        <v>4</v>
      </c>
      <c r="Z31" s="21" t="s">
        <v>5</v>
      </c>
      <c r="AA31" s="21" t="s">
        <v>3</v>
      </c>
      <c r="AB31" s="21" t="s">
        <v>4</v>
      </c>
      <c r="AC31" s="21" t="s">
        <v>5</v>
      </c>
      <c r="AD31" s="21" t="s">
        <v>3</v>
      </c>
      <c r="AE31" s="21" t="s">
        <v>4</v>
      </c>
      <c r="AF31" s="21" t="s">
        <v>5</v>
      </c>
      <c r="AG31" s="21" t="s">
        <v>3</v>
      </c>
      <c r="AH31" s="21" t="s">
        <v>4</v>
      </c>
      <c r="AI31" s="21" t="s">
        <v>5</v>
      </c>
      <c r="AJ31" s="21" t="s">
        <v>3</v>
      </c>
      <c r="AK31" s="21" t="s">
        <v>4</v>
      </c>
      <c r="AL31" s="21" t="s">
        <v>5</v>
      </c>
      <c r="AM31" s="21" t="s">
        <v>3</v>
      </c>
      <c r="AN31" s="21" t="s">
        <v>4</v>
      </c>
      <c r="AO31" s="21" t="s">
        <v>5</v>
      </c>
      <c r="AP31" s="21" t="s">
        <v>3</v>
      </c>
      <c r="AQ31" s="21" t="s">
        <v>4</v>
      </c>
      <c r="AR31" s="21" t="s">
        <v>5</v>
      </c>
      <c r="AS31" s="21" t="s">
        <v>3</v>
      </c>
      <c r="AT31" s="21" t="s">
        <v>4</v>
      </c>
      <c r="AU31" s="21" t="s">
        <v>5</v>
      </c>
      <c r="AV31" s="21" t="s">
        <v>3</v>
      </c>
      <c r="AW31" s="21" t="s">
        <v>4</v>
      </c>
      <c r="AX31" s="21" t="s">
        <v>5</v>
      </c>
      <c r="AY31" s="21" t="s">
        <v>3</v>
      </c>
      <c r="AZ31" s="21" t="s">
        <v>4</v>
      </c>
      <c r="BA31" s="21" t="s">
        <v>5</v>
      </c>
      <c r="BB31" s="21" t="s">
        <v>3</v>
      </c>
      <c r="BC31" s="21" t="s">
        <v>4</v>
      </c>
      <c r="BD31" s="21" t="s">
        <v>5</v>
      </c>
      <c r="BE31" s="21" t="s">
        <v>3</v>
      </c>
      <c r="BF31" s="21" t="s">
        <v>4</v>
      </c>
      <c r="BG31" s="21" t="s">
        <v>5</v>
      </c>
      <c r="BH31" s="21" t="s">
        <v>3</v>
      </c>
      <c r="BI31" s="21" t="s">
        <v>4</v>
      </c>
      <c r="BJ31" s="21" t="s">
        <v>5</v>
      </c>
      <c r="BK31" s="21" t="s">
        <v>3</v>
      </c>
      <c r="BL31" s="21" t="s">
        <v>4</v>
      </c>
      <c r="BM31" s="21" t="s">
        <v>5</v>
      </c>
      <c r="BN31" s="21" t="s">
        <v>3</v>
      </c>
      <c r="BO31" s="21" t="s">
        <v>4</v>
      </c>
      <c r="BP31" s="21" t="s">
        <v>5</v>
      </c>
      <c r="BQ31" s="21" t="s">
        <v>3</v>
      </c>
      <c r="BR31" s="21" t="s">
        <v>4</v>
      </c>
      <c r="BS31" s="21" t="s">
        <v>5</v>
      </c>
      <c r="BT31" s="21" t="s">
        <v>3</v>
      </c>
      <c r="BU31" s="21" t="s">
        <v>4</v>
      </c>
      <c r="BV31" s="21" t="s">
        <v>5</v>
      </c>
      <c r="BW31" s="21" t="s">
        <v>3</v>
      </c>
      <c r="BX31" s="21" t="s">
        <v>4</v>
      </c>
      <c r="BY31" s="21" t="s">
        <v>5</v>
      </c>
      <c r="BZ31" s="21" t="s">
        <v>3</v>
      </c>
      <c r="CA31" s="21" t="s">
        <v>4</v>
      </c>
      <c r="CB31" s="21" t="s">
        <v>5</v>
      </c>
      <c r="CC31" s="21" t="s">
        <v>3</v>
      </c>
      <c r="CD31" s="21" t="s">
        <v>4</v>
      </c>
      <c r="CE31" s="21" t="s">
        <v>5</v>
      </c>
      <c r="CF31" s="21" t="s">
        <v>3</v>
      </c>
      <c r="CG31" s="21" t="s">
        <v>4</v>
      </c>
      <c r="CH31" s="21" t="s">
        <v>5</v>
      </c>
      <c r="CI31" s="21" t="s">
        <v>3</v>
      </c>
      <c r="CJ31" s="21" t="s">
        <v>4</v>
      </c>
      <c r="CK31" s="21" t="s">
        <v>5</v>
      </c>
      <c r="CL31" s="21" t="s">
        <v>3</v>
      </c>
      <c r="CM31" s="21" t="s">
        <v>4</v>
      </c>
      <c r="CN31" s="21" t="s">
        <v>5</v>
      </c>
      <c r="CO31" s="21" t="s">
        <v>3</v>
      </c>
      <c r="CP31" s="21" t="s">
        <v>4</v>
      </c>
      <c r="CQ31" s="21" t="s">
        <v>5</v>
      </c>
      <c r="CR31" s="21" t="s">
        <v>3</v>
      </c>
      <c r="CS31" s="21" t="s">
        <v>4</v>
      </c>
      <c r="CT31" s="21" t="s">
        <v>5</v>
      </c>
      <c r="CU31" s="21" t="s">
        <v>3</v>
      </c>
      <c r="CV31" s="21" t="s">
        <v>4</v>
      </c>
      <c r="CW31" s="34" t="s">
        <v>79</v>
      </c>
    </row>
    <row r="32" spans="1:101" s="15" customFormat="1" x14ac:dyDescent="0.25">
      <c r="A32" s="19"/>
      <c r="B32" s="4" t="s">
        <v>70</v>
      </c>
      <c r="C32" s="4" t="s">
        <v>63</v>
      </c>
      <c r="D32" s="16" t="s">
        <v>96</v>
      </c>
      <c r="E32" s="5" t="s">
        <v>65</v>
      </c>
      <c r="F32" s="16">
        <v>3</v>
      </c>
      <c r="G32" s="16"/>
      <c r="H32" s="4">
        <f>2*'Tabulky jízd'!H36*Vzdálenosti!$F$41-Vzdálenosti!$F$41*IF('Tabulky jízd'!H36&gt;0,"1","0")</f>
        <v>0</v>
      </c>
      <c r="I32" s="4">
        <f>2*'Tabulky jízd'!I36*Vzdálenosti!$F$41-Vzdálenosti!$F$41*IF('Tabulky jízd'!I36&gt;0,"1","0")</f>
        <v>0</v>
      </c>
      <c r="J32" s="4">
        <f>2*'Tabulky jízd'!J36*Vzdálenosti!$F$41-Vzdálenosti!$F$41*IF('Tabulky jízd'!J36&gt;0,"1","0")</f>
        <v>0</v>
      </c>
      <c r="K32" s="4">
        <f>2*'Tabulky jízd'!K36*Vzdálenosti!$F$41-Vzdálenosti!$F$41*IF('Tabulky jízd'!K36&gt;0,"1","0")</f>
        <v>0</v>
      </c>
      <c r="L32" s="4">
        <f>2*'Tabulky jízd'!L36*Vzdálenosti!$F$41-Vzdálenosti!$F$41*IF('Tabulky jízd'!L36&gt;0,"1","0")</f>
        <v>0</v>
      </c>
      <c r="M32" s="4">
        <f>2*'Tabulky jízd'!M36*Vzdálenosti!$F$41-Vzdálenosti!$F$41*IF('Tabulky jízd'!M36&gt;0,"1","0")</f>
        <v>0</v>
      </c>
      <c r="N32" s="4">
        <f>2*'Tabulky jízd'!N36*Vzdálenosti!$F$41-Vzdálenosti!$F$41*IF('Tabulky jízd'!N36&gt;0,"1","0")</f>
        <v>2101</v>
      </c>
      <c r="O32" s="4">
        <f>2*'Tabulky jízd'!O36*Vzdálenosti!$F$41-Vzdálenosti!$F$41*IF('Tabulky jízd'!O36&gt;0,"1","0")</f>
        <v>2865</v>
      </c>
      <c r="P32" s="4">
        <f>2*'Tabulky jízd'!P36*Vzdálenosti!$F$41-Vzdálenosti!$F$41*IF('Tabulky jízd'!P36&gt;0,"1","0")</f>
        <v>2483</v>
      </c>
      <c r="Q32" s="4">
        <f>2*'Tabulky jízd'!Q36*Vzdálenosti!$F$41-Vzdálenosti!$F$41*IF('Tabulky jízd'!Q36&gt;0,"1","0")</f>
        <v>3247</v>
      </c>
      <c r="R32" s="4">
        <f>2*'Tabulky jízd'!R36*Vzdálenosti!$F$41-Vzdálenosti!$F$41*IF('Tabulky jízd'!R36&gt;0,"1","0")</f>
        <v>3247</v>
      </c>
      <c r="S32" s="4">
        <f>2*'Tabulky jízd'!S36*Vzdálenosti!$F$41-Vzdálenosti!$F$41*IF('Tabulky jízd'!S36&gt;0,"1","0")</f>
        <v>4393</v>
      </c>
      <c r="T32" s="4">
        <f>2*'Tabulky jízd'!T36*Vzdálenosti!$F$41-Vzdálenosti!$F$41*IF('Tabulky jízd'!T36&gt;0,"1","0")</f>
        <v>4775</v>
      </c>
      <c r="U32" s="4">
        <f>2*'Tabulky jízd'!U36*Vzdálenosti!$F$41-Vzdálenosti!$F$41*IF('Tabulky jízd'!U36&gt;0,"1","0")</f>
        <v>3629</v>
      </c>
      <c r="V32" s="4">
        <f>2*'Tabulky jízd'!V36*Vzdálenosti!$F$41-Vzdálenosti!$F$41*IF('Tabulky jízd'!V36&gt;0,"1","0")</f>
        <v>2101</v>
      </c>
      <c r="W32" s="4">
        <f>2*'Tabulky jízd'!W36*Vzdálenosti!$F$41-Vzdálenosti!$F$41*IF('Tabulky jízd'!W36&gt;0,"1","0")</f>
        <v>1719</v>
      </c>
      <c r="X32" s="4">
        <f>2*'Tabulky jízd'!X36*Vzdálenosti!$F$41-Vzdálenosti!$F$41*IF('Tabulky jízd'!X36&gt;0,"1","0")</f>
        <v>3247</v>
      </c>
      <c r="Y32" s="4">
        <f>2*'Tabulky jízd'!Y36*Vzdálenosti!$F$41-Vzdálenosti!$F$41*IF('Tabulky jízd'!Y36&gt;0,"1","0")</f>
        <v>3629</v>
      </c>
      <c r="Z32" s="4">
        <f>2*'Tabulky jízd'!Z36*Vzdálenosti!$F$41-Vzdálenosti!$F$41*IF('Tabulky jízd'!Z36&gt;0,"1","0")</f>
        <v>2865</v>
      </c>
      <c r="AA32" s="4">
        <f>2*'Tabulky jízd'!AA36*Vzdálenosti!$F$41-Vzdálenosti!$F$41*IF('Tabulky jízd'!AA36&gt;0,"1","0")</f>
        <v>1719</v>
      </c>
      <c r="AB32" s="4">
        <f>2*'Tabulky jízd'!AB36*Vzdálenosti!$F$41-Vzdálenosti!$F$41*IF('Tabulky jízd'!AB36&gt;0,"1","0")</f>
        <v>2483</v>
      </c>
      <c r="AC32" s="4">
        <f>2*'Tabulky jízd'!AC36*Vzdálenosti!$F$41-Vzdálenosti!$F$41*IF('Tabulky jízd'!AC36&gt;0,"1","0")</f>
        <v>0</v>
      </c>
      <c r="AD32" s="4">
        <f>2*'Tabulky jízd'!AD36*Vzdálenosti!$F$41-Vzdálenosti!$F$41*IF('Tabulky jízd'!AD36&gt;0,"1","0")</f>
        <v>0</v>
      </c>
      <c r="AE32" s="4">
        <f>2*'Tabulky jízd'!AE36*Vzdálenosti!$F$41-Vzdálenosti!$F$41*IF('Tabulky jízd'!AE36&gt;0,"1","0")</f>
        <v>0</v>
      </c>
      <c r="AF32" s="4">
        <f>2*'Tabulky jízd'!AF36*Vzdálenosti!$F$41-Vzdálenosti!$F$41*IF('Tabulky jízd'!AF36&gt;0,"1","0")</f>
        <v>0</v>
      </c>
      <c r="AG32" s="4">
        <f>2*'Tabulky jízd'!AG36*Vzdálenosti!$F$41-Vzdálenosti!$F$41*IF('Tabulky jízd'!AG36&gt;0,"1","0")</f>
        <v>0</v>
      </c>
      <c r="AH32" s="4">
        <f>2*'Tabulky jízd'!AH36*Vzdálenosti!$F$41-Vzdálenosti!$F$41*IF('Tabulky jízd'!AH36&gt;0,"1","0")</f>
        <v>0</v>
      </c>
      <c r="AI32" s="4">
        <f>2*'Tabulky jízd'!AI36*Vzdálenosti!$F$41-Vzdálenosti!$F$41*IF('Tabulky jízd'!AI36&gt;0,"1","0")</f>
        <v>2483</v>
      </c>
      <c r="AJ32" s="4">
        <f>2*'Tabulky jízd'!AJ36*Vzdálenosti!$F$41-Vzdálenosti!$F$41*IF('Tabulky jízd'!AJ36&gt;0,"1","0")</f>
        <v>2483</v>
      </c>
      <c r="AK32" s="4">
        <f>2*'Tabulky jízd'!AK36*Vzdálenosti!$F$41-Vzdálenosti!$F$41*IF('Tabulky jízd'!AK36&gt;0,"1","0")</f>
        <v>3247</v>
      </c>
      <c r="AL32" s="4">
        <f>2*'Tabulky jízd'!AL36*Vzdálenosti!$F$41-Vzdálenosti!$F$41*IF('Tabulky jízd'!AL36&gt;0,"1","0")</f>
        <v>4775</v>
      </c>
      <c r="AM32" s="4">
        <f>2*'Tabulky jízd'!AM36*Vzdálenosti!$F$41-Vzdálenosti!$F$41*IF('Tabulky jízd'!AM36&gt;0,"1","0")</f>
        <v>3629</v>
      </c>
      <c r="AN32" s="4">
        <f>2*'Tabulky jízd'!AN36*Vzdálenosti!$F$41-Vzdálenosti!$F$41*IF('Tabulky jízd'!AN36&gt;0,"1","0")</f>
        <v>2101</v>
      </c>
      <c r="AO32" s="4">
        <f>2*'Tabulky jízd'!AO36*Vzdálenosti!$F$41-Vzdálenosti!$F$41*IF('Tabulky jízd'!AO36&gt;0,"1","0")</f>
        <v>2483</v>
      </c>
      <c r="AP32" s="4">
        <f>2*'Tabulky jízd'!AP36*Vzdálenosti!$F$41-Vzdálenosti!$F$41*IF('Tabulky jízd'!AP36&gt;0,"1","0")</f>
        <v>2865</v>
      </c>
      <c r="AQ32" s="4">
        <f>2*'Tabulky jízd'!AQ36*Vzdálenosti!$F$41-Vzdálenosti!$F$41*IF('Tabulky jízd'!AQ36&gt;0,"1","0")</f>
        <v>5539</v>
      </c>
      <c r="AR32" s="4">
        <f>2*'Tabulky jízd'!AR36*Vzdálenosti!$F$41-Vzdálenosti!$F$41*IF('Tabulky jízd'!AR36&gt;0,"1","0")</f>
        <v>4393</v>
      </c>
      <c r="AS32" s="4">
        <f>2*'Tabulky jízd'!AS36*Vzdálenosti!$F$41-Vzdálenosti!$F$41*IF('Tabulky jízd'!AS36&gt;0,"1","0")</f>
        <v>5157</v>
      </c>
      <c r="AT32" s="4">
        <f>2*'Tabulky jízd'!AT36*Vzdálenosti!$F$41-Vzdálenosti!$F$41*IF('Tabulky jízd'!AT36&gt;0,"1","0")</f>
        <v>3247</v>
      </c>
      <c r="AU32" s="4">
        <f>2*'Tabulky jízd'!AU36*Vzdálenosti!$F$41-Vzdálenosti!$F$41*IF('Tabulky jízd'!AU36&gt;0,"1","0")</f>
        <v>2865</v>
      </c>
      <c r="AV32" s="4">
        <f>2*'Tabulky jízd'!AV36*Vzdálenosti!$F$41-Vzdálenosti!$F$41*IF('Tabulky jízd'!AV36&gt;0,"1","0")</f>
        <v>1719</v>
      </c>
      <c r="AW32" s="4">
        <f>2*'Tabulky jízd'!AW36*Vzdálenosti!$F$41-Vzdálenosti!$F$41*IF('Tabulky jízd'!AW36&gt;0,"1","0")</f>
        <v>1337</v>
      </c>
      <c r="AX32" s="4">
        <f>2*'Tabulky jízd'!AX36*Vzdálenosti!$F$41-Vzdálenosti!$F$41*IF('Tabulky jízd'!AX36&gt;0,"1","0")</f>
        <v>0</v>
      </c>
      <c r="AY32" s="4">
        <f>2*'Tabulky jízd'!AY36*Vzdálenosti!$F$41-Vzdálenosti!$F$41*IF('Tabulky jízd'!AY36&gt;0,"1","0")</f>
        <v>0</v>
      </c>
      <c r="AZ32" s="4">
        <f>2*'Tabulky jízd'!AZ36*Vzdálenosti!$F$41-Vzdálenosti!$F$41*IF('Tabulky jízd'!AZ36&gt;0,"1","0")</f>
        <v>0</v>
      </c>
      <c r="BA32" s="4">
        <f>2*'Tabulky jízd'!BA36*Vzdálenosti!$F$41-Vzdálenosti!$F$41*IF('Tabulky jízd'!BA36&gt;0,"1","0")</f>
        <v>0</v>
      </c>
      <c r="BB32" s="4">
        <f>2*'Tabulky jízd'!BB36*Vzdálenosti!$F$41-Vzdálenosti!$F$41*IF('Tabulky jízd'!BB36&gt;0,"1","0")</f>
        <v>0</v>
      </c>
      <c r="BC32" s="4">
        <f>2*'Tabulky jízd'!BC36*Vzdálenosti!$F$41-Vzdálenosti!$F$41*IF('Tabulky jízd'!BC36&gt;0,"1","0")</f>
        <v>0</v>
      </c>
      <c r="BD32" s="4">
        <f>2*'Tabulky jízd'!BD36*Vzdálenosti!$F$41-Vzdálenosti!$F$41*IF('Tabulky jízd'!BD36&gt;0,"1","0")</f>
        <v>2865</v>
      </c>
      <c r="BE32" s="4">
        <f>2*'Tabulky jízd'!BE36*Vzdálenosti!$F$41-Vzdálenosti!$F$41*IF('Tabulky jízd'!BE36&gt;0,"1","0")</f>
        <v>4775</v>
      </c>
      <c r="BF32" s="4">
        <f>2*'Tabulky jízd'!BF36*Vzdálenosti!$F$41-Vzdálenosti!$F$41*IF('Tabulky jízd'!BF36&gt;0,"1","0")</f>
        <v>4775</v>
      </c>
      <c r="BG32" s="4">
        <f>2*'Tabulky jízd'!BG36*Vzdálenosti!$F$41-Vzdálenosti!$F$41*IF('Tabulky jízd'!BG36&gt;0,"1","0")</f>
        <v>3629</v>
      </c>
      <c r="BH32" s="4">
        <f>2*'Tabulky jízd'!BH36*Vzdálenosti!$F$41-Vzdálenosti!$F$41*IF('Tabulky jízd'!BH36&gt;0,"1","0")</f>
        <v>5539</v>
      </c>
      <c r="BI32" s="4">
        <f>2*'Tabulky jízd'!BI36*Vzdálenosti!$F$41-Vzdálenosti!$F$41*IF('Tabulky jízd'!BI36&gt;0,"1","0")</f>
        <v>2865</v>
      </c>
      <c r="BJ32" s="4">
        <f>2*'Tabulky jízd'!BJ36*Vzdálenosti!$F$41-Vzdálenosti!$F$41*IF('Tabulky jízd'!BJ36&gt;0,"1","0")</f>
        <v>2101</v>
      </c>
      <c r="BK32" s="4">
        <f>2*'Tabulky jízd'!BK36*Vzdálenosti!$F$41-Vzdálenosti!$F$41*IF('Tabulky jízd'!BK36&gt;0,"1","0")</f>
        <v>2483</v>
      </c>
      <c r="BL32" s="4">
        <f>2*'Tabulky jízd'!BL36*Vzdálenosti!$F$41-Vzdálenosti!$F$41*IF('Tabulky jízd'!BL36&gt;0,"1","0")</f>
        <v>1719</v>
      </c>
      <c r="BM32" s="4">
        <f>2*'Tabulky jízd'!BM36*Vzdálenosti!$F$41-Vzdálenosti!$F$41*IF('Tabulky jízd'!BM36&gt;0,"1","0")</f>
        <v>3247</v>
      </c>
      <c r="BN32" s="4">
        <f>2*'Tabulky jízd'!BN36*Vzdálenosti!$F$41-Vzdálenosti!$F$41*IF('Tabulky jízd'!BN36&gt;0,"1","0")</f>
        <v>2101</v>
      </c>
      <c r="BO32" s="4">
        <f>2*'Tabulky jízd'!BO36*Vzdálenosti!$F$41-Vzdálenosti!$F$41*IF('Tabulky jízd'!BO36&gt;0,"1","0")</f>
        <v>3247</v>
      </c>
      <c r="BP32" s="4">
        <f>2*'Tabulky jízd'!BP36*Vzdálenosti!$F$41-Vzdálenosti!$F$41*IF('Tabulky jízd'!BP36&gt;0,"1","0")</f>
        <v>1719</v>
      </c>
      <c r="BQ32" s="4">
        <f>2*'Tabulky jízd'!BQ36*Vzdálenosti!$F$41-Vzdálenosti!$F$41*IF('Tabulky jízd'!BQ36&gt;0,"1","0")</f>
        <v>191</v>
      </c>
      <c r="BR32" s="4">
        <f>2*'Tabulky jízd'!BR36*Vzdálenosti!$F$41-Vzdálenosti!$F$41*IF('Tabulky jízd'!BR36&gt;0,"1","0")</f>
        <v>1719</v>
      </c>
      <c r="BS32" s="4">
        <f>2*'Tabulky jízd'!BS36*Vzdálenosti!$F$41-Vzdálenosti!$F$41*IF('Tabulky jízd'!BS36&gt;0,"1","0")</f>
        <v>0</v>
      </c>
      <c r="BT32" s="4">
        <f>2*'Tabulky jízd'!BT36*Vzdálenosti!$F$41-Vzdálenosti!$F$41*IF('Tabulky jízd'!BT36&gt;0,"1","0")</f>
        <v>0</v>
      </c>
      <c r="BU32" s="4">
        <f>2*'Tabulky jízd'!BU36*Vzdálenosti!$F$41-Vzdálenosti!$F$41*IF('Tabulky jízd'!BU36&gt;0,"1","0")</f>
        <v>0</v>
      </c>
      <c r="BV32" s="4">
        <f>2*'Tabulky jízd'!BV36*Vzdálenosti!$F$41-Vzdálenosti!$F$41*IF('Tabulky jízd'!BV36&gt;0,"1","0")</f>
        <v>0</v>
      </c>
      <c r="BW32" s="4">
        <f>2*'Tabulky jízd'!BW36*Vzdálenosti!$F$41-Vzdálenosti!$F$41*IF('Tabulky jízd'!BW36&gt;0,"1","0")</f>
        <v>0</v>
      </c>
      <c r="BX32" s="4">
        <f>2*'Tabulky jízd'!BX36*Vzdálenosti!$F$41-Vzdálenosti!$F$41*IF('Tabulky jízd'!BX36&gt;0,"1","0")</f>
        <v>0</v>
      </c>
      <c r="BY32" s="4">
        <f>2*'Tabulky jízd'!BY36*Vzdálenosti!$F$41-Vzdálenosti!$F$41*IF('Tabulky jízd'!BY36&gt;0,"1","0")</f>
        <v>2483</v>
      </c>
      <c r="BZ32" s="4">
        <f>2*'Tabulky jízd'!BZ36*Vzdálenosti!$F$41-Vzdálenosti!$F$41*IF('Tabulky jízd'!BZ36&gt;0,"1","0")</f>
        <v>3247</v>
      </c>
      <c r="CA32" s="4">
        <f>2*'Tabulky jízd'!CA36*Vzdálenosti!$F$41-Vzdálenosti!$F$41*IF('Tabulky jízd'!CA36&gt;0,"1","0")</f>
        <v>4011</v>
      </c>
      <c r="CB32" s="4">
        <f>2*'Tabulky jízd'!CB36*Vzdálenosti!$F$41-Vzdálenosti!$F$41*IF('Tabulky jízd'!CB36&gt;0,"1","0")</f>
        <v>3629</v>
      </c>
      <c r="CC32" s="4">
        <f>2*'Tabulky jízd'!CC36*Vzdálenosti!$F$41-Vzdálenosti!$F$41*IF('Tabulky jízd'!CC36&gt;0,"1","0")</f>
        <v>4393</v>
      </c>
      <c r="CD32" s="4">
        <f>2*'Tabulky jízd'!CD36*Vzdálenosti!$F$41-Vzdálenosti!$F$41*IF('Tabulky jízd'!CD36&gt;0,"1","0")</f>
        <v>4393</v>
      </c>
      <c r="CE32" s="4">
        <f>2*'Tabulky jízd'!CE36*Vzdálenosti!$F$41-Vzdálenosti!$F$41*IF('Tabulky jízd'!CE36&gt;0,"1","0")</f>
        <v>3629</v>
      </c>
      <c r="CF32" s="4">
        <f>2*'Tabulky jízd'!CF36*Vzdálenosti!$F$41-Vzdálenosti!$F$41*IF('Tabulky jízd'!CF36&gt;0,"1","0")</f>
        <v>4775</v>
      </c>
      <c r="CG32" s="4">
        <f>2*'Tabulky jízd'!CG36*Vzdálenosti!$F$41-Vzdálenosti!$F$41*IF('Tabulky jízd'!CG36&gt;0,"1","0")</f>
        <v>4011</v>
      </c>
      <c r="CH32" s="4">
        <f>2*'Tabulky jízd'!CH36*Vzdálenosti!$F$41-Vzdálenosti!$F$41*IF('Tabulky jízd'!CH36&gt;0,"1","0")</f>
        <v>2483</v>
      </c>
      <c r="CI32" s="4">
        <f>2*'Tabulky jízd'!CI36*Vzdálenosti!$F$41-Vzdálenosti!$F$41*IF('Tabulky jízd'!CI36&gt;0,"1","0")</f>
        <v>1337</v>
      </c>
      <c r="CJ32" s="4">
        <f>2*'Tabulky jízd'!CJ36*Vzdálenosti!$F$41-Vzdálenosti!$F$41*IF('Tabulky jízd'!CJ36&gt;0,"1","0")</f>
        <v>2101</v>
      </c>
      <c r="CK32" s="4">
        <f>2*'Tabulky jízd'!CK36*Vzdálenosti!$F$41-Vzdálenosti!$F$41*IF('Tabulky jízd'!CK36&gt;0,"1","0")</f>
        <v>0</v>
      </c>
      <c r="CL32" s="4">
        <f>2*'Tabulky jízd'!CL36*Vzdálenosti!$F$41-Vzdálenosti!$F$41*IF('Tabulky jízd'!CL36&gt;0,"1","0")</f>
        <v>0</v>
      </c>
      <c r="CM32" s="4">
        <f>2*'Tabulky jízd'!CM36*Vzdálenosti!$F$41-Vzdálenosti!$F$41*IF('Tabulky jízd'!CM36&gt;0,"1","0")</f>
        <v>0</v>
      </c>
      <c r="CN32" s="4">
        <f>2*'Tabulky jízd'!CN36*Vzdálenosti!$F$41-Vzdálenosti!$F$41*IF('Tabulky jízd'!CN36&gt;0,"1","0")</f>
        <v>0</v>
      </c>
      <c r="CO32" s="4">
        <f>2*'Tabulky jízd'!CO36*Vzdálenosti!$F$41-Vzdálenosti!$F$41*IF('Tabulky jízd'!CO36&gt;0,"1","0")</f>
        <v>0</v>
      </c>
      <c r="CP32" s="4">
        <f>2*'Tabulky jízd'!CP36*Vzdálenosti!$F$41-Vzdálenosti!$F$41*IF('Tabulky jízd'!CP36&gt;0,"1","0")</f>
        <v>0</v>
      </c>
      <c r="CQ32" s="4">
        <f>2*'Tabulky jízd'!CQ36*Vzdálenosti!$F$41-Vzdálenosti!$F$41*IF('Tabulky jízd'!CQ36&gt;0,"1","0")</f>
        <v>0</v>
      </c>
      <c r="CR32" s="4">
        <f>2*'Tabulky jízd'!CR36*Vzdálenosti!$F$41-Vzdálenosti!$F$41*IF('Tabulky jízd'!CR36&gt;0,"1","0")</f>
        <v>0</v>
      </c>
      <c r="CS32" s="4">
        <f>2*'Tabulky jízd'!CS36*Vzdálenosti!$F$41-Vzdálenosti!$F$41*IF('Tabulky jízd'!CS36&gt;0,"1","0")</f>
        <v>0</v>
      </c>
      <c r="CT32" s="4">
        <f>2*'Tabulky jízd'!CT36*Vzdálenosti!$F$41-Vzdálenosti!$F$41*IF('Tabulky jízd'!CT36&gt;0,"1","0")</f>
        <v>2865</v>
      </c>
      <c r="CU32" s="4">
        <f>2*'Tabulky jízd'!CU36*Vzdálenosti!$F$41-Vzdálenosti!$F$41*IF('Tabulky jízd'!CU36&gt;0,"1","0")</f>
        <v>2865</v>
      </c>
      <c r="CV32" s="4">
        <f>2*'Tabulky jízd'!CV36*Vzdálenosti!$F$41-Vzdálenosti!$F$41*IF('Tabulky jízd'!CV36&gt;0,"1","0")</f>
        <v>1719</v>
      </c>
      <c r="CW32" s="16">
        <f>SUM(H32:CV32)</f>
        <v>183742</v>
      </c>
    </row>
    <row r="33" spans="1:101" s="15" customFormat="1" x14ac:dyDescent="0.25">
      <c r="A33" s="19"/>
      <c r="B33" s="4" t="s">
        <v>70</v>
      </c>
      <c r="C33" s="4" t="s">
        <v>55</v>
      </c>
      <c r="D33" s="16" t="s">
        <v>96</v>
      </c>
      <c r="E33" s="4" t="s">
        <v>66</v>
      </c>
      <c r="F33" s="16">
        <v>3</v>
      </c>
      <c r="G33" s="16"/>
      <c r="H33" s="4">
        <f>2*'Tabulky jízd'!H37*Vzdálenosti!$F$42-Vzdálenosti!$F$42*IF('Tabulky jízd'!H37&gt;0,"1","0")</f>
        <v>0</v>
      </c>
      <c r="I33" s="4">
        <f>2*'Tabulky jízd'!I37*Vzdálenosti!$F$42-Vzdálenosti!$F$42*IF('Tabulky jízd'!I37&gt;0,"1","0")</f>
        <v>0</v>
      </c>
      <c r="J33" s="4">
        <f>2*'Tabulky jízd'!J37*Vzdálenosti!$F$42-Vzdálenosti!$F$42*IF('Tabulky jízd'!J37&gt;0,"1","0")</f>
        <v>0</v>
      </c>
      <c r="K33" s="4">
        <f>2*'Tabulky jízd'!K37*Vzdálenosti!$F$42-Vzdálenosti!$F$42*IF('Tabulky jízd'!K37&gt;0,"1","0")</f>
        <v>0</v>
      </c>
      <c r="L33" s="4">
        <f>2*'Tabulky jízd'!L37*Vzdálenosti!$F$42-Vzdálenosti!$F$42*IF('Tabulky jízd'!L37&gt;0,"1","0")</f>
        <v>0</v>
      </c>
      <c r="M33" s="4">
        <f>2*'Tabulky jízd'!M37*Vzdálenosti!$F$42-Vzdálenosti!$F$42*IF('Tabulky jízd'!M37&gt;0,"1","0")</f>
        <v>0</v>
      </c>
      <c r="N33" s="4">
        <f>2*'Tabulky jízd'!N37*Vzdálenosti!$F$42-Vzdálenosti!$F$42*IF('Tabulky jízd'!N37&gt;0,"1","0")</f>
        <v>0</v>
      </c>
      <c r="O33" s="4">
        <f>2*'Tabulky jízd'!O37*Vzdálenosti!$F$42-Vzdálenosti!$F$42*IF('Tabulky jízd'!O37&gt;0,"1","0")</f>
        <v>1090</v>
      </c>
      <c r="P33" s="4">
        <f>2*'Tabulky jízd'!P37*Vzdálenosti!$F$42-Vzdálenosti!$F$42*IF('Tabulky jízd'!P37&gt;0,"1","0")</f>
        <v>2398</v>
      </c>
      <c r="Q33" s="4">
        <f>2*'Tabulky jízd'!Q37*Vzdálenosti!$F$42-Vzdálenosti!$F$42*IF('Tabulky jízd'!Q37&gt;0,"1","0")</f>
        <v>0</v>
      </c>
      <c r="R33" s="4">
        <f>2*'Tabulky jízd'!R37*Vzdálenosti!$F$42-Vzdálenosti!$F$42*IF('Tabulky jízd'!R37&gt;0,"1","0")</f>
        <v>1526</v>
      </c>
      <c r="S33" s="4">
        <f>2*'Tabulky jízd'!S37*Vzdálenosti!$F$42-Vzdálenosti!$F$42*IF('Tabulky jízd'!S37&gt;0,"1","0")</f>
        <v>1962</v>
      </c>
      <c r="T33" s="4">
        <f>2*'Tabulky jízd'!T37*Vzdálenosti!$F$42-Vzdálenosti!$F$42*IF('Tabulky jízd'!T37&gt;0,"1","0")</f>
        <v>0</v>
      </c>
      <c r="U33" s="4">
        <f>2*'Tabulky jízd'!U37*Vzdálenosti!$F$42-Vzdálenosti!$F$42*IF('Tabulky jízd'!U37&gt;0,"1","0")</f>
        <v>1962</v>
      </c>
      <c r="V33" s="4">
        <f>2*'Tabulky jízd'!V37*Vzdálenosti!$F$42-Vzdálenosti!$F$42*IF('Tabulky jízd'!V37&gt;0,"1","0")</f>
        <v>0</v>
      </c>
      <c r="W33" s="4">
        <f>2*'Tabulky jízd'!W37*Vzdálenosti!$F$42-Vzdálenosti!$F$42*IF('Tabulky jízd'!W37&gt;0,"1","0")</f>
        <v>0</v>
      </c>
      <c r="X33" s="4">
        <f>2*'Tabulky jízd'!X37*Vzdálenosti!$F$42-Vzdálenosti!$F$42*IF('Tabulky jízd'!X37&gt;0,"1","0")</f>
        <v>0</v>
      </c>
      <c r="Y33" s="4">
        <f>2*'Tabulky jízd'!Y37*Vzdálenosti!$F$42-Vzdálenosti!$F$42*IF('Tabulky jízd'!Y37&gt;0,"1","0")</f>
        <v>0</v>
      </c>
      <c r="Z33" s="4">
        <f>2*'Tabulky jízd'!Z37*Vzdálenosti!$F$42-Vzdálenosti!$F$42*IF('Tabulky jízd'!Z37&gt;0,"1","0")</f>
        <v>0</v>
      </c>
      <c r="AA33" s="4">
        <f>2*'Tabulky jízd'!AA37*Vzdálenosti!$F$42-Vzdálenosti!$F$42*IF('Tabulky jízd'!AA37&gt;0,"1","0")</f>
        <v>2398</v>
      </c>
      <c r="AB33" s="4">
        <f>2*'Tabulky jízd'!AB37*Vzdálenosti!$F$42-Vzdálenosti!$F$42*IF('Tabulky jízd'!AB37&gt;0,"1","0")</f>
        <v>4578</v>
      </c>
      <c r="AC33" s="4">
        <f>2*'Tabulky jízd'!AC37*Vzdálenosti!$F$42-Vzdálenosti!$F$42*IF('Tabulky jízd'!AC37&gt;0,"1","0")</f>
        <v>0</v>
      </c>
      <c r="AD33" s="4">
        <f>2*'Tabulky jízd'!AD37*Vzdálenosti!$F$42-Vzdálenosti!$F$42*IF('Tabulky jízd'!AD37&gt;0,"1","0")</f>
        <v>0</v>
      </c>
      <c r="AE33" s="4">
        <f>2*'Tabulky jízd'!AE37*Vzdálenosti!$F$42-Vzdálenosti!$F$42*IF('Tabulky jízd'!AE37&gt;0,"1","0")</f>
        <v>0</v>
      </c>
      <c r="AF33" s="4">
        <f>2*'Tabulky jízd'!AF37*Vzdálenosti!$F$42-Vzdálenosti!$F$42*IF('Tabulky jízd'!AF37&gt;0,"1","0")</f>
        <v>0</v>
      </c>
      <c r="AG33" s="4">
        <f>2*'Tabulky jízd'!AG37*Vzdálenosti!$F$42-Vzdálenosti!$F$42*IF('Tabulky jízd'!AG37&gt;0,"1","0")</f>
        <v>0</v>
      </c>
      <c r="AH33" s="4">
        <f>2*'Tabulky jízd'!AH37*Vzdálenosti!$F$42-Vzdálenosti!$F$42*IF('Tabulky jízd'!AH37&gt;0,"1","0")</f>
        <v>0</v>
      </c>
      <c r="AI33" s="4">
        <f>2*'Tabulky jízd'!AI37*Vzdálenosti!$F$42-Vzdálenosti!$F$42*IF('Tabulky jízd'!AI37&gt;0,"1","0")</f>
        <v>0</v>
      </c>
      <c r="AJ33" s="4">
        <f>2*'Tabulky jízd'!AJ37*Vzdálenosti!$F$42-Vzdálenosti!$F$42*IF('Tabulky jízd'!AJ37&gt;0,"1","0")</f>
        <v>4578</v>
      </c>
      <c r="AK33" s="4">
        <f>2*'Tabulky jízd'!AK37*Vzdálenosti!$F$42-Vzdálenosti!$F$42*IF('Tabulky jízd'!AK37&gt;0,"1","0")</f>
        <v>654</v>
      </c>
      <c r="AL33" s="4">
        <f>2*'Tabulky jízd'!AL37*Vzdálenosti!$F$42-Vzdálenosti!$F$42*IF('Tabulky jízd'!AL37&gt;0,"1","0")</f>
        <v>0</v>
      </c>
      <c r="AM33" s="4">
        <f>2*'Tabulky jízd'!AM37*Vzdálenosti!$F$42-Vzdálenosti!$F$42*IF('Tabulky jízd'!AM37&gt;0,"1","0")</f>
        <v>1962</v>
      </c>
      <c r="AN33" s="4">
        <f>2*'Tabulky jízd'!AN37*Vzdálenosti!$F$42-Vzdálenosti!$F$42*IF('Tabulky jízd'!AN37&gt;0,"1","0")</f>
        <v>1526</v>
      </c>
      <c r="AO33" s="4">
        <f>2*'Tabulky jízd'!AO37*Vzdálenosti!$F$42-Vzdálenosti!$F$42*IF('Tabulky jízd'!AO37&gt;0,"1","0")</f>
        <v>0</v>
      </c>
      <c r="AP33" s="4">
        <f>2*'Tabulky jízd'!AP37*Vzdálenosti!$F$42-Vzdálenosti!$F$42*IF('Tabulky jízd'!AP37&gt;0,"1","0")</f>
        <v>2398</v>
      </c>
      <c r="AQ33" s="4">
        <f>2*'Tabulky jízd'!AQ37*Vzdálenosti!$F$42-Vzdálenosti!$F$42*IF('Tabulky jízd'!AQ37&gt;0,"1","0")</f>
        <v>2834</v>
      </c>
      <c r="AR33" s="4">
        <f>2*'Tabulky jízd'!AR37*Vzdálenosti!$F$42-Vzdálenosti!$F$42*IF('Tabulky jízd'!AR37&gt;0,"1","0")</f>
        <v>0</v>
      </c>
      <c r="AS33" s="4">
        <f>2*'Tabulky jízd'!AS37*Vzdálenosti!$F$42-Vzdálenosti!$F$42*IF('Tabulky jízd'!AS37&gt;0,"1","0")</f>
        <v>1526</v>
      </c>
      <c r="AT33" s="4">
        <f>2*'Tabulky jízd'!AT37*Vzdálenosti!$F$42-Vzdálenosti!$F$42*IF('Tabulky jízd'!AT37&gt;0,"1","0")</f>
        <v>1526</v>
      </c>
      <c r="AU33" s="4">
        <f>2*'Tabulky jízd'!AU37*Vzdálenosti!$F$42-Vzdálenosti!$F$42*IF('Tabulky jízd'!AU37&gt;0,"1","0")</f>
        <v>0</v>
      </c>
      <c r="AV33" s="4">
        <f>2*'Tabulky jízd'!AV37*Vzdálenosti!$F$42-Vzdálenosti!$F$42*IF('Tabulky jízd'!AV37&gt;0,"1","0")</f>
        <v>1962</v>
      </c>
      <c r="AW33" s="4">
        <f>2*'Tabulky jízd'!AW37*Vzdálenosti!$F$42-Vzdálenosti!$F$42*IF('Tabulky jízd'!AW37&gt;0,"1","0")</f>
        <v>2834</v>
      </c>
      <c r="AX33" s="4">
        <f>2*'Tabulky jízd'!AX37*Vzdálenosti!$F$42-Vzdálenosti!$F$42*IF('Tabulky jízd'!AX37&gt;0,"1","0")</f>
        <v>0</v>
      </c>
      <c r="AY33" s="4">
        <f>2*'Tabulky jízd'!AY37*Vzdálenosti!$F$42-Vzdálenosti!$F$42*IF('Tabulky jízd'!AY37&gt;0,"1","0")</f>
        <v>0</v>
      </c>
      <c r="AZ33" s="4">
        <f>2*'Tabulky jízd'!AZ37*Vzdálenosti!$F$42-Vzdálenosti!$F$42*IF('Tabulky jízd'!AZ37&gt;0,"1","0")</f>
        <v>0</v>
      </c>
      <c r="BA33" s="4">
        <f>2*'Tabulky jízd'!BA37*Vzdálenosti!$F$42-Vzdálenosti!$F$42*IF('Tabulky jízd'!BA37&gt;0,"1","0")</f>
        <v>0</v>
      </c>
      <c r="BB33" s="4">
        <f>2*'Tabulky jízd'!BB37*Vzdálenosti!$F$42-Vzdálenosti!$F$42*IF('Tabulky jízd'!BB37&gt;0,"1","0")</f>
        <v>0</v>
      </c>
      <c r="BC33" s="4">
        <f>2*'Tabulky jízd'!BC37*Vzdálenosti!$F$42-Vzdálenosti!$F$42*IF('Tabulky jízd'!BC37&gt;0,"1","0")</f>
        <v>0</v>
      </c>
      <c r="BD33" s="4">
        <f>2*'Tabulky jízd'!BD37*Vzdálenosti!$F$42-Vzdálenosti!$F$42*IF('Tabulky jízd'!BD37&gt;0,"1","0")</f>
        <v>0</v>
      </c>
      <c r="BE33" s="4">
        <f>2*'Tabulky jízd'!BE37*Vzdálenosti!$F$42-Vzdálenosti!$F$42*IF('Tabulky jízd'!BE37&gt;0,"1","0")</f>
        <v>1962</v>
      </c>
      <c r="BF33" s="4">
        <f>2*'Tabulky jízd'!BF37*Vzdálenosti!$F$42-Vzdálenosti!$F$42*IF('Tabulky jízd'!BF37&gt;0,"1","0")</f>
        <v>1962</v>
      </c>
      <c r="BG33" s="4">
        <f>2*'Tabulky jízd'!BG37*Vzdálenosti!$F$42-Vzdálenosti!$F$42*IF('Tabulky jízd'!BG37&gt;0,"1","0")</f>
        <v>0</v>
      </c>
      <c r="BH33" s="4">
        <f>2*'Tabulky jízd'!BH37*Vzdálenosti!$F$42-Vzdálenosti!$F$42*IF('Tabulky jízd'!BH37&gt;0,"1","0")</f>
        <v>2834</v>
      </c>
      <c r="BI33" s="4">
        <f>2*'Tabulky jízd'!BI37*Vzdálenosti!$F$42-Vzdálenosti!$F$42*IF('Tabulky jízd'!BI37&gt;0,"1","0")</f>
        <v>4142</v>
      </c>
      <c r="BJ33" s="4">
        <f>2*'Tabulky jízd'!BJ37*Vzdálenosti!$F$42-Vzdálenosti!$F$42*IF('Tabulky jízd'!BJ37&gt;0,"1","0")</f>
        <v>0</v>
      </c>
      <c r="BK33" s="4">
        <f>2*'Tabulky jízd'!BK37*Vzdálenosti!$F$42-Vzdálenosti!$F$42*IF('Tabulky jízd'!BK37&gt;0,"1","0")</f>
        <v>1090</v>
      </c>
      <c r="BL33" s="4">
        <f>2*'Tabulky jízd'!BL37*Vzdálenosti!$F$42-Vzdálenosti!$F$42*IF('Tabulky jízd'!BL37&gt;0,"1","0")</f>
        <v>1962</v>
      </c>
      <c r="BM33" s="4">
        <f>2*'Tabulky jízd'!BM37*Vzdálenosti!$F$42-Vzdálenosti!$F$42*IF('Tabulky jízd'!BM37&gt;0,"1","0")</f>
        <v>0</v>
      </c>
      <c r="BN33" s="4">
        <f>2*'Tabulky jízd'!BN37*Vzdálenosti!$F$42-Vzdálenosti!$F$42*IF('Tabulky jízd'!BN37&gt;0,"1","0")</f>
        <v>1526</v>
      </c>
      <c r="BO33" s="4">
        <f>2*'Tabulky jízd'!BO37*Vzdálenosti!$F$42-Vzdálenosti!$F$42*IF('Tabulky jízd'!BO37&gt;0,"1","0")</f>
        <v>2398</v>
      </c>
      <c r="BP33" s="4">
        <f>2*'Tabulky jízd'!BP37*Vzdálenosti!$F$42-Vzdálenosti!$F$42*IF('Tabulky jízd'!BP37&gt;0,"1","0")</f>
        <v>0</v>
      </c>
      <c r="BQ33" s="4">
        <f>2*'Tabulky jízd'!BQ37*Vzdálenosti!$F$42-Vzdálenosti!$F$42*IF('Tabulky jízd'!BQ37&gt;0,"1","0")</f>
        <v>2398</v>
      </c>
      <c r="BR33" s="4">
        <f>2*'Tabulky jízd'!BR37*Vzdálenosti!$F$42-Vzdálenosti!$F$42*IF('Tabulky jízd'!BR37&gt;0,"1","0")</f>
        <v>1090</v>
      </c>
      <c r="BS33" s="4">
        <f>2*'Tabulky jízd'!BS37*Vzdálenosti!$F$42-Vzdálenosti!$F$42*IF('Tabulky jízd'!BS37&gt;0,"1","0")</f>
        <v>0</v>
      </c>
      <c r="BT33" s="4">
        <f>2*'Tabulky jízd'!BT37*Vzdálenosti!$F$42-Vzdálenosti!$F$42*IF('Tabulky jízd'!BT37&gt;0,"1","0")</f>
        <v>0</v>
      </c>
      <c r="BU33" s="4">
        <f>2*'Tabulky jízd'!BU37*Vzdálenosti!$F$42-Vzdálenosti!$F$42*IF('Tabulky jízd'!BU37&gt;0,"1","0")</f>
        <v>0</v>
      </c>
      <c r="BV33" s="4">
        <f>2*'Tabulky jízd'!BV37*Vzdálenosti!$F$42-Vzdálenosti!$F$42*IF('Tabulky jízd'!BV37&gt;0,"1","0")</f>
        <v>0</v>
      </c>
      <c r="BW33" s="4">
        <f>2*'Tabulky jízd'!BW37*Vzdálenosti!$F$42-Vzdálenosti!$F$42*IF('Tabulky jízd'!BW37&gt;0,"1","0")</f>
        <v>0</v>
      </c>
      <c r="BX33" s="4">
        <f>2*'Tabulky jízd'!BX37*Vzdálenosti!$F$42-Vzdálenosti!$F$42*IF('Tabulky jízd'!BX37&gt;0,"1","0")</f>
        <v>0</v>
      </c>
      <c r="BY33" s="4">
        <f>2*'Tabulky jízd'!BY37*Vzdálenosti!$F$42-Vzdálenosti!$F$42*IF('Tabulky jízd'!BY37&gt;0,"1","0")</f>
        <v>0</v>
      </c>
      <c r="BZ33" s="4">
        <f>2*'Tabulky jízd'!BZ37*Vzdálenosti!$F$42-Vzdálenosti!$F$42*IF('Tabulky jízd'!BZ37&gt;0,"1","0")</f>
        <v>654</v>
      </c>
      <c r="CA33" s="4">
        <f>2*'Tabulky jízd'!CA37*Vzdálenosti!$F$42-Vzdálenosti!$F$42*IF('Tabulky jízd'!CA37&gt;0,"1","0")</f>
        <v>0</v>
      </c>
      <c r="CB33" s="4">
        <f>2*'Tabulky jízd'!CB37*Vzdálenosti!$F$42-Vzdálenosti!$F$42*IF('Tabulky jízd'!CB37&gt;0,"1","0")</f>
        <v>0</v>
      </c>
      <c r="CC33" s="4">
        <f>2*'Tabulky jízd'!CC37*Vzdálenosti!$F$42-Vzdálenosti!$F$42*IF('Tabulky jízd'!CC37&gt;0,"1","0")</f>
        <v>0</v>
      </c>
      <c r="CD33" s="4">
        <f>2*'Tabulky jízd'!CD37*Vzdálenosti!$F$42-Vzdálenosti!$F$42*IF('Tabulky jízd'!CD37&gt;0,"1","0")</f>
        <v>0</v>
      </c>
      <c r="CE33" s="4">
        <f>2*'Tabulky jízd'!CE37*Vzdálenosti!$F$42-Vzdálenosti!$F$42*IF('Tabulky jízd'!CE37&gt;0,"1","0")</f>
        <v>0</v>
      </c>
      <c r="CF33" s="4">
        <f>2*'Tabulky jízd'!CF37*Vzdálenosti!$F$42-Vzdálenosti!$F$42*IF('Tabulky jízd'!CF37&gt;0,"1","0")</f>
        <v>4142</v>
      </c>
      <c r="CG33" s="4">
        <f>2*'Tabulky jízd'!CG37*Vzdálenosti!$F$42-Vzdálenosti!$F$42*IF('Tabulky jízd'!CG37&gt;0,"1","0")</f>
        <v>2834</v>
      </c>
      <c r="CH33" s="4">
        <f>2*'Tabulky jízd'!CH37*Vzdálenosti!$F$42-Vzdálenosti!$F$42*IF('Tabulky jízd'!CH37&gt;0,"1","0")</f>
        <v>0</v>
      </c>
      <c r="CI33" s="4">
        <f>2*'Tabulky jízd'!CI37*Vzdálenosti!$F$42-Vzdálenosti!$F$42*IF('Tabulky jízd'!CI37&gt;0,"1","0")</f>
        <v>5014</v>
      </c>
      <c r="CJ33" s="4">
        <f>2*'Tabulky jízd'!CJ37*Vzdálenosti!$F$42-Vzdálenosti!$F$42*IF('Tabulky jízd'!CJ37&gt;0,"1","0")</f>
        <v>3270</v>
      </c>
      <c r="CK33" s="4">
        <f>2*'Tabulky jízd'!CK37*Vzdálenosti!$F$42-Vzdálenosti!$F$42*IF('Tabulky jízd'!CK37&gt;0,"1","0")</f>
        <v>0</v>
      </c>
      <c r="CL33" s="4">
        <f>2*'Tabulky jízd'!CL37*Vzdálenosti!$F$42-Vzdálenosti!$F$42*IF('Tabulky jízd'!CL37&gt;0,"1","0")</f>
        <v>0</v>
      </c>
      <c r="CM33" s="4">
        <f>2*'Tabulky jízd'!CM37*Vzdálenosti!$F$42-Vzdálenosti!$F$42*IF('Tabulky jízd'!CM37&gt;0,"1","0")</f>
        <v>0</v>
      </c>
      <c r="CN33" s="4">
        <f>2*'Tabulky jízd'!CN37*Vzdálenosti!$F$42-Vzdálenosti!$F$42*IF('Tabulky jízd'!CN37&gt;0,"1","0")</f>
        <v>0</v>
      </c>
      <c r="CO33" s="4">
        <f>2*'Tabulky jízd'!CO37*Vzdálenosti!$F$42-Vzdálenosti!$F$42*IF('Tabulky jízd'!CO37&gt;0,"1","0")</f>
        <v>0</v>
      </c>
      <c r="CP33" s="4">
        <f>2*'Tabulky jízd'!CP37*Vzdálenosti!$F$42-Vzdálenosti!$F$42*IF('Tabulky jízd'!CP37&gt;0,"1","0")</f>
        <v>0</v>
      </c>
      <c r="CQ33" s="4">
        <f>2*'Tabulky jízd'!CQ37*Vzdálenosti!$F$42-Vzdálenosti!$F$42*IF('Tabulky jízd'!CQ37&gt;0,"1","0")</f>
        <v>0</v>
      </c>
      <c r="CR33" s="4">
        <f>2*'Tabulky jízd'!CR37*Vzdálenosti!$F$42-Vzdálenosti!$F$42*IF('Tabulky jízd'!CR37&gt;0,"1","0")</f>
        <v>0</v>
      </c>
      <c r="CS33" s="4">
        <f>2*'Tabulky jízd'!CS37*Vzdálenosti!$F$42-Vzdálenosti!$F$42*IF('Tabulky jízd'!CS37&gt;0,"1","0")</f>
        <v>0</v>
      </c>
      <c r="CT33" s="4">
        <f>2*'Tabulky jízd'!CT37*Vzdálenosti!$F$42-Vzdálenosti!$F$42*IF('Tabulky jízd'!CT37&gt;0,"1","0")</f>
        <v>0</v>
      </c>
      <c r="CU33" s="4">
        <f>2*'Tabulky jízd'!CU37*Vzdálenosti!$F$42-Vzdálenosti!$F$42*IF('Tabulky jízd'!CU37&gt;0,"1","0")</f>
        <v>3270</v>
      </c>
      <c r="CV33" s="4">
        <f>2*'Tabulky jízd'!CV37*Vzdálenosti!$F$42-Vzdálenosti!$F$42*IF('Tabulky jízd'!CV37&gt;0,"1","0")</f>
        <v>1090</v>
      </c>
      <c r="CW33" s="16">
        <f t="shared" ref="CW33:CW53" si="2">SUM(H33:CV33)</f>
        <v>79352</v>
      </c>
    </row>
    <row r="34" spans="1:101" s="15" customFormat="1" x14ac:dyDescent="0.25">
      <c r="A34" s="19"/>
      <c r="B34" s="4" t="s">
        <v>70</v>
      </c>
      <c r="C34" s="4" t="s">
        <v>56</v>
      </c>
      <c r="D34" s="16" t="s">
        <v>96</v>
      </c>
      <c r="E34" s="4" t="s">
        <v>67</v>
      </c>
      <c r="F34" s="16">
        <v>3</v>
      </c>
      <c r="G34" s="16"/>
      <c r="H34" s="4">
        <f>2*'Tabulky jízd'!H38*Vzdálenosti!$F$43-Vzdálenosti!$F$43*IF('Tabulky jízd'!H38&gt;0,"1","0")</f>
        <v>0</v>
      </c>
      <c r="I34" s="4">
        <f>2*'Tabulky jízd'!I38*Vzdálenosti!$F$43-Vzdálenosti!$F$43*IF('Tabulky jízd'!I38&gt;0,"1","0")</f>
        <v>0</v>
      </c>
      <c r="J34" s="4">
        <f>2*'Tabulky jízd'!J38*Vzdálenosti!$F$43-Vzdálenosti!$F$43*IF('Tabulky jízd'!J38&gt;0,"1","0")</f>
        <v>0</v>
      </c>
      <c r="K34" s="4">
        <f>2*'Tabulky jízd'!K38*Vzdálenosti!$F$43-Vzdálenosti!$F$43*IF('Tabulky jízd'!K38&gt;0,"1","0")</f>
        <v>0</v>
      </c>
      <c r="L34" s="4">
        <f>2*'Tabulky jízd'!L38*Vzdálenosti!$F$43-Vzdálenosti!$F$43*IF('Tabulky jízd'!L38&gt;0,"1","0")</f>
        <v>0</v>
      </c>
      <c r="M34" s="4">
        <f>2*'Tabulky jízd'!M38*Vzdálenosti!$F$43-Vzdálenosti!$F$43*IF('Tabulky jízd'!M38&gt;0,"1","0")</f>
        <v>0</v>
      </c>
      <c r="N34" s="4">
        <f>2*'Tabulky jízd'!N38*Vzdálenosti!$F$43-Vzdálenosti!$F$43*IF('Tabulky jízd'!N38&gt;0,"1","0")</f>
        <v>0</v>
      </c>
      <c r="O34" s="4">
        <f>2*'Tabulky jízd'!O38*Vzdálenosti!$F$43-Vzdálenosti!$F$43*IF('Tabulky jízd'!O38&gt;0,"1","0")</f>
        <v>0</v>
      </c>
      <c r="P34" s="4">
        <f>2*'Tabulky jízd'!P38*Vzdálenosti!$F$43-Vzdálenosti!$F$43*IF('Tabulky jízd'!P38&gt;0,"1","0")</f>
        <v>0</v>
      </c>
      <c r="Q34" s="4">
        <f>2*'Tabulky jízd'!Q38*Vzdálenosti!$F$43-Vzdálenosti!$F$43*IF('Tabulky jízd'!Q38&gt;0,"1","0")</f>
        <v>0</v>
      </c>
      <c r="R34" s="4">
        <f>2*'Tabulky jízd'!R38*Vzdálenosti!$F$43-Vzdálenosti!$F$43*IF('Tabulky jízd'!R38&gt;0,"1","0")</f>
        <v>0</v>
      </c>
      <c r="S34" s="4">
        <f>2*'Tabulky jízd'!S38*Vzdálenosti!$F$43-Vzdálenosti!$F$43*IF('Tabulky jízd'!S38&gt;0,"1","0")</f>
        <v>0</v>
      </c>
      <c r="T34" s="4">
        <f>2*'Tabulky jízd'!T38*Vzdálenosti!$F$43-Vzdálenosti!$F$43*IF('Tabulky jízd'!T38&gt;0,"1","0")</f>
        <v>0</v>
      </c>
      <c r="U34" s="4">
        <f>2*'Tabulky jízd'!U38*Vzdálenosti!$F$43-Vzdálenosti!$F$43*IF('Tabulky jízd'!U38&gt;0,"1","0")</f>
        <v>0</v>
      </c>
      <c r="V34" s="4">
        <f>2*'Tabulky jízd'!V38*Vzdálenosti!$F$43-Vzdálenosti!$F$43*IF('Tabulky jízd'!V38&gt;0,"1","0")</f>
        <v>1183</v>
      </c>
      <c r="W34" s="4">
        <f>2*'Tabulky jízd'!W38*Vzdálenosti!$F$43-Vzdálenosti!$F$43*IF('Tabulky jízd'!W38&gt;0,"1","0")</f>
        <v>1365</v>
      </c>
      <c r="X34" s="4">
        <f>2*'Tabulky jízd'!X38*Vzdálenosti!$F$43-Vzdálenosti!$F$43*IF('Tabulky jízd'!X38&gt;0,"1","0")</f>
        <v>3003</v>
      </c>
      <c r="Y34" s="4">
        <f>2*'Tabulky jízd'!Y38*Vzdálenosti!$F$43-Vzdálenosti!$F$43*IF('Tabulky jízd'!Y38&gt;0,"1","0")</f>
        <v>1001</v>
      </c>
      <c r="Z34" s="4">
        <f>2*'Tabulky jízd'!Z38*Vzdálenosti!$F$43-Vzdálenosti!$F$43*IF('Tabulky jízd'!Z38&gt;0,"1","0")</f>
        <v>1001</v>
      </c>
      <c r="AA34" s="4">
        <f>2*'Tabulky jízd'!AA38*Vzdálenosti!$F$43-Vzdálenosti!$F$43*IF('Tabulky jízd'!AA38&gt;0,"1","0")</f>
        <v>0</v>
      </c>
      <c r="AB34" s="4">
        <f>2*'Tabulky jízd'!AB38*Vzdálenosti!$F$43-Vzdálenosti!$F$43*IF('Tabulky jízd'!AB38&gt;0,"1","0")</f>
        <v>0</v>
      </c>
      <c r="AC34" s="4">
        <f>2*'Tabulky jízd'!AC38*Vzdálenosti!$F$43-Vzdálenosti!$F$43*IF('Tabulky jízd'!AC38&gt;0,"1","0")</f>
        <v>0</v>
      </c>
      <c r="AD34" s="4">
        <f>2*'Tabulky jízd'!AD38*Vzdálenosti!$F$43-Vzdálenosti!$F$43*IF('Tabulky jízd'!AD38&gt;0,"1","0")</f>
        <v>0</v>
      </c>
      <c r="AE34" s="4">
        <f>2*'Tabulky jízd'!AE38*Vzdálenosti!$F$43-Vzdálenosti!$F$43*IF('Tabulky jízd'!AE38&gt;0,"1","0")</f>
        <v>0</v>
      </c>
      <c r="AF34" s="4">
        <f>2*'Tabulky jízd'!AF38*Vzdálenosti!$F$43-Vzdálenosti!$F$43*IF('Tabulky jízd'!AF38&gt;0,"1","0")</f>
        <v>0</v>
      </c>
      <c r="AG34" s="4">
        <f>2*'Tabulky jízd'!AG38*Vzdálenosti!$F$43-Vzdálenosti!$F$43*IF('Tabulky jízd'!AG38&gt;0,"1","0")</f>
        <v>0</v>
      </c>
      <c r="AH34" s="4">
        <f>2*'Tabulky jízd'!AH38*Vzdálenosti!$F$43-Vzdálenosti!$F$43*IF('Tabulky jízd'!AH38&gt;0,"1","0")</f>
        <v>0</v>
      </c>
      <c r="AI34" s="4">
        <f>2*'Tabulky jízd'!AI38*Vzdálenosti!$F$43-Vzdálenosti!$F$43*IF('Tabulky jízd'!AI38&gt;0,"1","0")</f>
        <v>0</v>
      </c>
      <c r="AJ34" s="4">
        <f>2*'Tabulky jízd'!AJ38*Vzdálenosti!$F$43-Vzdálenosti!$F$43*IF('Tabulky jízd'!AJ38&gt;0,"1","0")</f>
        <v>0</v>
      </c>
      <c r="AK34" s="4">
        <f>2*'Tabulky jízd'!AK38*Vzdálenosti!$F$43-Vzdálenosti!$F$43*IF('Tabulky jízd'!AK38&gt;0,"1","0")</f>
        <v>0</v>
      </c>
      <c r="AL34" s="4">
        <f>2*'Tabulky jízd'!AL38*Vzdálenosti!$F$43-Vzdálenosti!$F$43*IF('Tabulky jízd'!AL38&gt;0,"1","0")</f>
        <v>0</v>
      </c>
      <c r="AM34" s="4">
        <f>2*'Tabulky jízd'!AM38*Vzdálenosti!$F$43-Vzdálenosti!$F$43*IF('Tabulky jízd'!AM38&gt;0,"1","0")</f>
        <v>0</v>
      </c>
      <c r="AN34" s="4">
        <f>2*'Tabulky jízd'!AN38*Vzdálenosti!$F$43-Vzdálenosti!$F$43*IF('Tabulky jízd'!AN38&gt;0,"1","0")</f>
        <v>0</v>
      </c>
      <c r="AO34" s="4">
        <f>2*'Tabulky jízd'!AO38*Vzdálenosti!$F$43-Vzdálenosti!$F$43*IF('Tabulky jízd'!AO38&gt;0,"1","0")</f>
        <v>0</v>
      </c>
      <c r="AP34" s="4">
        <f>2*'Tabulky jízd'!AP38*Vzdálenosti!$F$43-Vzdálenosti!$F$43*IF('Tabulky jízd'!AP38&gt;0,"1","0")</f>
        <v>455</v>
      </c>
      <c r="AQ34" s="4">
        <f>2*'Tabulky jízd'!AQ38*Vzdálenosti!$F$43-Vzdálenosti!$F$43*IF('Tabulky jízd'!AQ38&gt;0,"1","0")</f>
        <v>1911</v>
      </c>
      <c r="AR34" s="4">
        <f>2*'Tabulky jízd'!AR38*Vzdálenosti!$F$43-Vzdálenosti!$F$43*IF('Tabulky jízd'!AR38&gt;0,"1","0")</f>
        <v>1365</v>
      </c>
      <c r="AS34" s="4">
        <f>2*'Tabulky jízd'!AS38*Vzdálenosti!$F$43-Vzdálenosti!$F$43*IF('Tabulky jízd'!AS38&gt;0,"1","0")</f>
        <v>1547</v>
      </c>
      <c r="AT34" s="4">
        <f>2*'Tabulky jízd'!AT38*Vzdálenosti!$F$43-Vzdálenosti!$F$43*IF('Tabulky jízd'!AT38&gt;0,"1","0")</f>
        <v>819</v>
      </c>
      <c r="AU34" s="4">
        <f>2*'Tabulky jízd'!AU38*Vzdálenosti!$F$43-Vzdálenosti!$F$43*IF('Tabulky jízd'!AU38&gt;0,"1","0")</f>
        <v>1729</v>
      </c>
      <c r="AV34" s="4">
        <f>2*'Tabulky jízd'!AV38*Vzdálenosti!$F$43-Vzdálenosti!$F$43*IF('Tabulky jízd'!AV38&gt;0,"1","0")</f>
        <v>1365</v>
      </c>
      <c r="AW34" s="4">
        <f>2*'Tabulky jízd'!AW38*Vzdálenosti!$F$43-Vzdálenosti!$F$43*IF('Tabulky jízd'!AW38&gt;0,"1","0")</f>
        <v>1001</v>
      </c>
      <c r="AX34" s="4">
        <f>2*'Tabulky jízd'!AX38*Vzdálenosti!$F$43-Vzdálenosti!$F$43*IF('Tabulky jízd'!AX38&gt;0,"1","0")</f>
        <v>0</v>
      </c>
      <c r="AY34" s="4">
        <f>2*'Tabulky jízd'!AY38*Vzdálenosti!$F$43-Vzdálenosti!$F$43*IF('Tabulky jízd'!AY38&gt;0,"1","0")</f>
        <v>0</v>
      </c>
      <c r="AZ34" s="4">
        <f>2*'Tabulky jízd'!AZ38*Vzdálenosti!$F$43-Vzdálenosti!$F$43*IF('Tabulky jízd'!AZ38&gt;0,"1","0")</f>
        <v>0</v>
      </c>
      <c r="BA34" s="4">
        <f>2*'Tabulky jízd'!BA38*Vzdálenosti!$F$43-Vzdálenosti!$F$43*IF('Tabulky jízd'!BA38&gt;0,"1","0")</f>
        <v>0</v>
      </c>
      <c r="BB34" s="4">
        <f>2*'Tabulky jízd'!BB38*Vzdálenosti!$F$43-Vzdálenosti!$F$43*IF('Tabulky jízd'!BB38&gt;0,"1","0")</f>
        <v>0</v>
      </c>
      <c r="BC34" s="4">
        <f>2*'Tabulky jízd'!BC38*Vzdálenosti!$F$43-Vzdálenosti!$F$43*IF('Tabulky jízd'!BC38&gt;0,"1","0")</f>
        <v>0</v>
      </c>
      <c r="BD34" s="4">
        <f>2*'Tabulky jízd'!BD38*Vzdálenosti!$F$43-Vzdálenosti!$F$43*IF('Tabulky jízd'!BD38&gt;0,"1","0")</f>
        <v>1547</v>
      </c>
      <c r="BE34" s="4">
        <f>2*'Tabulky jízd'!BE38*Vzdálenosti!$F$43-Vzdálenosti!$F$43*IF('Tabulky jízd'!BE38&gt;0,"1","0")</f>
        <v>1001</v>
      </c>
      <c r="BF34" s="4">
        <f>2*'Tabulky jízd'!BF38*Vzdálenosti!$F$43-Vzdálenosti!$F$43*IF('Tabulky jízd'!BF38&gt;0,"1","0")</f>
        <v>1365</v>
      </c>
      <c r="BG34" s="4">
        <f>2*'Tabulky jízd'!BG38*Vzdálenosti!$F$43-Vzdálenosti!$F$43*IF('Tabulky jízd'!BG38&gt;0,"1","0")</f>
        <v>1547</v>
      </c>
      <c r="BH34" s="4">
        <f>2*'Tabulky jízd'!BH38*Vzdálenosti!$F$43-Vzdálenosti!$F$43*IF('Tabulky jízd'!BH38&gt;0,"1","0")</f>
        <v>1365</v>
      </c>
      <c r="BI34" s="4">
        <f>2*'Tabulky jízd'!BI38*Vzdálenosti!$F$43-Vzdálenosti!$F$43*IF('Tabulky jízd'!BI38&gt;0,"1","0")</f>
        <v>637</v>
      </c>
      <c r="BJ34" s="4">
        <f>2*'Tabulky jízd'!BJ38*Vzdálenosti!$F$43-Vzdálenosti!$F$43*IF('Tabulky jízd'!BJ38&gt;0,"1","0")</f>
        <v>1183</v>
      </c>
      <c r="BK34" s="4">
        <f>2*'Tabulky jízd'!BK38*Vzdálenosti!$F$43-Vzdálenosti!$F$43*IF('Tabulky jízd'!BK38&gt;0,"1","0")</f>
        <v>1547</v>
      </c>
      <c r="BL34" s="4">
        <f>2*'Tabulky jízd'!BL38*Vzdálenosti!$F$43-Vzdálenosti!$F$43*IF('Tabulky jízd'!BL38&gt;0,"1","0")</f>
        <v>91</v>
      </c>
      <c r="BM34" s="4">
        <f>2*'Tabulky jízd'!BM38*Vzdálenosti!$F$43-Vzdálenosti!$F$43*IF('Tabulky jízd'!BM38&gt;0,"1","0")</f>
        <v>0</v>
      </c>
      <c r="BN34" s="4">
        <f>2*'Tabulky jízd'!BN38*Vzdálenosti!$F$43-Vzdálenosti!$F$43*IF('Tabulky jízd'!BN38&gt;0,"1","0")</f>
        <v>0</v>
      </c>
      <c r="BO34" s="4">
        <f>2*'Tabulky jízd'!BO38*Vzdálenosti!$F$43-Vzdálenosti!$F$43*IF('Tabulky jízd'!BO38&gt;0,"1","0")</f>
        <v>0</v>
      </c>
      <c r="BP34" s="4">
        <f>2*'Tabulky jízd'!BP38*Vzdálenosti!$F$43-Vzdálenosti!$F$43*IF('Tabulky jízd'!BP38&gt;0,"1","0")</f>
        <v>0</v>
      </c>
      <c r="BQ34" s="4">
        <f>2*'Tabulky jízd'!BQ38*Vzdálenosti!$F$43-Vzdálenosti!$F$43*IF('Tabulky jízd'!BQ38&gt;0,"1","0")</f>
        <v>0</v>
      </c>
      <c r="BR34" s="4">
        <f>2*'Tabulky jízd'!BR38*Vzdálenosti!$F$43-Vzdálenosti!$F$43*IF('Tabulky jízd'!BR38&gt;0,"1","0")</f>
        <v>0</v>
      </c>
      <c r="BS34" s="4">
        <f>2*'Tabulky jízd'!BS38*Vzdálenosti!$F$43-Vzdálenosti!$F$43*IF('Tabulky jízd'!BS38&gt;0,"1","0")</f>
        <v>0</v>
      </c>
      <c r="BT34" s="4">
        <f>2*'Tabulky jízd'!BT38*Vzdálenosti!$F$43-Vzdálenosti!$F$43*IF('Tabulky jízd'!BT38&gt;0,"1","0")</f>
        <v>0</v>
      </c>
      <c r="BU34" s="4">
        <f>2*'Tabulky jízd'!BU38*Vzdálenosti!$F$43-Vzdálenosti!$F$43*IF('Tabulky jízd'!BU38&gt;0,"1","0")</f>
        <v>0</v>
      </c>
      <c r="BV34" s="4">
        <f>2*'Tabulky jízd'!BV38*Vzdálenosti!$F$43-Vzdálenosti!$F$43*IF('Tabulky jízd'!BV38&gt;0,"1","0")</f>
        <v>0</v>
      </c>
      <c r="BW34" s="4">
        <f>2*'Tabulky jízd'!BW38*Vzdálenosti!$F$43-Vzdálenosti!$F$43*IF('Tabulky jízd'!BW38&gt;0,"1","0")</f>
        <v>0</v>
      </c>
      <c r="BX34" s="4">
        <f>2*'Tabulky jízd'!BX38*Vzdálenosti!$F$43-Vzdálenosti!$F$43*IF('Tabulky jízd'!BX38&gt;0,"1","0")</f>
        <v>0</v>
      </c>
      <c r="BY34" s="4">
        <f>2*'Tabulky jízd'!BY38*Vzdálenosti!$F$43-Vzdálenosti!$F$43*IF('Tabulky jízd'!BY38&gt;0,"1","0")</f>
        <v>0</v>
      </c>
      <c r="BZ34" s="4">
        <f>2*'Tabulky jízd'!BZ38*Vzdálenosti!$F$43-Vzdálenosti!$F$43*IF('Tabulky jízd'!BZ38&gt;0,"1","0")</f>
        <v>0</v>
      </c>
      <c r="CA34" s="4">
        <f>2*'Tabulky jízd'!CA38*Vzdálenosti!$F$43-Vzdálenosti!$F$43*IF('Tabulky jízd'!CA38&gt;0,"1","0")</f>
        <v>0</v>
      </c>
      <c r="CB34" s="4">
        <f>2*'Tabulky jízd'!CB38*Vzdálenosti!$F$43-Vzdálenosti!$F$43*IF('Tabulky jízd'!CB38&gt;0,"1","0")</f>
        <v>0</v>
      </c>
      <c r="CC34" s="4">
        <f>2*'Tabulky jízd'!CC38*Vzdálenosti!$F$43-Vzdálenosti!$F$43*IF('Tabulky jízd'!CC38&gt;0,"1","0")</f>
        <v>0</v>
      </c>
      <c r="CD34" s="4">
        <f>2*'Tabulky jízd'!CD38*Vzdálenosti!$F$43-Vzdálenosti!$F$43*IF('Tabulky jízd'!CD38&gt;0,"1","0")</f>
        <v>0</v>
      </c>
      <c r="CE34" s="4">
        <f>2*'Tabulky jízd'!CE38*Vzdálenosti!$F$43-Vzdálenosti!$F$43*IF('Tabulky jízd'!CE38&gt;0,"1","0")</f>
        <v>1547</v>
      </c>
      <c r="CF34" s="4">
        <f>2*'Tabulky jízd'!CF38*Vzdálenosti!$F$43-Vzdálenosti!$F$43*IF('Tabulky jízd'!CF38&gt;0,"1","0")</f>
        <v>819</v>
      </c>
      <c r="CG34" s="4">
        <f>2*'Tabulky jízd'!CG38*Vzdálenosti!$F$43-Vzdálenosti!$F$43*IF('Tabulky jízd'!CG38&gt;0,"1","0")</f>
        <v>819</v>
      </c>
      <c r="CH34" s="4">
        <f>2*'Tabulky jízd'!CH38*Vzdálenosti!$F$43-Vzdálenosti!$F$43*IF('Tabulky jízd'!CH38&gt;0,"1","0")</f>
        <v>455</v>
      </c>
      <c r="CI34" s="4">
        <f>2*'Tabulky jízd'!CI38*Vzdálenosti!$F$43-Vzdálenosti!$F$43*IF('Tabulky jízd'!CI38&gt;0,"1","0")</f>
        <v>1001</v>
      </c>
      <c r="CJ34" s="4">
        <f>2*'Tabulky jízd'!CJ38*Vzdálenosti!$F$43-Vzdálenosti!$F$43*IF('Tabulky jízd'!CJ38&gt;0,"1","0")</f>
        <v>0</v>
      </c>
      <c r="CK34" s="4">
        <f>2*'Tabulky jízd'!CK38*Vzdálenosti!$F$43-Vzdálenosti!$F$43*IF('Tabulky jízd'!CK38&gt;0,"1","0")</f>
        <v>0</v>
      </c>
      <c r="CL34" s="4">
        <f>2*'Tabulky jízd'!CL38*Vzdálenosti!$F$43-Vzdálenosti!$F$43*IF('Tabulky jízd'!CL38&gt;0,"1","0")</f>
        <v>0</v>
      </c>
      <c r="CM34" s="4">
        <f>2*'Tabulky jízd'!CM38*Vzdálenosti!$F$43-Vzdálenosti!$F$43*IF('Tabulky jízd'!CM38&gt;0,"1","0")</f>
        <v>0</v>
      </c>
      <c r="CN34" s="4">
        <f>2*'Tabulky jízd'!CN38*Vzdálenosti!$F$43-Vzdálenosti!$F$43*IF('Tabulky jízd'!CN38&gt;0,"1","0")</f>
        <v>0</v>
      </c>
      <c r="CO34" s="4">
        <f>2*'Tabulky jízd'!CO38*Vzdálenosti!$F$43-Vzdálenosti!$F$43*IF('Tabulky jízd'!CO38&gt;0,"1","0")</f>
        <v>0</v>
      </c>
      <c r="CP34" s="4">
        <f>2*'Tabulky jízd'!CP38*Vzdálenosti!$F$43-Vzdálenosti!$F$43*IF('Tabulky jízd'!CP38&gt;0,"1","0")</f>
        <v>0</v>
      </c>
      <c r="CQ34" s="4">
        <f>2*'Tabulky jízd'!CQ38*Vzdálenosti!$F$43-Vzdálenosti!$F$43*IF('Tabulky jízd'!CQ38&gt;0,"1","0")</f>
        <v>0</v>
      </c>
      <c r="CR34" s="4">
        <f>2*'Tabulky jízd'!CR38*Vzdálenosti!$F$43-Vzdálenosti!$F$43*IF('Tabulky jízd'!CR38&gt;0,"1","0")</f>
        <v>0</v>
      </c>
      <c r="CS34" s="4">
        <f>2*'Tabulky jízd'!CS38*Vzdálenosti!$F$43-Vzdálenosti!$F$43*IF('Tabulky jízd'!CS38&gt;0,"1","0")</f>
        <v>0</v>
      </c>
      <c r="CT34" s="4">
        <f>2*'Tabulky jízd'!CT38*Vzdálenosti!$F$43-Vzdálenosti!$F$43*IF('Tabulky jízd'!CT38&gt;0,"1","0")</f>
        <v>1183</v>
      </c>
      <c r="CU34" s="4">
        <f>2*'Tabulky jízd'!CU38*Vzdálenosti!$F$43-Vzdálenosti!$F$43*IF('Tabulky jízd'!CU38&gt;0,"1","0")</f>
        <v>2639</v>
      </c>
      <c r="CV34" s="4">
        <f>2*'Tabulky jízd'!CV38*Vzdálenosti!$F$43-Vzdálenosti!$F$43*IF('Tabulky jízd'!CV38&gt;0,"1","0")</f>
        <v>2457</v>
      </c>
      <c r="CW34" s="16">
        <f t="shared" si="2"/>
        <v>38948</v>
      </c>
    </row>
    <row r="35" spans="1:101" s="15" customFormat="1" x14ac:dyDescent="0.25">
      <c r="A35" s="19"/>
      <c r="B35" s="4" t="s">
        <v>70</v>
      </c>
      <c r="C35" s="4" t="s">
        <v>64</v>
      </c>
      <c r="D35" s="16" t="s">
        <v>96</v>
      </c>
      <c r="E35" s="4" t="s">
        <v>68</v>
      </c>
      <c r="F35" s="16">
        <v>3</v>
      </c>
      <c r="G35" s="16"/>
      <c r="H35" s="4">
        <f>2*'Tabulky jízd'!H39*Vzdálenosti!$F$44-Vzdálenosti!$F$44*IF('Tabulky jízd'!H39&gt;0,"1","0")</f>
        <v>0</v>
      </c>
      <c r="I35" s="4">
        <f>2*'Tabulky jízd'!I39*Vzdálenosti!$F$44-Vzdálenosti!$F$44*IF('Tabulky jízd'!I39&gt;0,"1","0")</f>
        <v>0</v>
      </c>
      <c r="J35" s="4">
        <f>2*'Tabulky jízd'!J39*Vzdálenosti!$F$44-Vzdálenosti!$F$44*IF('Tabulky jízd'!J39&gt;0,"1","0")</f>
        <v>0</v>
      </c>
      <c r="K35" s="4">
        <f>2*'Tabulky jízd'!K39*Vzdálenosti!$F$44-Vzdálenosti!$F$44*IF('Tabulky jízd'!K39&gt;0,"1","0")</f>
        <v>0</v>
      </c>
      <c r="L35" s="4">
        <f>2*'Tabulky jízd'!L39*Vzdálenosti!$F$44-Vzdálenosti!$F$44*IF('Tabulky jízd'!L39&gt;0,"1","0")</f>
        <v>0</v>
      </c>
      <c r="M35" s="4">
        <f>2*'Tabulky jízd'!M39*Vzdálenosti!$F$44-Vzdálenosti!$F$44*IF('Tabulky jízd'!M39&gt;0,"1","0")</f>
        <v>0</v>
      </c>
      <c r="N35" s="4">
        <f>2*'Tabulky jízd'!N39*Vzdálenosti!$F$44-Vzdálenosti!$F$44*IF('Tabulky jízd'!N39&gt;0,"1","0")</f>
        <v>963</v>
      </c>
      <c r="O35" s="4">
        <f>2*'Tabulky jízd'!O39*Vzdálenosti!$F$44-Vzdálenosti!$F$44*IF('Tabulky jízd'!O39&gt;0,"1","0")</f>
        <v>0</v>
      </c>
      <c r="P35" s="4">
        <f>2*'Tabulky jízd'!P39*Vzdálenosti!$F$44-Vzdálenosti!$F$44*IF('Tabulky jízd'!P39&gt;0,"1","0")</f>
        <v>0</v>
      </c>
      <c r="Q35" s="4">
        <f>2*'Tabulky jízd'!Q39*Vzdálenosti!$F$44-Vzdálenosti!$F$44*IF('Tabulky jízd'!Q39&gt;0,"1","0")</f>
        <v>0</v>
      </c>
      <c r="R35" s="4">
        <f>2*'Tabulky jízd'!R39*Vzdálenosti!$F$44-Vzdálenosti!$F$44*IF('Tabulky jízd'!R39&gt;0,"1","0")</f>
        <v>535</v>
      </c>
      <c r="S35" s="4">
        <f>2*'Tabulky jízd'!S39*Vzdálenosti!$F$44-Vzdálenosti!$F$44*IF('Tabulky jízd'!S39&gt;0,"1","0")</f>
        <v>1391</v>
      </c>
      <c r="T35" s="4">
        <f>2*'Tabulky jízd'!T39*Vzdálenosti!$F$44-Vzdálenosti!$F$44*IF('Tabulky jízd'!T39&gt;0,"1","0")</f>
        <v>1391</v>
      </c>
      <c r="U35" s="4">
        <f>2*'Tabulky jízd'!U39*Vzdálenosti!$F$44-Vzdálenosti!$F$44*IF('Tabulky jízd'!U39&gt;0,"1","0")</f>
        <v>1819</v>
      </c>
      <c r="V35" s="4">
        <f>2*'Tabulky jízd'!V39*Vzdálenosti!$F$44-Vzdálenosti!$F$44*IF('Tabulky jízd'!V39&gt;0,"1","0")</f>
        <v>1177</v>
      </c>
      <c r="W35" s="4">
        <f>2*'Tabulky jízd'!W39*Vzdálenosti!$F$44-Vzdálenosti!$F$44*IF('Tabulky jízd'!W39&gt;0,"1","0")</f>
        <v>535</v>
      </c>
      <c r="X35" s="4">
        <f>2*'Tabulky jízd'!X39*Vzdálenosti!$F$44-Vzdálenosti!$F$44*IF('Tabulky jízd'!X39&gt;0,"1","0")</f>
        <v>1819</v>
      </c>
      <c r="Y35" s="4">
        <f>2*'Tabulky jízd'!Y39*Vzdálenosti!$F$44-Vzdálenosti!$F$44*IF('Tabulky jízd'!Y39&gt;0,"1","0")</f>
        <v>1605</v>
      </c>
      <c r="Z35" s="4">
        <f>2*'Tabulky jízd'!Z39*Vzdálenosti!$F$44-Vzdálenosti!$F$44*IF('Tabulky jízd'!Z39&gt;0,"1","0")</f>
        <v>0</v>
      </c>
      <c r="AA35" s="4">
        <f>2*'Tabulky jízd'!AA39*Vzdálenosti!$F$44-Vzdálenosti!$F$44*IF('Tabulky jízd'!AA39&gt;0,"1","0")</f>
        <v>1177</v>
      </c>
      <c r="AB35" s="4">
        <f>2*'Tabulky jízd'!AB39*Vzdálenosti!$F$44-Vzdálenosti!$F$44*IF('Tabulky jízd'!AB39&gt;0,"1","0")</f>
        <v>0</v>
      </c>
      <c r="AC35" s="4">
        <f>2*'Tabulky jízd'!AC39*Vzdálenosti!$F$44-Vzdálenosti!$F$44*IF('Tabulky jízd'!AC39&gt;0,"1","0")</f>
        <v>0</v>
      </c>
      <c r="AD35" s="4">
        <f>2*'Tabulky jízd'!AD39*Vzdálenosti!$F$44-Vzdálenosti!$F$44*IF('Tabulky jízd'!AD39&gt;0,"1","0")</f>
        <v>0</v>
      </c>
      <c r="AE35" s="4">
        <f>2*'Tabulky jízd'!AE39*Vzdálenosti!$F$44-Vzdálenosti!$F$44*IF('Tabulky jízd'!AE39&gt;0,"1","0")</f>
        <v>0</v>
      </c>
      <c r="AF35" s="4">
        <f>2*'Tabulky jízd'!AF39*Vzdálenosti!$F$44-Vzdálenosti!$F$44*IF('Tabulky jízd'!AF39&gt;0,"1","0")</f>
        <v>0</v>
      </c>
      <c r="AG35" s="4">
        <f>2*'Tabulky jízd'!AG39*Vzdálenosti!$F$44-Vzdálenosti!$F$44*IF('Tabulky jízd'!AG39&gt;0,"1","0")</f>
        <v>0</v>
      </c>
      <c r="AH35" s="4">
        <f>2*'Tabulky jízd'!AH39*Vzdálenosti!$F$44-Vzdálenosti!$F$44*IF('Tabulky jízd'!AH39&gt;0,"1","0")</f>
        <v>0</v>
      </c>
      <c r="AI35" s="4">
        <f>2*'Tabulky jízd'!AI39*Vzdálenosti!$F$44-Vzdálenosti!$F$44*IF('Tabulky jízd'!AI39&gt;0,"1","0")</f>
        <v>0</v>
      </c>
      <c r="AJ35" s="4">
        <f>2*'Tabulky jízd'!AJ39*Vzdálenosti!$F$44-Vzdálenosti!$F$44*IF('Tabulky jízd'!AJ39&gt;0,"1","0")</f>
        <v>1605</v>
      </c>
      <c r="AK35" s="4">
        <f>2*'Tabulky jízd'!AK39*Vzdálenosti!$F$44-Vzdálenosti!$F$44*IF('Tabulky jízd'!AK39&gt;0,"1","0")</f>
        <v>1391</v>
      </c>
      <c r="AL35" s="4">
        <f>2*'Tabulky jízd'!AL39*Vzdálenosti!$F$44-Vzdálenosti!$F$44*IF('Tabulky jízd'!AL39&gt;0,"1","0")</f>
        <v>1177</v>
      </c>
      <c r="AM35" s="4">
        <f>2*'Tabulky jízd'!AM39*Vzdálenosti!$F$44-Vzdálenosti!$F$44*IF('Tabulky jízd'!AM39&gt;0,"1","0")</f>
        <v>963</v>
      </c>
      <c r="AN35" s="4">
        <f>2*'Tabulky jízd'!AN39*Vzdálenosti!$F$44-Vzdálenosti!$F$44*IF('Tabulky jízd'!AN39&gt;0,"1","0")</f>
        <v>0</v>
      </c>
      <c r="AO35" s="4">
        <f>2*'Tabulky jízd'!AO39*Vzdálenosti!$F$44-Vzdálenosti!$F$44*IF('Tabulky jízd'!AO39&gt;0,"1","0")</f>
        <v>0</v>
      </c>
      <c r="AP35" s="4">
        <f>2*'Tabulky jízd'!AP39*Vzdálenosti!$F$44-Vzdálenosti!$F$44*IF('Tabulky jízd'!AP39&gt;0,"1","0")</f>
        <v>321</v>
      </c>
      <c r="AQ35" s="4">
        <f>2*'Tabulky jízd'!AQ39*Vzdálenosti!$F$44-Vzdálenosti!$F$44*IF('Tabulky jízd'!AQ39&gt;0,"1","0")</f>
        <v>1391</v>
      </c>
      <c r="AR35" s="4">
        <f>2*'Tabulky jízd'!AR39*Vzdálenosti!$F$44-Vzdálenosti!$F$44*IF('Tabulky jízd'!AR39&gt;0,"1","0")</f>
        <v>963</v>
      </c>
      <c r="AS35" s="4">
        <f>2*'Tabulky jízd'!AS39*Vzdálenosti!$F$44-Vzdálenosti!$F$44*IF('Tabulky jízd'!AS39&gt;0,"1","0")</f>
        <v>963</v>
      </c>
      <c r="AT35" s="4">
        <f>2*'Tabulky jízd'!AT39*Vzdálenosti!$F$44-Vzdálenosti!$F$44*IF('Tabulky jízd'!AT39&gt;0,"1","0")</f>
        <v>1177</v>
      </c>
      <c r="AU35" s="4">
        <f>2*'Tabulky jízd'!AU39*Vzdálenosti!$F$44-Vzdálenosti!$F$44*IF('Tabulky jízd'!AU39&gt;0,"1","0")</f>
        <v>749</v>
      </c>
      <c r="AV35" s="4">
        <f>2*'Tabulky jízd'!AV39*Vzdálenosti!$F$44-Vzdálenosti!$F$44*IF('Tabulky jízd'!AV39&gt;0,"1","0")</f>
        <v>0</v>
      </c>
      <c r="AW35" s="4">
        <f>2*'Tabulky jízd'!AW39*Vzdálenosti!$F$44-Vzdálenosti!$F$44*IF('Tabulky jízd'!AW39&gt;0,"1","0")</f>
        <v>0</v>
      </c>
      <c r="AX35" s="4">
        <f>2*'Tabulky jízd'!AX39*Vzdálenosti!$F$44-Vzdálenosti!$F$44*IF('Tabulky jízd'!AX39&gt;0,"1","0")</f>
        <v>0</v>
      </c>
      <c r="AY35" s="4">
        <f>2*'Tabulky jízd'!AY39*Vzdálenosti!$F$44-Vzdálenosti!$F$44*IF('Tabulky jízd'!AY39&gt;0,"1","0")</f>
        <v>0</v>
      </c>
      <c r="AZ35" s="4">
        <f>2*'Tabulky jízd'!AZ39*Vzdálenosti!$F$44-Vzdálenosti!$F$44*IF('Tabulky jízd'!AZ39&gt;0,"1","0")</f>
        <v>0</v>
      </c>
      <c r="BA35" s="4">
        <f>2*'Tabulky jízd'!BA39*Vzdálenosti!$F$44-Vzdálenosti!$F$44*IF('Tabulky jízd'!BA39&gt;0,"1","0")</f>
        <v>0</v>
      </c>
      <c r="BB35" s="4">
        <f>2*'Tabulky jízd'!BB39*Vzdálenosti!$F$44-Vzdálenosti!$F$44*IF('Tabulky jízd'!BB39&gt;0,"1","0")</f>
        <v>0</v>
      </c>
      <c r="BC35" s="4">
        <f>2*'Tabulky jízd'!BC39*Vzdálenosti!$F$44-Vzdálenosti!$F$44*IF('Tabulky jízd'!BC39&gt;0,"1","0")</f>
        <v>0</v>
      </c>
      <c r="BD35" s="4">
        <f>2*'Tabulky jízd'!BD39*Vzdálenosti!$F$44-Vzdálenosti!$F$44*IF('Tabulky jízd'!BD39&gt;0,"1","0")</f>
        <v>0</v>
      </c>
      <c r="BE35" s="4">
        <f>2*'Tabulky jízd'!BE39*Vzdálenosti!$F$44-Vzdálenosti!$F$44*IF('Tabulky jízd'!BE39&gt;0,"1","0")</f>
        <v>1391</v>
      </c>
      <c r="BF35" s="4">
        <f>2*'Tabulky jízd'!BF39*Vzdálenosti!$F$44-Vzdálenosti!$F$44*IF('Tabulky jízd'!BF39&gt;0,"1","0")</f>
        <v>1177</v>
      </c>
      <c r="BG35" s="4">
        <f>2*'Tabulky jízd'!BG39*Vzdálenosti!$F$44-Vzdálenosti!$F$44*IF('Tabulky jízd'!BG39&gt;0,"1","0")</f>
        <v>1177</v>
      </c>
      <c r="BH35" s="4">
        <f>2*'Tabulky jízd'!BH39*Vzdálenosti!$F$44-Vzdálenosti!$F$44*IF('Tabulky jízd'!BH39&gt;0,"1","0")</f>
        <v>1605</v>
      </c>
      <c r="BI35" s="4">
        <f>2*'Tabulky jízd'!BI39*Vzdálenosti!$F$44-Vzdálenosti!$F$44*IF('Tabulky jízd'!BI39&gt;0,"1","0")</f>
        <v>1177</v>
      </c>
      <c r="BJ35" s="4">
        <f>2*'Tabulky jízd'!BJ39*Vzdálenosti!$F$44-Vzdálenosti!$F$44*IF('Tabulky jízd'!BJ39&gt;0,"1","0")</f>
        <v>1391</v>
      </c>
      <c r="BK35" s="4">
        <f>2*'Tabulky jízd'!BK39*Vzdálenosti!$F$44-Vzdálenosti!$F$44*IF('Tabulky jízd'!BK39&gt;0,"1","0")</f>
        <v>0</v>
      </c>
      <c r="BL35" s="4">
        <f>2*'Tabulky jízd'!BL39*Vzdálenosti!$F$44-Vzdálenosti!$F$44*IF('Tabulky jízd'!BL39&gt;0,"1","0")</f>
        <v>0</v>
      </c>
      <c r="BM35" s="4">
        <f>2*'Tabulky jízd'!BM39*Vzdálenosti!$F$44-Vzdálenosti!$F$44*IF('Tabulky jízd'!BM39&gt;0,"1","0")</f>
        <v>535</v>
      </c>
      <c r="BN35" s="4">
        <f>2*'Tabulky jízd'!BN39*Vzdálenosti!$F$44-Vzdálenosti!$F$44*IF('Tabulky jízd'!BN39&gt;0,"1","0")</f>
        <v>1391</v>
      </c>
      <c r="BO35" s="4">
        <f>2*'Tabulky jízd'!BO39*Vzdálenosti!$F$44-Vzdálenosti!$F$44*IF('Tabulky jízd'!BO39&gt;0,"1","0")</f>
        <v>1177</v>
      </c>
      <c r="BP35" s="4">
        <f>2*'Tabulky jízd'!BP39*Vzdálenosti!$F$44-Vzdálenosti!$F$44*IF('Tabulky jízd'!BP39&gt;0,"1","0")</f>
        <v>1605</v>
      </c>
      <c r="BQ35" s="4">
        <f>2*'Tabulky jízd'!BQ39*Vzdálenosti!$F$44-Vzdálenosti!$F$44*IF('Tabulky jízd'!BQ39&gt;0,"1","0")</f>
        <v>0</v>
      </c>
      <c r="BR35" s="4">
        <f>2*'Tabulky jízd'!BR39*Vzdálenosti!$F$44-Vzdálenosti!$F$44*IF('Tabulky jízd'!BR39&gt;0,"1","0")</f>
        <v>0</v>
      </c>
      <c r="BS35" s="4">
        <f>2*'Tabulky jízd'!BS39*Vzdálenosti!$F$44-Vzdálenosti!$F$44*IF('Tabulky jízd'!BS39&gt;0,"1","0")</f>
        <v>0</v>
      </c>
      <c r="BT35" s="4">
        <f>2*'Tabulky jízd'!BT39*Vzdálenosti!$F$44-Vzdálenosti!$F$44*IF('Tabulky jízd'!BT39&gt;0,"1","0")</f>
        <v>0</v>
      </c>
      <c r="BU35" s="4">
        <f>2*'Tabulky jízd'!BU39*Vzdálenosti!$F$44-Vzdálenosti!$F$44*IF('Tabulky jízd'!BU39&gt;0,"1","0")</f>
        <v>0</v>
      </c>
      <c r="BV35" s="4">
        <f>2*'Tabulky jízd'!BV39*Vzdálenosti!$F$44-Vzdálenosti!$F$44*IF('Tabulky jízd'!BV39&gt;0,"1","0")</f>
        <v>0</v>
      </c>
      <c r="BW35" s="4">
        <f>2*'Tabulky jízd'!BW39*Vzdálenosti!$F$44-Vzdálenosti!$F$44*IF('Tabulky jízd'!BW39&gt;0,"1","0")</f>
        <v>0</v>
      </c>
      <c r="BX35" s="4">
        <f>2*'Tabulky jízd'!BX39*Vzdálenosti!$F$44-Vzdálenosti!$F$44*IF('Tabulky jízd'!BX39&gt;0,"1","0")</f>
        <v>0</v>
      </c>
      <c r="BY35" s="4">
        <f>2*'Tabulky jízd'!BY39*Vzdálenosti!$F$44-Vzdálenosti!$F$44*IF('Tabulky jízd'!BY39&gt;0,"1","0")</f>
        <v>963</v>
      </c>
      <c r="BZ35" s="4">
        <f>2*'Tabulky jízd'!BZ39*Vzdálenosti!$F$44-Vzdálenosti!$F$44*IF('Tabulky jízd'!BZ39&gt;0,"1","0")</f>
        <v>0</v>
      </c>
      <c r="CA35" s="4">
        <f>2*'Tabulky jízd'!CA39*Vzdálenosti!$F$44-Vzdálenosti!$F$44*IF('Tabulky jízd'!CA39&gt;0,"1","0")</f>
        <v>0</v>
      </c>
      <c r="CB35" s="4">
        <f>2*'Tabulky jízd'!CB39*Vzdálenosti!$F$44-Vzdálenosti!$F$44*IF('Tabulky jízd'!CB39&gt;0,"1","0")</f>
        <v>0</v>
      </c>
      <c r="CC35" s="4">
        <f>2*'Tabulky jízd'!CC39*Vzdálenosti!$F$44-Vzdálenosti!$F$44*IF('Tabulky jízd'!CC39&gt;0,"1","0")</f>
        <v>0</v>
      </c>
      <c r="CD35" s="4">
        <f>2*'Tabulky jízd'!CD39*Vzdálenosti!$F$44-Vzdálenosti!$F$44*IF('Tabulky jízd'!CD39&gt;0,"1","0")</f>
        <v>749</v>
      </c>
      <c r="CE35" s="4">
        <f>2*'Tabulky jízd'!CE39*Vzdálenosti!$F$44-Vzdálenosti!$F$44*IF('Tabulky jízd'!CE39&gt;0,"1","0")</f>
        <v>0</v>
      </c>
      <c r="CF35" s="4">
        <f>2*'Tabulky jízd'!CF39*Vzdálenosti!$F$44-Vzdálenosti!$F$44*IF('Tabulky jízd'!CF39&gt;0,"1","0")</f>
        <v>321</v>
      </c>
      <c r="CG35" s="4">
        <f>2*'Tabulky jízd'!CG39*Vzdálenosti!$F$44-Vzdálenosti!$F$44*IF('Tabulky jízd'!CG39&gt;0,"1","0")</f>
        <v>1391</v>
      </c>
      <c r="CH35" s="4">
        <f>2*'Tabulky jízd'!CH39*Vzdálenosti!$F$44-Vzdálenosti!$F$44*IF('Tabulky jízd'!CH39&gt;0,"1","0")</f>
        <v>0</v>
      </c>
      <c r="CI35" s="4">
        <f>2*'Tabulky jízd'!CI39*Vzdálenosti!$F$44-Vzdálenosti!$F$44*IF('Tabulky jízd'!CI39&gt;0,"1","0")</f>
        <v>1177</v>
      </c>
      <c r="CJ35" s="4">
        <f>2*'Tabulky jízd'!CJ39*Vzdálenosti!$F$44-Vzdálenosti!$F$44*IF('Tabulky jízd'!CJ39&gt;0,"1","0")</f>
        <v>535</v>
      </c>
      <c r="CK35" s="4">
        <f>2*'Tabulky jízd'!CK39*Vzdálenosti!$F$44-Vzdálenosti!$F$44*IF('Tabulky jízd'!CK39&gt;0,"1","0")</f>
        <v>0</v>
      </c>
      <c r="CL35" s="4">
        <f>2*'Tabulky jízd'!CL39*Vzdálenosti!$F$44-Vzdálenosti!$F$44*IF('Tabulky jízd'!CL39&gt;0,"1","0")</f>
        <v>0</v>
      </c>
      <c r="CM35" s="4">
        <f>2*'Tabulky jízd'!CM39*Vzdálenosti!$F$44-Vzdálenosti!$F$44*IF('Tabulky jízd'!CM39&gt;0,"1","0")</f>
        <v>0</v>
      </c>
      <c r="CN35" s="4">
        <f>2*'Tabulky jízd'!CN39*Vzdálenosti!$F$44-Vzdálenosti!$F$44*IF('Tabulky jízd'!CN39&gt;0,"1","0")</f>
        <v>0</v>
      </c>
      <c r="CO35" s="4">
        <f>2*'Tabulky jízd'!CO39*Vzdálenosti!$F$44-Vzdálenosti!$F$44*IF('Tabulky jízd'!CO39&gt;0,"1","0")</f>
        <v>0</v>
      </c>
      <c r="CP35" s="4">
        <f>2*'Tabulky jízd'!CP39*Vzdálenosti!$F$44-Vzdálenosti!$F$44*IF('Tabulky jízd'!CP39&gt;0,"1","0")</f>
        <v>0</v>
      </c>
      <c r="CQ35" s="4">
        <f>2*'Tabulky jízd'!CQ39*Vzdálenosti!$F$44-Vzdálenosti!$F$44*IF('Tabulky jízd'!CQ39&gt;0,"1","0")</f>
        <v>0</v>
      </c>
      <c r="CR35" s="4">
        <f>2*'Tabulky jízd'!CR39*Vzdálenosti!$F$44-Vzdálenosti!$F$44*IF('Tabulky jízd'!CR39&gt;0,"1","0")</f>
        <v>0</v>
      </c>
      <c r="CS35" s="4">
        <f>2*'Tabulky jízd'!CS39*Vzdálenosti!$F$44-Vzdálenosti!$F$44*IF('Tabulky jízd'!CS39&gt;0,"1","0")</f>
        <v>0</v>
      </c>
      <c r="CT35" s="4">
        <f>2*'Tabulky jízd'!CT39*Vzdálenosti!$F$44-Vzdálenosti!$F$44*IF('Tabulky jízd'!CT39&gt;0,"1","0")</f>
        <v>963</v>
      </c>
      <c r="CU35" s="4">
        <f>2*'Tabulky jízd'!CU39*Vzdálenosti!$F$44-Vzdálenosti!$F$44*IF('Tabulky jízd'!CU39&gt;0,"1","0")</f>
        <v>1391</v>
      </c>
      <c r="CV35" s="4">
        <f>2*'Tabulky jízd'!CV39*Vzdálenosti!$F$44-Vzdálenosti!$F$44*IF('Tabulky jízd'!CV39&gt;0,"1","0")</f>
        <v>1819</v>
      </c>
      <c r="CW35" s="16">
        <f t="shared" si="2"/>
        <v>45047</v>
      </c>
    </row>
    <row r="36" spans="1:101" s="15" customFormat="1" x14ac:dyDescent="0.25">
      <c r="A36" s="19"/>
      <c r="B36" s="4" t="s">
        <v>70</v>
      </c>
      <c r="C36" s="4" t="s">
        <v>64</v>
      </c>
      <c r="D36" s="16" t="s">
        <v>96</v>
      </c>
      <c r="E36" s="4" t="s">
        <v>69</v>
      </c>
      <c r="F36" s="16">
        <v>3</v>
      </c>
      <c r="G36" s="16"/>
      <c r="H36" s="4">
        <f>2*'Tabulky jízd'!H40*Vzdálenosti!$F$45-Vzdálenosti!$F$45*IF('Tabulky jízd'!H40&gt;0,"1","0")</f>
        <v>0</v>
      </c>
      <c r="I36" s="4">
        <f>2*'Tabulky jízd'!I40*Vzdálenosti!$F$45-Vzdálenosti!$F$45*IF('Tabulky jízd'!I40&gt;0,"1","0")</f>
        <v>0</v>
      </c>
      <c r="J36" s="4">
        <f>2*'Tabulky jízd'!J40*Vzdálenosti!$F$45-Vzdálenosti!$F$45*IF('Tabulky jízd'!J40&gt;0,"1","0")</f>
        <v>0</v>
      </c>
      <c r="K36" s="4">
        <f>2*'Tabulky jízd'!K40*Vzdálenosti!$F$45-Vzdálenosti!$F$45*IF('Tabulky jízd'!K40&gt;0,"1","0")</f>
        <v>0</v>
      </c>
      <c r="L36" s="4">
        <f>2*'Tabulky jízd'!L40*Vzdálenosti!$F$45-Vzdálenosti!$F$45*IF('Tabulky jízd'!L40&gt;0,"1","0")</f>
        <v>0</v>
      </c>
      <c r="M36" s="4">
        <f>2*'Tabulky jízd'!M40*Vzdálenosti!$F$45-Vzdálenosti!$F$45*IF('Tabulky jízd'!M40&gt;0,"1","0")</f>
        <v>0</v>
      </c>
      <c r="N36" s="4">
        <f>2*'Tabulky jízd'!N40*Vzdálenosti!$F$45-Vzdálenosti!$F$45*IF('Tabulky jízd'!N40&gt;0,"1","0")</f>
        <v>0</v>
      </c>
      <c r="O36" s="4">
        <f>2*'Tabulky jízd'!O40*Vzdálenosti!$F$45-Vzdálenosti!$F$45*IF('Tabulky jízd'!O40&gt;0,"1","0")</f>
        <v>1728</v>
      </c>
      <c r="P36" s="4">
        <f>2*'Tabulky jízd'!P40*Vzdálenosti!$F$45-Vzdálenosti!$F$45*IF('Tabulky jízd'!P40&gt;0,"1","0")</f>
        <v>704</v>
      </c>
      <c r="Q36" s="4">
        <f>2*'Tabulky jízd'!Q40*Vzdálenosti!$F$45-Vzdálenosti!$F$45*IF('Tabulky jízd'!Q40&gt;0,"1","0")</f>
        <v>0</v>
      </c>
      <c r="R36" s="4">
        <f>2*'Tabulky jízd'!R40*Vzdálenosti!$F$45-Vzdálenosti!$F$45*IF('Tabulky jízd'!R40&gt;0,"1","0")</f>
        <v>1088</v>
      </c>
      <c r="S36" s="4">
        <f>2*'Tabulky jízd'!S40*Vzdálenosti!$F$45-Vzdálenosti!$F$45*IF('Tabulky jízd'!S40&gt;0,"1","0")</f>
        <v>832</v>
      </c>
      <c r="T36" s="4">
        <f>2*'Tabulky jízd'!T40*Vzdálenosti!$F$45-Vzdálenosti!$F$45*IF('Tabulky jízd'!T40&gt;0,"1","0")</f>
        <v>0</v>
      </c>
      <c r="U36" s="4">
        <f>2*'Tabulky jízd'!U40*Vzdálenosti!$F$45-Vzdálenosti!$F$45*IF('Tabulky jízd'!U40&gt;0,"1","0")</f>
        <v>1216</v>
      </c>
      <c r="V36" s="4">
        <f>2*'Tabulky jízd'!V40*Vzdálenosti!$F$45-Vzdálenosti!$F$45*IF('Tabulky jízd'!V40&gt;0,"1","0")</f>
        <v>1088</v>
      </c>
      <c r="W36" s="4">
        <f>2*'Tabulky jízd'!W40*Vzdálenosti!$F$45-Vzdálenosti!$F$45*IF('Tabulky jízd'!W40&gt;0,"1","0")</f>
        <v>0</v>
      </c>
      <c r="X36" s="4">
        <f>2*'Tabulky jízd'!X40*Vzdálenosti!$F$45-Vzdálenosti!$F$45*IF('Tabulky jízd'!X40&gt;0,"1","0")</f>
        <v>960</v>
      </c>
      <c r="Y36" s="4">
        <f>2*'Tabulky jízd'!Y40*Vzdálenosti!$F$45-Vzdálenosti!$F$45*IF('Tabulky jízd'!Y40&gt;0,"1","0")</f>
        <v>1088</v>
      </c>
      <c r="Z36" s="4">
        <f>2*'Tabulky jízd'!Z40*Vzdálenosti!$F$45-Vzdálenosti!$F$45*IF('Tabulky jízd'!Z40&gt;0,"1","0")</f>
        <v>0</v>
      </c>
      <c r="AA36" s="4">
        <f>2*'Tabulky jízd'!AA40*Vzdálenosti!$F$45-Vzdálenosti!$F$45*IF('Tabulky jízd'!AA40&gt;0,"1","0")</f>
        <v>0</v>
      </c>
      <c r="AB36" s="4">
        <f>2*'Tabulky jízd'!AB40*Vzdálenosti!$F$45-Vzdálenosti!$F$45*IF('Tabulky jízd'!AB40&gt;0,"1","0")</f>
        <v>0</v>
      </c>
      <c r="AC36" s="4">
        <f>2*'Tabulky jízd'!AC40*Vzdálenosti!$F$45-Vzdálenosti!$F$45*IF('Tabulky jízd'!AC40&gt;0,"1","0")</f>
        <v>0</v>
      </c>
      <c r="AD36" s="4">
        <f>2*'Tabulky jízd'!AD40*Vzdálenosti!$F$45-Vzdálenosti!$F$45*IF('Tabulky jízd'!AD40&gt;0,"1","0")</f>
        <v>0</v>
      </c>
      <c r="AE36" s="4">
        <f>2*'Tabulky jízd'!AE40*Vzdálenosti!$F$45-Vzdálenosti!$F$45*IF('Tabulky jízd'!AE40&gt;0,"1","0")</f>
        <v>0</v>
      </c>
      <c r="AF36" s="4">
        <f>2*'Tabulky jízd'!AF40*Vzdálenosti!$F$45-Vzdálenosti!$F$45*IF('Tabulky jízd'!AF40&gt;0,"1","0")</f>
        <v>0</v>
      </c>
      <c r="AG36" s="4">
        <f>2*'Tabulky jízd'!AG40*Vzdálenosti!$F$45-Vzdálenosti!$F$45*IF('Tabulky jízd'!AG40&gt;0,"1","0")</f>
        <v>0</v>
      </c>
      <c r="AH36" s="4">
        <f>2*'Tabulky jízd'!AH40*Vzdálenosti!$F$45-Vzdálenosti!$F$45*IF('Tabulky jízd'!AH40&gt;0,"1","0")</f>
        <v>0</v>
      </c>
      <c r="AI36" s="4">
        <f>2*'Tabulky jízd'!AI40*Vzdálenosti!$F$45-Vzdálenosti!$F$45*IF('Tabulky jízd'!AI40&gt;0,"1","0")</f>
        <v>0</v>
      </c>
      <c r="AJ36" s="4">
        <f>2*'Tabulky jízd'!AJ40*Vzdálenosti!$F$45-Vzdálenosti!$F$45*IF('Tabulky jízd'!AJ40&gt;0,"1","0")</f>
        <v>1088</v>
      </c>
      <c r="AK36" s="4">
        <f>2*'Tabulky jízd'!AK40*Vzdálenosti!$F$45-Vzdálenosti!$F$45*IF('Tabulky jízd'!AK40&gt;0,"1","0")</f>
        <v>0</v>
      </c>
      <c r="AL36" s="4">
        <f>2*'Tabulky jízd'!AL40*Vzdálenosti!$F$45-Vzdálenosti!$F$45*IF('Tabulky jízd'!AL40&gt;0,"1","0")</f>
        <v>960</v>
      </c>
      <c r="AM36" s="4">
        <f>2*'Tabulky jízd'!AM40*Vzdálenosti!$F$45-Vzdálenosti!$F$45*IF('Tabulky jízd'!AM40&gt;0,"1","0")</f>
        <v>960</v>
      </c>
      <c r="AN36" s="4">
        <f>2*'Tabulky jízd'!AN40*Vzdálenosti!$F$45-Vzdálenosti!$F$45*IF('Tabulky jízd'!AN40&gt;0,"1","0")</f>
        <v>0</v>
      </c>
      <c r="AO36" s="4">
        <f>2*'Tabulky jízd'!AO40*Vzdálenosti!$F$45-Vzdálenosti!$F$45*IF('Tabulky jízd'!AO40&gt;0,"1","0")</f>
        <v>704</v>
      </c>
      <c r="AP36" s="4">
        <f>2*'Tabulky jízd'!AP40*Vzdálenosti!$F$45-Vzdálenosti!$F$45*IF('Tabulky jízd'!AP40&gt;0,"1","0")</f>
        <v>0</v>
      </c>
      <c r="AQ36" s="4">
        <f>2*'Tabulky jízd'!AQ40*Vzdálenosti!$F$45-Vzdálenosti!$F$45*IF('Tabulky jízd'!AQ40&gt;0,"1","0")</f>
        <v>0</v>
      </c>
      <c r="AR36" s="4">
        <f>2*'Tabulky jízd'!AR40*Vzdálenosti!$F$45-Vzdálenosti!$F$45*IF('Tabulky jízd'!AR40&gt;0,"1","0")</f>
        <v>1088</v>
      </c>
      <c r="AS36" s="4">
        <f>2*'Tabulky jízd'!AS40*Vzdálenosti!$F$45-Vzdálenosti!$F$45*IF('Tabulky jízd'!AS40&gt;0,"1","0")</f>
        <v>960</v>
      </c>
      <c r="AT36" s="4">
        <f>2*'Tabulky jízd'!AT40*Vzdálenosti!$F$45-Vzdálenosti!$F$45*IF('Tabulky jízd'!AT40&gt;0,"1","0")</f>
        <v>0</v>
      </c>
      <c r="AU36" s="4">
        <f>2*'Tabulky jízd'!AU40*Vzdálenosti!$F$45-Vzdálenosti!$F$45*IF('Tabulky jízd'!AU40&gt;0,"1","0")</f>
        <v>1088</v>
      </c>
      <c r="AV36" s="4">
        <f>2*'Tabulky jízd'!AV40*Vzdálenosti!$F$45-Vzdálenosti!$F$45*IF('Tabulky jízd'!AV40&gt;0,"1","0")</f>
        <v>0</v>
      </c>
      <c r="AW36" s="4">
        <f>2*'Tabulky jízd'!AW40*Vzdálenosti!$F$45-Vzdálenosti!$F$45*IF('Tabulky jízd'!AW40&gt;0,"1","0")</f>
        <v>0</v>
      </c>
      <c r="AX36" s="4">
        <f>2*'Tabulky jízd'!AX40*Vzdálenosti!$F$45-Vzdálenosti!$F$45*IF('Tabulky jízd'!AX40&gt;0,"1","0")</f>
        <v>0</v>
      </c>
      <c r="AY36" s="4">
        <f>2*'Tabulky jízd'!AY40*Vzdálenosti!$F$45-Vzdálenosti!$F$45*IF('Tabulky jízd'!AY40&gt;0,"1","0")</f>
        <v>0</v>
      </c>
      <c r="AZ36" s="4">
        <f>2*'Tabulky jízd'!AZ40*Vzdálenosti!$F$45-Vzdálenosti!$F$45*IF('Tabulky jízd'!AZ40&gt;0,"1","0")</f>
        <v>0</v>
      </c>
      <c r="BA36" s="4">
        <f>2*'Tabulky jízd'!BA40*Vzdálenosti!$F$45-Vzdálenosti!$F$45*IF('Tabulky jízd'!BA40&gt;0,"1","0")</f>
        <v>0</v>
      </c>
      <c r="BB36" s="4">
        <f>2*'Tabulky jízd'!BB40*Vzdálenosti!$F$45-Vzdálenosti!$F$45*IF('Tabulky jízd'!BB40&gt;0,"1","0")</f>
        <v>0</v>
      </c>
      <c r="BC36" s="4">
        <f>2*'Tabulky jízd'!BC40*Vzdálenosti!$F$45-Vzdálenosti!$F$45*IF('Tabulky jízd'!BC40&gt;0,"1","0")</f>
        <v>0</v>
      </c>
      <c r="BD36" s="4">
        <f>2*'Tabulky jízd'!BD40*Vzdálenosti!$F$45-Vzdálenosti!$F$45*IF('Tabulky jízd'!BD40&gt;0,"1","0")</f>
        <v>0</v>
      </c>
      <c r="BE36" s="4">
        <f>2*'Tabulky jízd'!BE40*Vzdálenosti!$F$45-Vzdálenosti!$F$45*IF('Tabulky jízd'!BE40&gt;0,"1","0")</f>
        <v>960</v>
      </c>
      <c r="BF36" s="4">
        <f>2*'Tabulky jízd'!BF40*Vzdálenosti!$F$45-Vzdálenosti!$F$45*IF('Tabulky jízd'!BF40&gt;0,"1","0")</f>
        <v>1216</v>
      </c>
      <c r="BG36" s="4">
        <f>2*'Tabulky jízd'!BG40*Vzdálenosti!$F$45-Vzdálenosti!$F$45*IF('Tabulky jízd'!BG40&gt;0,"1","0")</f>
        <v>0</v>
      </c>
      <c r="BH36" s="4">
        <f>2*'Tabulky jízd'!BH40*Vzdálenosti!$F$45-Vzdálenosti!$F$45*IF('Tabulky jízd'!BH40&gt;0,"1","0")</f>
        <v>448</v>
      </c>
      <c r="BI36" s="4">
        <f>2*'Tabulky jízd'!BI40*Vzdálenosti!$F$45-Vzdálenosti!$F$45*IF('Tabulky jízd'!BI40&gt;0,"1","0")</f>
        <v>832</v>
      </c>
      <c r="BJ36" s="4">
        <f>2*'Tabulky jízd'!BJ40*Vzdálenosti!$F$45-Vzdálenosti!$F$45*IF('Tabulky jízd'!BJ40&gt;0,"1","0")</f>
        <v>0</v>
      </c>
      <c r="BK36" s="4">
        <f>2*'Tabulky jízd'!BK40*Vzdálenosti!$F$45-Vzdálenosti!$F$45*IF('Tabulky jízd'!BK40&gt;0,"1","0")</f>
        <v>320</v>
      </c>
      <c r="BL36" s="4">
        <f>2*'Tabulky jízd'!BL40*Vzdálenosti!$F$45-Vzdálenosti!$F$45*IF('Tabulky jízd'!BL40&gt;0,"1","0")</f>
        <v>704</v>
      </c>
      <c r="BM36" s="4">
        <f>2*'Tabulky jízd'!BM40*Vzdálenosti!$F$45-Vzdálenosti!$F$45*IF('Tabulky jízd'!BM40&gt;0,"1","0")</f>
        <v>0</v>
      </c>
      <c r="BN36" s="4">
        <f>2*'Tabulky jízd'!BN40*Vzdálenosti!$F$45-Vzdálenosti!$F$45*IF('Tabulky jízd'!BN40&gt;0,"1","0")</f>
        <v>1088</v>
      </c>
      <c r="BO36" s="4">
        <f>2*'Tabulky jízd'!BO40*Vzdálenosti!$F$45-Vzdálenosti!$F$45*IF('Tabulky jízd'!BO40&gt;0,"1","0")</f>
        <v>960</v>
      </c>
      <c r="BP36" s="4">
        <f>2*'Tabulky jízd'!BP40*Vzdálenosti!$F$45-Vzdálenosti!$F$45*IF('Tabulky jízd'!BP40&gt;0,"1","0")</f>
        <v>0</v>
      </c>
      <c r="BQ36" s="4">
        <f>2*'Tabulky jízd'!BQ40*Vzdálenosti!$F$45-Vzdálenosti!$F$45*IF('Tabulky jízd'!BQ40&gt;0,"1","0")</f>
        <v>960</v>
      </c>
      <c r="BR36" s="4">
        <f>2*'Tabulky jízd'!BR40*Vzdálenosti!$F$45-Vzdálenosti!$F$45*IF('Tabulky jízd'!BR40&gt;0,"1","0")</f>
        <v>960</v>
      </c>
      <c r="BS36" s="4">
        <f>2*'Tabulky jízd'!BS40*Vzdálenosti!$F$45-Vzdálenosti!$F$45*IF('Tabulky jízd'!BS40&gt;0,"1","0")</f>
        <v>0</v>
      </c>
      <c r="BT36" s="4">
        <f>2*'Tabulky jízd'!BT40*Vzdálenosti!$F$45-Vzdálenosti!$F$45*IF('Tabulky jízd'!BT40&gt;0,"1","0")</f>
        <v>0</v>
      </c>
      <c r="BU36" s="4">
        <f>2*'Tabulky jízd'!BU40*Vzdálenosti!$F$45-Vzdálenosti!$F$45*IF('Tabulky jízd'!BU40&gt;0,"1","0")</f>
        <v>0</v>
      </c>
      <c r="BV36" s="4">
        <f>2*'Tabulky jízd'!BV40*Vzdálenosti!$F$45-Vzdálenosti!$F$45*IF('Tabulky jízd'!BV40&gt;0,"1","0")</f>
        <v>0</v>
      </c>
      <c r="BW36" s="4">
        <f>2*'Tabulky jízd'!BW40*Vzdálenosti!$F$45-Vzdálenosti!$F$45*IF('Tabulky jízd'!BW40&gt;0,"1","0")</f>
        <v>0</v>
      </c>
      <c r="BX36" s="4">
        <f>2*'Tabulky jízd'!BX40*Vzdálenosti!$F$45-Vzdálenosti!$F$45*IF('Tabulky jízd'!BX40&gt;0,"1","0")</f>
        <v>0</v>
      </c>
      <c r="BY36" s="4">
        <f>2*'Tabulky jízd'!BY40*Vzdálenosti!$F$45-Vzdálenosti!$F$45*IF('Tabulky jízd'!BY40&gt;0,"1","0")</f>
        <v>0</v>
      </c>
      <c r="BZ36" s="4">
        <f>2*'Tabulky jízd'!BZ40*Vzdálenosti!$F$45-Vzdálenosti!$F$45*IF('Tabulky jízd'!BZ40&gt;0,"1","0")</f>
        <v>832</v>
      </c>
      <c r="CA36" s="4">
        <f>2*'Tabulky jízd'!CA40*Vzdálenosti!$F$45-Vzdálenosti!$F$45*IF('Tabulky jízd'!CA40&gt;0,"1","0")</f>
        <v>1728</v>
      </c>
      <c r="CB36" s="4">
        <f>2*'Tabulky jízd'!CB40*Vzdálenosti!$F$45-Vzdálenosti!$F$45*IF('Tabulky jízd'!CB40&gt;0,"1","0")</f>
        <v>0</v>
      </c>
      <c r="CC36" s="4">
        <f>2*'Tabulky jízd'!CC40*Vzdálenosti!$F$45-Vzdálenosti!$F$45*IF('Tabulky jízd'!CC40&gt;0,"1","0")</f>
        <v>704</v>
      </c>
      <c r="CD36" s="4">
        <f>2*'Tabulky jízd'!CD40*Vzdálenosti!$F$45-Vzdálenosti!$F$45*IF('Tabulky jízd'!CD40&gt;0,"1","0")</f>
        <v>1600</v>
      </c>
      <c r="CE36" s="4">
        <f>2*'Tabulky jízd'!CE40*Vzdálenosti!$F$45-Vzdálenosti!$F$45*IF('Tabulky jízd'!CE40&gt;0,"1","0")</f>
        <v>0</v>
      </c>
      <c r="CF36" s="4">
        <f>2*'Tabulky jízd'!CF40*Vzdálenosti!$F$45-Vzdálenosti!$F$45*IF('Tabulky jízd'!CF40&gt;0,"1","0")</f>
        <v>1088</v>
      </c>
      <c r="CG36" s="4">
        <f>2*'Tabulky jízd'!CG40*Vzdálenosti!$F$45-Vzdálenosti!$F$45*IF('Tabulky jízd'!CG40&gt;0,"1","0")</f>
        <v>1472</v>
      </c>
      <c r="CH36" s="4">
        <f>2*'Tabulky jízd'!CH40*Vzdálenosti!$F$45-Vzdálenosti!$F$45*IF('Tabulky jízd'!CH40&gt;0,"1","0")</f>
        <v>0</v>
      </c>
      <c r="CI36" s="4">
        <f>2*'Tabulky jízd'!CI40*Vzdálenosti!$F$45-Vzdálenosti!$F$45*IF('Tabulky jízd'!CI40&gt;0,"1","0")</f>
        <v>832</v>
      </c>
      <c r="CJ36" s="4">
        <f>2*'Tabulky jízd'!CJ40*Vzdálenosti!$F$45-Vzdálenosti!$F$45*IF('Tabulky jízd'!CJ40&gt;0,"1","0")</f>
        <v>1856</v>
      </c>
      <c r="CK36" s="4">
        <f>2*'Tabulky jízd'!CK40*Vzdálenosti!$F$45-Vzdálenosti!$F$45*IF('Tabulky jízd'!CK40&gt;0,"1","0")</f>
        <v>0</v>
      </c>
      <c r="CL36" s="4">
        <f>2*'Tabulky jízd'!CL40*Vzdálenosti!$F$45-Vzdálenosti!$F$45*IF('Tabulky jízd'!CL40&gt;0,"1","0")</f>
        <v>0</v>
      </c>
      <c r="CM36" s="4">
        <f>2*'Tabulky jízd'!CM40*Vzdálenosti!$F$45-Vzdálenosti!$F$45*IF('Tabulky jízd'!CM40&gt;0,"1","0")</f>
        <v>0</v>
      </c>
      <c r="CN36" s="4">
        <f>2*'Tabulky jízd'!CN40*Vzdálenosti!$F$45-Vzdálenosti!$F$45*IF('Tabulky jízd'!CN40&gt;0,"1","0")</f>
        <v>0</v>
      </c>
      <c r="CO36" s="4">
        <f>2*'Tabulky jízd'!CO40*Vzdálenosti!$F$45-Vzdálenosti!$F$45*IF('Tabulky jízd'!CO40&gt;0,"1","0")</f>
        <v>0</v>
      </c>
      <c r="CP36" s="4">
        <f>2*'Tabulky jízd'!CP40*Vzdálenosti!$F$45-Vzdálenosti!$F$45*IF('Tabulky jízd'!CP40&gt;0,"1","0")</f>
        <v>0</v>
      </c>
      <c r="CQ36" s="4">
        <f>2*'Tabulky jízd'!CQ40*Vzdálenosti!$F$45-Vzdálenosti!$F$45*IF('Tabulky jízd'!CQ40&gt;0,"1","0")</f>
        <v>0</v>
      </c>
      <c r="CR36" s="4">
        <f>2*'Tabulky jízd'!CR40*Vzdálenosti!$F$45-Vzdálenosti!$F$45*IF('Tabulky jízd'!CR40&gt;0,"1","0")</f>
        <v>0</v>
      </c>
      <c r="CS36" s="4">
        <f>2*'Tabulky jízd'!CS40*Vzdálenosti!$F$45-Vzdálenosti!$F$45*IF('Tabulky jízd'!CS40&gt;0,"1","0")</f>
        <v>0</v>
      </c>
      <c r="CT36" s="4">
        <f>2*'Tabulky jízd'!CT40*Vzdálenosti!$F$45-Vzdálenosti!$F$45*IF('Tabulky jízd'!CT40&gt;0,"1","0")</f>
        <v>0</v>
      </c>
      <c r="CU36" s="4">
        <f>2*'Tabulky jízd'!CU40*Vzdálenosti!$F$45-Vzdálenosti!$F$45*IF('Tabulky jízd'!CU40&gt;0,"1","0")</f>
        <v>0</v>
      </c>
      <c r="CV36" s="4">
        <f>2*'Tabulky jízd'!CV40*Vzdálenosti!$F$45-Vzdálenosti!$F$45*IF('Tabulky jízd'!CV40&gt;0,"1","0")</f>
        <v>0</v>
      </c>
      <c r="CW36" s="16">
        <f t="shared" si="2"/>
        <v>34112</v>
      </c>
    </row>
    <row r="37" spans="1:101" s="15" customFormat="1" x14ac:dyDescent="0.25">
      <c r="A37" s="19"/>
      <c r="B37" s="4" t="s">
        <v>70</v>
      </c>
      <c r="C37" s="4" t="s">
        <v>64</v>
      </c>
      <c r="D37" s="16" t="s">
        <v>96</v>
      </c>
      <c r="E37" s="4" t="s">
        <v>186</v>
      </c>
      <c r="F37" s="16">
        <v>3</v>
      </c>
      <c r="G37" s="16"/>
      <c r="H37" s="4">
        <f>2*'Tabulky jízd'!H41*Vzdálenosti!$F$47-Vzdálenosti!$F$47*IF('Tabulky jízd'!H41&gt;0,"1","0")</f>
        <v>0</v>
      </c>
      <c r="I37" s="4">
        <f>2*'Tabulky jízd'!I41*Vzdálenosti!$F$47-Vzdálenosti!$F$47*IF('Tabulky jízd'!I41&gt;0,"1","0")</f>
        <v>0</v>
      </c>
      <c r="J37" s="4">
        <f>2*'Tabulky jízd'!J41*Vzdálenosti!$F$47-Vzdálenosti!$F$47*IF('Tabulky jízd'!J41&gt;0,"1","0")</f>
        <v>0</v>
      </c>
      <c r="K37" s="4">
        <f>2*'Tabulky jízd'!K41*Vzdálenosti!$F$47-Vzdálenosti!$F$47*IF('Tabulky jízd'!K41&gt;0,"1","0")</f>
        <v>0</v>
      </c>
      <c r="L37" s="4">
        <f>2*'Tabulky jízd'!L41*Vzdálenosti!$F$47-Vzdálenosti!$F$47*IF('Tabulky jízd'!L41&gt;0,"1","0")</f>
        <v>0</v>
      </c>
      <c r="M37" s="4">
        <f>2*'Tabulky jízd'!M41*Vzdálenosti!$F$47-Vzdálenosti!$F$47*IF('Tabulky jízd'!M41&gt;0,"1","0")</f>
        <v>0</v>
      </c>
      <c r="N37" s="4">
        <f>2*'Tabulky jízd'!N41*Vzdálenosti!$F$47-Vzdálenosti!$F$47*IF('Tabulky jízd'!N41&gt;0,"1","0")</f>
        <v>0</v>
      </c>
      <c r="O37" s="4">
        <f>2*'Tabulky jízd'!O41*Vzdálenosti!$F$47-Vzdálenosti!$F$47*IF('Tabulky jízd'!O41&gt;0,"1","0")</f>
        <v>0</v>
      </c>
      <c r="P37" s="4">
        <f>2*'Tabulky jízd'!P41*Vzdálenosti!$F$47-Vzdálenosti!$F$47*IF('Tabulky jízd'!P41&gt;0,"1","0")</f>
        <v>0</v>
      </c>
      <c r="Q37" s="4">
        <f>2*'Tabulky jízd'!Q41*Vzdálenosti!$F$47-Vzdálenosti!$F$47*IF('Tabulky jízd'!Q41&gt;0,"1","0")</f>
        <v>832</v>
      </c>
      <c r="R37" s="4">
        <f>2*'Tabulky jízd'!R41*Vzdálenosti!$F$47-Vzdálenosti!$F$47*IF('Tabulky jízd'!R41&gt;0,"1","0")</f>
        <v>576</v>
      </c>
      <c r="S37" s="4">
        <f>2*'Tabulky jízd'!S41*Vzdálenosti!$F$47-Vzdálenosti!$F$47*IF('Tabulky jízd'!S41&gt;0,"1","0")</f>
        <v>64</v>
      </c>
      <c r="T37" s="4">
        <f>2*'Tabulky jízd'!T41*Vzdálenosti!$F$47-Vzdálenosti!$F$47*IF('Tabulky jízd'!T41&gt;0,"1","0")</f>
        <v>320</v>
      </c>
      <c r="U37" s="4">
        <f>2*'Tabulky jízd'!U41*Vzdálenosti!$F$47-Vzdálenosti!$F$47*IF('Tabulky jízd'!U41&gt;0,"1","0")</f>
        <v>0</v>
      </c>
      <c r="V37" s="4">
        <f>2*'Tabulky jízd'!V41*Vzdálenosti!$F$47-Vzdálenosti!$F$47*IF('Tabulky jízd'!V41&gt;0,"1","0")</f>
        <v>0</v>
      </c>
      <c r="W37" s="4">
        <f>2*'Tabulky jízd'!W41*Vzdálenosti!$F$47-Vzdálenosti!$F$47*IF('Tabulky jízd'!W41&gt;0,"1","0")</f>
        <v>0</v>
      </c>
      <c r="X37" s="4">
        <f>2*'Tabulky jízd'!X41*Vzdálenosti!$F$47-Vzdálenosti!$F$47*IF('Tabulky jízd'!X41&gt;0,"1","0")</f>
        <v>0</v>
      </c>
      <c r="Y37" s="4">
        <f>2*'Tabulky jízd'!Y41*Vzdálenosti!$F$47-Vzdálenosti!$F$47*IF('Tabulky jízd'!Y41&gt;0,"1","0")</f>
        <v>0</v>
      </c>
      <c r="Z37" s="4">
        <f>2*'Tabulky jízd'!Z41*Vzdálenosti!$F$47-Vzdálenosti!$F$47*IF('Tabulky jízd'!Z41&gt;0,"1","0")</f>
        <v>0</v>
      </c>
      <c r="AA37" s="4">
        <f>2*'Tabulky jízd'!AA41*Vzdálenosti!$F$47-Vzdálenosti!$F$47*IF('Tabulky jízd'!AA41&gt;0,"1","0")</f>
        <v>576</v>
      </c>
      <c r="AB37" s="4">
        <f>2*'Tabulky jízd'!AB41*Vzdálenosti!$F$47-Vzdálenosti!$F$47*IF('Tabulky jízd'!AB41&gt;0,"1","0")</f>
        <v>0</v>
      </c>
      <c r="AC37" s="4">
        <f>2*'Tabulky jízd'!AC41*Vzdálenosti!$F$47-Vzdálenosti!$F$47*IF('Tabulky jízd'!AC41&gt;0,"1","0")</f>
        <v>0</v>
      </c>
      <c r="AD37" s="4">
        <f>2*'Tabulky jízd'!AD41*Vzdálenosti!$F$47-Vzdálenosti!$F$47*IF('Tabulky jízd'!AD41&gt;0,"1","0")</f>
        <v>0</v>
      </c>
      <c r="AE37" s="4">
        <f>2*'Tabulky jízd'!AE41*Vzdálenosti!$F$47-Vzdálenosti!$F$47*IF('Tabulky jízd'!AE41&gt;0,"1","0")</f>
        <v>0</v>
      </c>
      <c r="AF37" s="4">
        <f>2*'Tabulky jízd'!AF41*Vzdálenosti!$F$47-Vzdálenosti!$F$47*IF('Tabulky jízd'!AF41&gt;0,"1","0")</f>
        <v>0</v>
      </c>
      <c r="AG37" s="4">
        <f>2*'Tabulky jízd'!AG41*Vzdálenosti!$F$47-Vzdálenosti!$F$47*IF('Tabulky jízd'!AG41&gt;0,"1","0")</f>
        <v>0</v>
      </c>
      <c r="AH37" s="4">
        <f>2*'Tabulky jízd'!AH41*Vzdálenosti!$F$47-Vzdálenosti!$F$47*IF('Tabulky jízd'!AH41&gt;0,"1","0")</f>
        <v>0</v>
      </c>
      <c r="AI37" s="4">
        <f>2*'Tabulky jízd'!AI41*Vzdálenosti!$F$47-Vzdálenosti!$F$47*IF('Tabulky jízd'!AI41&gt;0,"1","0")</f>
        <v>0</v>
      </c>
      <c r="AJ37" s="4">
        <f>2*'Tabulky jízd'!AJ41*Vzdálenosti!$F$47-Vzdálenosti!$F$47*IF('Tabulky jízd'!AJ41&gt;0,"1","0")</f>
        <v>448</v>
      </c>
      <c r="AK37" s="4">
        <f>2*'Tabulky jízd'!AK41*Vzdálenosti!$F$47-Vzdálenosti!$F$47*IF('Tabulky jízd'!AK41&gt;0,"1","0")</f>
        <v>576</v>
      </c>
      <c r="AL37" s="4">
        <f>2*'Tabulky jízd'!AL41*Vzdálenosti!$F$47-Vzdálenosti!$F$47*IF('Tabulky jízd'!AL41&gt;0,"1","0")</f>
        <v>832</v>
      </c>
      <c r="AM37" s="4">
        <f>2*'Tabulky jízd'!AM41*Vzdálenosti!$F$47-Vzdálenosti!$F$47*IF('Tabulky jízd'!AM41&gt;0,"1","0")</f>
        <v>832</v>
      </c>
      <c r="AN37" s="4">
        <f>2*'Tabulky jízd'!AN41*Vzdálenosti!$F$47-Vzdálenosti!$F$47*IF('Tabulky jízd'!AN41&gt;0,"1","0")</f>
        <v>832</v>
      </c>
      <c r="AO37" s="4">
        <f>2*'Tabulky jízd'!AO41*Vzdálenosti!$F$47-Vzdálenosti!$F$47*IF('Tabulky jízd'!AO41&gt;0,"1","0")</f>
        <v>320</v>
      </c>
      <c r="AP37" s="4">
        <f>2*'Tabulky jízd'!AP41*Vzdálenosti!$F$47-Vzdálenosti!$F$47*IF('Tabulky jízd'!AP41&gt;0,"1","0")</f>
        <v>0</v>
      </c>
      <c r="AQ37" s="4">
        <f>2*'Tabulky jízd'!AQ41*Vzdálenosti!$F$47-Vzdálenosti!$F$47*IF('Tabulky jízd'!AQ41&gt;0,"1","0")</f>
        <v>0</v>
      </c>
      <c r="AR37" s="4">
        <f>2*'Tabulky jízd'!AR41*Vzdálenosti!$F$47-Vzdálenosti!$F$47*IF('Tabulky jízd'!AR41&gt;0,"1","0")</f>
        <v>0</v>
      </c>
      <c r="AS37" s="4">
        <f>2*'Tabulky jízd'!AS41*Vzdálenosti!$F$47-Vzdálenosti!$F$47*IF('Tabulky jízd'!AS41&gt;0,"1","0")</f>
        <v>0</v>
      </c>
      <c r="AT37" s="4">
        <f>2*'Tabulky jízd'!AT41*Vzdálenosti!$F$47-Vzdálenosti!$F$47*IF('Tabulky jízd'!AT41&gt;0,"1","0")</f>
        <v>0</v>
      </c>
      <c r="AU37" s="4">
        <f>2*'Tabulky jízd'!AU41*Vzdálenosti!$F$47-Vzdálenosti!$F$47*IF('Tabulky jízd'!AU41&gt;0,"1","0")</f>
        <v>0</v>
      </c>
      <c r="AV37" s="4">
        <f>2*'Tabulky jízd'!AV41*Vzdálenosti!$F$47-Vzdálenosti!$F$47*IF('Tabulky jízd'!AV41&gt;0,"1","0")</f>
        <v>0</v>
      </c>
      <c r="AW37" s="4">
        <f>2*'Tabulky jízd'!AW41*Vzdálenosti!$F$47-Vzdálenosti!$F$47*IF('Tabulky jízd'!AW41&gt;0,"1","0")</f>
        <v>0</v>
      </c>
      <c r="AX37" s="4">
        <f>2*'Tabulky jízd'!AX41*Vzdálenosti!$F$47-Vzdálenosti!$F$47*IF('Tabulky jízd'!AX41&gt;0,"1","0")</f>
        <v>0</v>
      </c>
      <c r="AY37" s="4">
        <f>2*'Tabulky jízd'!AY41*Vzdálenosti!$F$47-Vzdálenosti!$F$47*IF('Tabulky jízd'!AY41&gt;0,"1","0")</f>
        <v>0</v>
      </c>
      <c r="AZ37" s="4">
        <f>2*'Tabulky jízd'!AZ41*Vzdálenosti!$F$47-Vzdálenosti!$F$47*IF('Tabulky jízd'!AZ41&gt;0,"1","0")</f>
        <v>0</v>
      </c>
      <c r="BA37" s="4">
        <f>2*'Tabulky jízd'!BA41*Vzdálenosti!$F$47-Vzdálenosti!$F$47*IF('Tabulky jízd'!BA41&gt;0,"1","0")</f>
        <v>0</v>
      </c>
      <c r="BB37" s="4">
        <f>2*'Tabulky jízd'!BB41*Vzdálenosti!$F$47-Vzdálenosti!$F$47*IF('Tabulky jízd'!BB41&gt;0,"1","0")</f>
        <v>0</v>
      </c>
      <c r="BC37" s="4">
        <f>2*'Tabulky jízd'!BC41*Vzdálenosti!$F$47-Vzdálenosti!$F$47*IF('Tabulky jízd'!BC41&gt;0,"1","0")</f>
        <v>0</v>
      </c>
      <c r="BD37" s="4">
        <f>2*'Tabulky jízd'!BD41*Vzdálenosti!$F$47-Vzdálenosti!$F$47*IF('Tabulky jízd'!BD41&gt;0,"1","0")</f>
        <v>0</v>
      </c>
      <c r="BE37" s="4">
        <f>2*'Tabulky jízd'!BE41*Vzdálenosti!$F$47-Vzdálenosti!$F$47*IF('Tabulky jízd'!BE41&gt;0,"1","0")</f>
        <v>64</v>
      </c>
      <c r="BF37" s="4">
        <f>2*'Tabulky jízd'!BF41*Vzdálenosti!$F$47-Vzdálenosti!$F$47*IF('Tabulky jízd'!BF41&gt;0,"1","0")</f>
        <v>576</v>
      </c>
      <c r="BG37" s="4">
        <f>2*'Tabulky jízd'!BG41*Vzdálenosti!$F$47-Vzdálenosti!$F$47*IF('Tabulky jízd'!BG41&gt;0,"1","0")</f>
        <v>0</v>
      </c>
      <c r="BH37" s="4">
        <f>2*'Tabulky jízd'!BH41*Vzdálenosti!$F$47-Vzdálenosti!$F$47*IF('Tabulky jízd'!BH41&gt;0,"1","0")</f>
        <v>960</v>
      </c>
      <c r="BI37" s="4">
        <f>2*'Tabulky jízd'!BI41*Vzdálenosti!$F$47-Vzdálenosti!$F$47*IF('Tabulky jízd'!BI41&gt;0,"1","0")</f>
        <v>576</v>
      </c>
      <c r="BJ37" s="4">
        <f>2*'Tabulky jízd'!BJ41*Vzdálenosti!$F$47-Vzdálenosti!$F$47*IF('Tabulky jízd'!BJ41&gt;0,"1","0")</f>
        <v>0</v>
      </c>
      <c r="BK37" s="4">
        <f>2*'Tabulky jízd'!BK41*Vzdálenosti!$F$47-Vzdálenosti!$F$47*IF('Tabulky jízd'!BK41&gt;0,"1","0")</f>
        <v>0</v>
      </c>
      <c r="BL37" s="4">
        <f>2*'Tabulky jízd'!BL41*Vzdálenosti!$F$47-Vzdálenosti!$F$47*IF('Tabulky jízd'!BL41&gt;0,"1","0")</f>
        <v>0</v>
      </c>
      <c r="BM37" s="4">
        <f>2*'Tabulky jízd'!BM41*Vzdálenosti!$F$47-Vzdálenosti!$F$47*IF('Tabulky jízd'!BM41&gt;0,"1","0")</f>
        <v>0</v>
      </c>
      <c r="BN37" s="4">
        <f>2*'Tabulky jízd'!BN41*Vzdálenosti!$F$47-Vzdálenosti!$F$47*IF('Tabulky jízd'!BN41&gt;0,"1","0")</f>
        <v>0</v>
      </c>
      <c r="BO37" s="4">
        <f>2*'Tabulky jízd'!BO41*Vzdálenosti!$F$47-Vzdálenosti!$F$47*IF('Tabulky jízd'!BO41&gt;0,"1","0")</f>
        <v>0</v>
      </c>
      <c r="BP37" s="4">
        <f>2*'Tabulky jízd'!BP41*Vzdálenosti!$F$47-Vzdálenosti!$F$47*IF('Tabulky jízd'!BP41&gt;0,"1","0")</f>
        <v>0</v>
      </c>
      <c r="BQ37" s="4">
        <f>2*'Tabulky jízd'!BQ41*Vzdálenosti!$F$47-Vzdálenosti!$F$47*IF('Tabulky jízd'!BQ41&gt;0,"1","0")</f>
        <v>0</v>
      </c>
      <c r="BR37" s="4">
        <f>2*'Tabulky jízd'!BR41*Vzdálenosti!$F$47-Vzdálenosti!$F$47*IF('Tabulky jízd'!BR41&gt;0,"1","0")</f>
        <v>0</v>
      </c>
      <c r="BS37" s="4">
        <f>2*'Tabulky jízd'!BS41*Vzdálenosti!$F$47-Vzdálenosti!$F$47*IF('Tabulky jízd'!BS41&gt;0,"1","0")</f>
        <v>0</v>
      </c>
      <c r="BT37" s="4">
        <f>2*'Tabulky jízd'!BT41*Vzdálenosti!$F$47-Vzdálenosti!$F$47*IF('Tabulky jízd'!BT41&gt;0,"1","0")</f>
        <v>0</v>
      </c>
      <c r="BU37" s="4">
        <f>2*'Tabulky jízd'!BU41*Vzdálenosti!$F$47-Vzdálenosti!$F$47*IF('Tabulky jízd'!BU41&gt;0,"1","0")</f>
        <v>0</v>
      </c>
      <c r="BV37" s="4">
        <f>2*'Tabulky jízd'!BV41*Vzdálenosti!$F$47-Vzdálenosti!$F$47*IF('Tabulky jízd'!BV41&gt;0,"1","0")</f>
        <v>0</v>
      </c>
      <c r="BW37" s="4">
        <f>2*'Tabulky jízd'!BW41*Vzdálenosti!$F$47-Vzdálenosti!$F$47*IF('Tabulky jízd'!BW41&gt;0,"1","0")</f>
        <v>0</v>
      </c>
      <c r="BX37" s="4">
        <f>2*'Tabulky jízd'!BX41*Vzdálenosti!$F$47-Vzdálenosti!$F$47*IF('Tabulky jízd'!BX41&gt;0,"1","0")</f>
        <v>0</v>
      </c>
      <c r="BY37" s="4">
        <f>2*'Tabulky jízd'!BY41*Vzdálenosti!$F$47-Vzdálenosti!$F$47*IF('Tabulky jízd'!BY41&gt;0,"1","0")</f>
        <v>0</v>
      </c>
      <c r="BZ37" s="4">
        <f>2*'Tabulky jízd'!BZ41*Vzdálenosti!$F$47-Vzdálenosti!$F$47*IF('Tabulky jízd'!BZ41&gt;0,"1","0")</f>
        <v>0</v>
      </c>
      <c r="CA37" s="4">
        <f>2*'Tabulky jízd'!CA41*Vzdálenosti!$F$47-Vzdálenosti!$F$47*IF('Tabulky jízd'!CA41&gt;0,"1","0")</f>
        <v>0</v>
      </c>
      <c r="CB37" s="4">
        <f>2*'Tabulky jízd'!CB41*Vzdálenosti!$F$47-Vzdálenosti!$F$47*IF('Tabulky jízd'!CB41&gt;0,"1","0")</f>
        <v>576</v>
      </c>
      <c r="CC37" s="4">
        <f>2*'Tabulky jízd'!CC41*Vzdálenosti!$F$47-Vzdálenosti!$F$47*IF('Tabulky jízd'!CC41&gt;0,"1","0")</f>
        <v>64</v>
      </c>
      <c r="CD37" s="4">
        <f>2*'Tabulky jízd'!CD41*Vzdálenosti!$F$47-Vzdálenosti!$F$47*IF('Tabulky jízd'!CD41&gt;0,"1","0")</f>
        <v>576</v>
      </c>
      <c r="CE37" s="4">
        <f>2*'Tabulky jízd'!CE41*Vzdálenosti!$F$47-Vzdálenosti!$F$47*IF('Tabulky jízd'!CE41&gt;0,"1","0")</f>
        <v>0</v>
      </c>
      <c r="CF37" s="4">
        <f>2*'Tabulky jízd'!CF41*Vzdálenosti!$F$47-Vzdálenosti!$F$47*IF('Tabulky jízd'!CF41&gt;0,"1","0")</f>
        <v>448</v>
      </c>
      <c r="CG37" s="4">
        <f>2*'Tabulky jízd'!CG41*Vzdálenosti!$F$47-Vzdálenosti!$F$47*IF('Tabulky jízd'!CG41&gt;0,"1","0")</f>
        <v>320</v>
      </c>
      <c r="CH37" s="4">
        <f>2*'Tabulky jízd'!CH41*Vzdálenosti!$F$47-Vzdálenosti!$F$47*IF('Tabulky jízd'!CH41&gt;0,"1","0")</f>
        <v>0</v>
      </c>
      <c r="CI37" s="4">
        <f>2*'Tabulky jízd'!CI41*Vzdálenosti!$F$47-Vzdálenosti!$F$47*IF('Tabulky jízd'!CI41&gt;0,"1","0")</f>
        <v>192</v>
      </c>
      <c r="CJ37" s="4">
        <f>2*'Tabulky jízd'!CJ41*Vzdálenosti!$F$47-Vzdálenosti!$F$47*IF('Tabulky jízd'!CJ41&gt;0,"1","0")</f>
        <v>448</v>
      </c>
      <c r="CK37" s="4">
        <f>2*'Tabulky jízd'!CK41*Vzdálenosti!$F$47-Vzdálenosti!$F$47*IF('Tabulky jízd'!CK41&gt;0,"1","0")</f>
        <v>0</v>
      </c>
      <c r="CL37" s="4">
        <f>2*'Tabulky jízd'!CL41*Vzdálenosti!$F$47-Vzdálenosti!$F$47*IF('Tabulky jízd'!CL41&gt;0,"1","0")</f>
        <v>0</v>
      </c>
      <c r="CM37" s="4">
        <f>2*'Tabulky jízd'!CM41*Vzdálenosti!$F$47-Vzdálenosti!$F$47*IF('Tabulky jízd'!CM41&gt;0,"1","0")</f>
        <v>0</v>
      </c>
      <c r="CN37" s="4">
        <f>2*'Tabulky jízd'!CN41*Vzdálenosti!$F$47-Vzdálenosti!$F$47*IF('Tabulky jízd'!CN41&gt;0,"1","0")</f>
        <v>0</v>
      </c>
      <c r="CO37" s="4">
        <f>2*'Tabulky jízd'!CO41*Vzdálenosti!$F$47-Vzdálenosti!$F$47*IF('Tabulky jízd'!CO41&gt;0,"1","0")</f>
        <v>0</v>
      </c>
      <c r="CP37" s="4">
        <f>2*'Tabulky jízd'!CP41*Vzdálenosti!$F$47-Vzdálenosti!$F$47*IF('Tabulky jízd'!CP41&gt;0,"1","0")</f>
        <v>0</v>
      </c>
      <c r="CQ37" s="4">
        <f>2*'Tabulky jízd'!CQ41*Vzdálenosti!$F$47-Vzdálenosti!$F$47*IF('Tabulky jízd'!CQ41&gt;0,"1","0")</f>
        <v>0</v>
      </c>
      <c r="CR37" s="4">
        <f>2*'Tabulky jízd'!CR41*Vzdálenosti!$F$47-Vzdálenosti!$F$47*IF('Tabulky jízd'!CR41&gt;0,"1","0")</f>
        <v>0</v>
      </c>
      <c r="CS37" s="4">
        <f>2*'Tabulky jízd'!CS41*Vzdálenosti!$F$47-Vzdálenosti!$F$47*IF('Tabulky jízd'!CS41&gt;0,"1","0")</f>
        <v>0</v>
      </c>
      <c r="CT37" s="4">
        <f>2*'Tabulky jízd'!CT41*Vzdálenosti!$F$47-Vzdálenosti!$F$47*IF('Tabulky jízd'!CT41&gt;0,"1","0")</f>
        <v>576</v>
      </c>
      <c r="CU37" s="4">
        <f>2*'Tabulky jízd'!CU41*Vzdálenosti!$F$47-Vzdálenosti!$F$47*IF('Tabulky jízd'!CU41&gt;0,"1","0")</f>
        <v>704</v>
      </c>
      <c r="CV37" s="4">
        <f>2*'Tabulky jízd'!CV41*Vzdálenosti!$F$47-Vzdálenosti!$F$47*IF('Tabulky jízd'!CV41&gt;0,"1","0")</f>
        <v>704</v>
      </c>
      <c r="CW37" s="16">
        <f t="shared" si="2"/>
        <v>12992</v>
      </c>
    </row>
    <row r="38" spans="1:101" s="15" customFormat="1" x14ac:dyDescent="0.25">
      <c r="A38" s="19"/>
      <c r="B38" s="4" t="s">
        <v>64</v>
      </c>
      <c r="C38" s="4" t="s">
        <v>70</v>
      </c>
      <c r="D38" s="16" t="s">
        <v>96</v>
      </c>
      <c r="E38" s="155" t="s">
        <v>186</v>
      </c>
      <c r="F38" s="16">
        <v>3</v>
      </c>
      <c r="G38" s="16"/>
      <c r="H38" s="4">
        <f>2*'Tabulky jízd'!H42*Vzdálenosti!$F$47-Vzdálenosti!$F$47*IF('Tabulky jízd'!H42&gt;0,"1","0")</f>
        <v>0</v>
      </c>
      <c r="I38" s="4">
        <f>2*'Tabulky jízd'!I42*Vzdálenosti!$F$47-Vzdálenosti!$F$47*IF('Tabulky jízd'!I42&gt;0,"1","0")</f>
        <v>0</v>
      </c>
      <c r="J38" s="4">
        <f>2*'Tabulky jízd'!J42*Vzdálenosti!$F$47-Vzdálenosti!$F$47*IF('Tabulky jízd'!J42&gt;0,"1","0")</f>
        <v>0</v>
      </c>
      <c r="K38" s="4">
        <f>2*'Tabulky jízd'!K42*Vzdálenosti!$F$47-Vzdálenosti!$F$47*IF('Tabulky jízd'!K42&gt;0,"1","0")</f>
        <v>0</v>
      </c>
      <c r="L38" s="4">
        <f>2*'Tabulky jízd'!L42*Vzdálenosti!$F$47-Vzdálenosti!$F$47*IF('Tabulky jízd'!L42&gt;0,"1","0")</f>
        <v>0</v>
      </c>
      <c r="M38" s="4">
        <f>2*'Tabulky jízd'!M42*Vzdálenosti!$F$47-Vzdálenosti!$F$47*IF('Tabulky jízd'!M42&gt;0,"1","0")</f>
        <v>0</v>
      </c>
      <c r="N38" s="4">
        <f>2*'Tabulky jízd'!N42*Vzdálenosti!$F$47-Vzdálenosti!$F$47*IF('Tabulky jízd'!N42&gt;0,"1","0")</f>
        <v>0</v>
      </c>
      <c r="O38" s="4">
        <f>2*'Tabulky jízd'!O42*Vzdálenosti!$F$47-Vzdálenosti!$F$47*IF('Tabulky jízd'!O42&gt;0,"1","0")</f>
        <v>0</v>
      </c>
      <c r="P38" s="4">
        <f>2*'Tabulky jízd'!P42*Vzdálenosti!$F$47-Vzdálenosti!$F$47*IF('Tabulky jízd'!P42&gt;0,"1","0")</f>
        <v>0</v>
      </c>
      <c r="Q38" s="4">
        <f>2*'Tabulky jízd'!Q42*Vzdálenosti!$F$47-Vzdálenosti!$F$47*IF('Tabulky jízd'!Q42&gt;0,"1","0")</f>
        <v>1472</v>
      </c>
      <c r="R38" s="4">
        <f>2*'Tabulky jízd'!R42*Vzdálenosti!$F$47-Vzdálenosti!$F$47*IF('Tabulky jízd'!R42&gt;0,"1","0")</f>
        <v>1216</v>
      </c>
      <c r="S38" s="4">
        <f>2*'Tabulky jízd'!S42*Vzdálenosti!$F$47-Vzdálenosti!$F$47*IF('Tabulky jízd'!S42&gt;0,"1","0")</f>
        <v>192</v>
      </c>
      <c r="T38" s="4">
        <f>2*'Tabulky jízd'!T42*Vzdálenosti!$F$47-Vzdálenosti!$F$47*IF('Tabulky jízd'!T42&gt;0,"1","0")</f>
        <v>704</v>
      </c>
      <c r="U38" s="4">
        <f>2*'Tabulky jízd'!U42*Vzdálenosti!$F$47-Vzdálenosti!$F$47*IF('Tabulky jízd'!U42&gt;0,"1","0")</f>
        <v>0</v>
      </c>
      <c r="V38" s="4">
        <f>2*'Tabulky jízd'!V42*Vzdálenosti!$F$47-Vzdálenosti!$F$47*IF('Tabulky jízd'!V42&gt;0,"1","0")</f>
        <v>0</v>
      </c>
      <c r="W38" s="4">
        <f>2*'Tabulky jízd'!W42*Vzdálenosti!$F$47-Vzdálenosti!$F$47*IF('Tabulky jízd'!W42&gt;0,"1","0")</f>
        <v>0</v>
      </c>
      <c r="X38" s="4">
        <f>2*'Tabulky jízd'!X42*Vzdálenosti!$F$47-Vzdálenosti!$F$47*IF('Tabulky jízd'!X42&gt;0,"1","0")</f>
        <v>0</v>
      </c>
      <c r="Y38" s="4">
        <f>2*'Tabulky jízd'!Y42*Vzdálenosti!$F$47-Vzdálenosti!$F$47*IF('Tabulky jízd'!Y42&gt;0,"1","0")</f>
        <v>0</v>
      </c>
      <c r="Z38" s="4">
        <f>2*'Tabulky jízd'!Z42*Vzdálenosti!$F$47-Vzdálenosti!$F$47*IF('Tabulky jízd'!Z42&gt;0,"1","0")</f>
        <v>0</v>
      </c>
      <c r="AA38" s="4">
        <f>2*'Tabulky jízd'!AA42*Vzdálenosti!$F$47-Vzdálenosti!$F$47*IF('Tabulky jízd'!AA42&gt;0,"1","0")</f>
        <v>1216</v>
      </c>
      <c r="AB38" s="4">
        <f>2*'Tabulky jízd'!AB42*Vzdálenosti!$F$47-Vzdálenosti!$F$47*IF('Tabulky jízd'!AB42&gt;0,"1","0")</f>
        <v>0</v>
      </c>
      <c r="AC38" s="4">
        <f>2*'Tabulky jízd'!AC42*Vzdálenosti!$F$47-Vzdálenosti!$F$47*IF('Tabulky jízd'!AC42&gt;0,"1","0")</f>
        <v>0</v>
      </c>
      <c r="AD38" s="4">
        <f>2*'Tabulky jízd'!AD42*Vzdálenosti!$F$47-Vzdálenosti!$F$47*IF('Tabulky jízd'!AD42&gt;0,"1","0")</f>
        <v>0</v>
      </c>
      <c r="AE38" s="4">
        <f>2*'Tabulky jízd'!AE42*Vzdálenosti!$F$47-Vzdálenosti!$F$47*IF('Tabulky jízd'!AE42&gt;0,"1","0")</f>
        <v>0</v>
      </c>
      <c r="AF38" s="4">
        <f>2*'Tabulky jízd'!AF42*Vzdálenosti!$F$47-Vzdálenosti!$F$47*IF('Tabulky jízd'!AF42&gt;0,"1","0")</f>
        <v>0</v>
      </c>
      <c r="AG38" s="4">
        <f>2*'Tabulky jízd'!AG42*Vzdálenosti!$F$47-Vzdálenosti!$F$47*IF('Tabulky jízd'!AG42&gt;0,"1","0")</f>
        <v>0</v>
      </c>
      <c r="AH38" s="4">
        <f>2*'Tabulky jízd'!AH42*Vzdálenosti!$F$47-Vzdálenosti!$F$47*IF('Tabulky jízd'!AH42&gt;0,"1","0")</f>
        <v>0</v>
      </c>
      <c r="AI38" s="4">
        <f>2*'Tabulky jízd'!AI42*Vzdálenosti!$F$47-Vzdálenosti!$F$47*IF('Tabulky jízd'!AI42&gt;0,"1","0")</f>
        <v>0</v>
      </c>
      <c r="AJ38" s="4">
        <f>2*'Tabulky jízd'!AJ42*Vzdálenosti!$F$47-Vzdálenosti!$F$47*IF('Tabulky jízd'!AJ42&gt;0,"1","0")</f>
        <v>704</v>
      </c>
      <c r="AK38" s="4">
        <f>2*'Tabulky jízd'!AK42*Vzdálenosti!$F$47-Vzdálenosti!$F$47*IF('Tabulky jízd'!AK42&gt;0,"1","0")</f>
        <v>1216</v>
      </c>
      <c r="AL38" s="4">
        <f>2*'Tabulky jízd'!AL42*Vzdálenosti!$F$47-Vzdálenosti!$F$47*IF('Tabulky jízd'!AL42&gt;0,"1","0")</f>
        <v>960</v>
      </c>
      <c r="AM38" s="4">
        <f>2*'Tabulky jízd'!AM42*Vzdálenosti!$F$47-Vzdálenosti!$F$47*IF('Tabulky jízd'!AM42&gt;0,"1","0")</f>
        <v>960</v>
      </c>
      <c r="AN38" s="4">
        <f>2*'Tabulky jízd'!AN42*Vzdálenosti!$F$47-Vzdálenosti!$F$47*IF('Tabulky jízd'!AN42&gt;0,"1","0")</f>
        <v>1472</v>
      </c>
      <c r="AO38" s="4">
        <f>2*'Tabulky jízd'!AO42*Vzdálenosti!$F$47-Vzdálenosti!$F$47*IF('Tabulky jízd'!AO42&gt;0,"1","0")</f>
        <v>960</v>
      </c>
      <c r="AP38" s="4">
        <f>2*'Tabulky jízd'!AP42*Vzdálenosti!$F$47-Vzdálenosti!$F$47*IF('Tabulky jízd'!AP42&gt;0,"1","0")</f>
        <v>0</v>
      </c>
      <c r="AQ38" s="4">
        <f>2*'Tabulky jízd'!AQ42*Vzdálenosti!$F$47-Vzdálenosti!$F$47*IF('Tabulky jízd'!AQ42&gt;0,"1","0")</f>
        <v>0</v>
      </c>
      <c r="AR38" s="4">
        <f>2*'Tabulky jízd'!AR42*Vzdálenosti!$F$47-Vzdálenosti!$F$47*IF('Tabulky jízd'!AR42&gt;0,"1","0")</f>
        <v>0</v>
      </c>
      <c r="AS38" s="4">
        <f>2*'Tabulky jízd'!AS42*Vzdálenosti!$F$47-Vzdálenosti!$F$47*IF('Tabulky jízd'!AS42&gt;0,"1","0")</f>
        <v>0</v>
      </c>
      <c r="AT38" s="4">
        <f>2*'Tabulky jízd'!AT42*Vzdálenosti!$F$47-Vzdálenosti!$F$47*IF('Tabulky jízd'!AT42&gt;0,"1","0")</f>
        <v>0</v>
      </c>
      <c r="AU38" s="4">
        <f>2*'Tabulky jízd'!AU42*Vzdálenosti!$F$47-Vzdálenosti!$F$47*IF('Tabulky jízd'!AU42&gt;0,"1","0")</f>
        <v>0</v>
      </c>
      <c r="AV38" s="4">
        <f>2*'Tabulky jízd'!AV42*Vzdálenosti!$F$47-Vzdálenosti!$F$47*IF('Tabulky jízd'!AV42&gt;0,"1","0")</f>
        <v>0</v>
      </c>
      <c r="AW38" s="4">
        <f>2*'Tabulky jízd'!AW42*Vzdálenosti!$F$47-Vzdálenosti!$F$47*IF('Tabulky jízd'!AW42&gt;0,"1","0")</f>
        <v>0</v>
      </c>
      <c r="AX38" s="4">
        <f>2*'Tabulky jízd'!AX42*Vzdálenosti!$F$47-Vzdálenosti!$F$47*IF('Tabulky jízd'!AX42&gt;0,"1","0")</f>
        <v>0</v>
      </c>
      <c r="AY38" s="4">
        <f>2*'Tabulky jízd'!AY42*Vzdálenosti!$F$47-Vzdálenosti!$F$47*IF('Tabulky jízd'!AY42&gt;0,"1","0")</f>
        <v>0</v>
      </c>
      <c r="AZ38" s="4">
        <f>2*'Tabulky jízd'!AZ42*Vzdálenosti!$F$47-Vzdálenosti!$F$47*IF('Tabulky jízd'!AZ42&gt;0,"1","0")</f>
        <v>0</v>
      </c>
      <c r="BA38" s="4">
        <f>2*'Tabulky jízd'!BA42*Vzdálenosti!$F$47-Vzdálenosti!$F$47*IF('Tabulky jízd'!BA42&gt;0,"1","0")</f>
        <v>0</v>
      </c>
      <c r="BB38" s="4">
        <f>2*'Tabulky jízd'!BB42*Vzdálenosti!$F$47-Vzdálenosti!$F$47*IF('Tabulky jízd'!BB42&gt;0,"1","0")</f>
        <v>0</v>
      </c>
      <c r="BC38" s="4">
        <f>2*'Tabulky jízd'!BC42*Vzdálenosti!$F$47-Vzdálenosti!$F$47*IF('Tabulky jízd'!BC42&gt;0,"1","0")</f>
        <v>0</v>
      </c>
      <c r="BD38" s="4">
        <f>2*'Tabulky jízd'!BD42*Vzdálenosti!$F$47-Vzdálenosti!$F$47*IF('Tabulky jízd'!BD42&gt;0,"1","0")</f>
        <v>0</v>
      </c>
      <c r="BE38" s="4">
        <f>2*'Tabulky jízd'!BE42*Vzdálenosti!$F$47-Vzdálenosti!$F$47*IF('Tabulky jízd'!BE42&gt;0,"1","0")</f>
        <v>1216</v>
      </c>
      <c r="BF38" s="4">
        <f>2*'Tabulky jízd'!BF42*Vzdálenosti!$F$47-Vzdálenosti!$F$47*IF('Tabulky jízd'!BF42&gt;0,"1","0")</f>
        <v>1216</v>
      </c>
      <c r="BG38" s="4">
        <f>2*'Tabulky jízd'!BG42*Vzdálenosti!$F$47-Vzdálenosti!$F$47*IF('Tabulky jízd'!BG42&gt;0,"1","0")</f>
        <v>192</v>
      </c>
      <c r="BH38" s="4">
        <f>2*'Tabulky jízd'!BH42*Vzdálenosti!$F$47-Vzdálenosti!$F$47*IF('Tabulky jízd'!BH42&gt;0,"1","0")</f>
        <v>1984</v>
      </c>
      <c r="BI38" s="4">
        <f>2*'Tabulky jízd'!BI42*Vzdálenosti!$F$47-Vzdálenosti!$F$47*IF('Tabulky jízd'!BI42&gt;0,"1","0")</f>
        <v>576</v>
      </c>
      <c r="BJ38" s="4">
        <f>2*'Tabulky jízd'!BJ42*Vzdálenosti!$F$47-Vzdálenosti!$F$47*IF('Tabulky jízd'!BJ42&gt;0,"1","0")</f>
        <v>0</v>
      </c>
      <c r="BK38" s="4">
        <f>2*'Tabulky jízd'!BK42*Vzdálenosti!$F$47-Vzdálenosti!$F$47*IF('Tabulky jízd'!BK42&gt;0,"1","0")</f>
        <v>0</v>
      </c>
      <c r="BL38" s="4">
        <f>2*'Tabulky jízd'!BL42*Vzdálenosti!$F$47-Vzdálenosti!$F$47*IF('Tabulky jízd'!BL42&gt;0,"1","0")</f>
        <v>0</v>
      </c>
      <c r="BM38" s="4">
        <f>2*'Tabulky jízd'!BM42*Vzdálenosti!$F$47-Vzdálenosti!$F$47*IF('Tabulky jízd'!BM42&gt;0,"1","0")</f>
        <v>0</v>
      </c>
      <c r="BN38" s="4">
        <f>2*'Tabulky jízd'!BN42*Vzdálenosti!$F$47-Vzdálenosti!$F$47*IF('Tabulky jízd'!BN42&gt;0,"1","0")</f>
        <v>704</v>
      </c>
      <c r="BO38" s="4">
        <f>2*'Tabulky jízd'!BO42*Vzdálenosti!$F$47-Vzdálenosti!$F$47*IF('Tabulky jízd'!BO42&gt;0,"1","0")</f>
        <v>576</v>
      </c>
      <c r="BP38" s="4">
        <f>2*'Tabulky jízd'!BP42*Vzdálenosti!$F$47-Vzdálenosti!$F$47*IF('Tabulky jízd'!BP42&gt;0,"1","0")</f>
        <v>832</v>
      </c>
      <c r="BQ38" s="4">
        <f>2*'Tabulky jízd'!BQ42*Vzdálenosti!$F$47-Vzdálenosti!$F$47*IF('Tabulky jízd'!BQ42&gt;0,"1","0")</f>
        <v>576</v>
      </c>
      <c r="BR38" s="4">
        <f>2*'Tabulky jízd'!BR42*Vzdálenosti!$F$47-Vzdálenosti!$F$47*IF('Tabulky jízd'!BR42&gt;0,"1","0")</f>
        <v>0</v>
      </c>
      <c r="BS38" s="4">
        <f>2*'Tabulky jízd'!BS42*Vzdálenosti!$F$47-Vzdálenosti!$F$47*IF('Tabulky jízd'!BS42&gt;0,"1","0")</f>
        <v>0</v>
      </c>
      <c r="BT38" s="4">
        <f>2*'Tabulky jízd'!BT42*Vzdálenosti!$F$47-Vzdálenosti!$F$47*IF('Tabulky jízd'!BT42&gt;0,"1","0")</f>
        <v>0</v>
      </c>
      <c r="BU38" s="4">
        <f>2*'Tabulky jízd'!BU42*Vzdálenosti!$F$47-Vzdálenosti!$F$47*IF('Tabulky jízd'!BU42&gt;0,"1","0")</f>
        <v>0</v>
      </c>
      <c r="BV38" s="4">
        <f>2*'Tabulky jízd'!BV42*Vzdálenosti!$F$47-Vzdálenosti!$F$47*IF('Tabulky jízd'!BV42&gt;0,"1","0")</f>
        <v>0</v>
      </c>
      <c r="BW38" s="4">
        <f>2*'Tabulky jízd'!BW42*Vzdálenosti!$F$47-Vzdálenosti!$F$47*IF('Tabulky jízd'!BW42&gt;0,"1","0")</f>
        <v>0</v>
      </c>
      <c r="BX38" s="4">
        <f>2*'Tabulky jízd'!BX42*Vzdálenosti!$F$47-Vzdálenosti!$F$47*IF('Tabulky jízd'!BX42&gt;0,"1","0")</f>
        <v>0</v>
      </c>
      <c r="BY38" s="4">
        <f>2*'Tabulky jízd'!BY42*Vzdálenosti!$F$47-Vzdálenosti!$F$47*IF('Tabulky jízd'!BY42&gt;0,"1","0")</f>
        <v>0</v>
      </c>
      <c r="BZ38" s="4">
        <f>2*'Tabulky jízd'!BZ42*Vzdálenosti!$F$47-Vzdálenosti!$F$47*IF('Tabulky jízd'!BZ42&gt;0,"1","0")</f>
        <v>0</v>
      </c>
      <c r="CA38" s="4">
        <f>2*'Tabulky jízd'!CA42*Vzdálenosti!$F$47-Vzdálenosti!$F$47*IF('Tabulky jízd'!CA42&gt;0,"1","0")</f>
        <v>0</v>
      </c>
      <c r="CB38" s="4">
        <f>2*'Tabulky jízd'!CB42*Vzdálenosti!$F$47-Vzdálenosti!$F$47*IF('Tabulky jízd'!CB42&gt;0,"1","0")</f>
        <v>1216</v>
      </c>
      <c r="CC38" s="4">
        <f>2*'Tabulky jízd'!CC42*Vzdálenosti!$F$47-Vzdálenosti!$F$47*IF('Tabulky jízd'!CC42&gt;0,"1","0")</f>
        <v>0</v>
      </c>
      <c r="CD38" s="4">
        <f>2*'Tabulky jízd'!CD42*Vzdálenosti!$F$47-Vzdálenosti!$F$47*IF('Tabulky jízd'!CD42&gt;0,"1","0")</f>
        <v>1216</v>
      </c>
      <c r="CE38" s="4">
        <f>2*'Tabulky jízd'!CE42*Vzdálenosti!$F$47-Vzdálenosti!$F$47*IF('Tabulky jízd'!CE42&gt;0,"1","0")</f>
        <v>0</v>
      </c>
      <c r="CF38" s="4">
        <f>2*'Tabulky jízd'!CF42*Vzdálenosti!$F$47-Vzdálenosti!$F$47*IF('Tabulky jízd'!CF42&gt;0,"1","0")</f>
        <v>704</v>
      </c>
      <c r="CG38" s="4">
        <f>2*'Tabulky jízd'!CG42*Vzdálenosti!$F$47-Vzdálenosti!$F$47*IF('Tabulky jízd'!CG42&gt;0,"1","0")</f>
        <v>704</v>
      </c>
      <c r="CH38" s="4">
        <f>2*'Tabulky jízd'!CH42*Vzdálenosti!$F$47-Vzdálenosti!$F$47*IF('Tabulky jízd'!CH42&gt;0,"1","0")</f>
        <v>0</v>
      </c>
      <c r="CI38" s="4">
        <f>2*'Tabulky jízd'!CI42*Vzdálenosti!$F$47-Vzdálenosti!$F$47*IF('Tabulky jízd'!CI42&gt;0,"1","0")</f>
        <v>192</v>
      </c>
      <c r="CJ38" s="4">
        <f>2*'Tabulky jízd'!CJ42*Vzdálenosti!$F$47-Vzdálenosti!$F$47*IF('Tabulky jízd'!CJ42&gt;0,"1","0")</f>
        <v>960</v>
      </c>
      <c r="CK38" s="4">
        <f>2*'Tabulky jízd'!CK42*Vzdálenosti!$F$47-Vzdálenosti!$F$47*IF('Tabulky jízd'!CK42&gt;0,"1","0")</f>
        <v>0</v>
      </c>
      <c r="CL38" s="4">
        <f>2*'Tabulky jízd'!CL42*Vzdálenosti!$F$47-Vzdálenosti!$F$47*IF('Tabulky jízd'!CL42&gt;0,"1","0")</f>
        <v>0</v>
      </c>
      <c r="CM38" s="4">
        <f>2*'Tabulky jízd'!CM42*Vzdálenosti!$F$47-Vzdálenosti!$F$47*IF('Tabulky jízd'!CM42&gt;0,"1","0")</f>
        <v>0</v>
      </c>
      <c r="CN38" s="4">
        <f>2*'Tabulky jízd'!CN42*Vzdálenosti!$F$47-Vzdálenosti!$F$47*IF('Tabulky jízd'!CN42&gt;0,"1","0")</f>
        <v>0</v>
      </c>
      <c r="CO38" s="4">
        <f>2*'Tabulky jízd'!CO42*Vzdálenosti!$F$47-Vzdálenosti!$F$47*IF('Tabulky jízd'!CO42&gt;0,"1","0")</f>
        <v>0</v>
      </c>
      <c r="CP38" s="4">
        <f>2*'Tabulky jízd'!CP42*Vzdálenosti!$F$47-Vzdálenosti!$F$47*IF('Tabulky jízd'!CP42&gt;0,"1","0")</f>
        <v>0</v>
      </c>
      <c r="CQ38" s="4">
        <f>2*'Tabulky jízd'!CQ42*Vzdálenosti!$F$47-Vzdálenosti!$F$47*IF('Tabulky jízd'!CQ42&gt;0,"1","0")</f>
        <v>0</v>
      </c>
      <c r="CR38" s="4">
        <f>2*'Tabulky jízd'!CR42*Vzdálenosti!$F$47-Vzdálenosti!$F$47*IF('Tabulky jízd'!CR42&gt;0,"1","0")</f>
        <v>0</v>
      </c>
      <c r="CS38" s="4">
        <f>2*'Tabulky jízd'!CS42*Vzdálenosti!$F$47-Vzdálenosti!$F$47*IF('Tabulky jízd'!CS42&gt;0,"1","0")</f>
        <v>0</v>
      </c>
      <c r="CT38" s="4">
        <f>2*'Tabulky jízd'!CT42*Vzdálenosti!$F$47-Vzdálenosti!$F$47*IF('Tabulky jízd'!CT42&gt;0,"1","0")</f>
        <v>960</v>
      </c>
      <c r="CU38" s="4">
        <f>2*'Tabulky jízd'!CU42*Vzdálenosti!$F$47-Vzdálenosti!$F$47*IF('Tabulky jízd'!CU42&gt;0,"1","0")</f>
        <v>1472</v>
      </c>
      <c r="CV38" s="4">
        <f>2*'Tabulky jízd'!CV42*Vzdálenosti!$F$47-Vzdálenosti!$F$47*IF('Tabulky jízd'!CV42&gt;0,"1","0")</f>
        <v>1472</v>
      </c>
      <c r="CW38" s="16">
        <f t="shared" si="2"/>
        <v>27840</v>
      </c>
    </row>
    <row r="39" spans="1:101" s="15" customFormat="1" x14ac:dyDescent="0.25">
      <c r="A39" s="19"/>
      <c r="B39" s="4" t="s">
        <v>55</v>
      </c>
      <c r="C39" s="4" t="s">
        <v>70</v>
      </c>
      <c r="D39" s="16" t="s">
        <v>96</v>
      </c>
      <c r="E39" s="4" t="s">
        <v>59</v>
      </c>
      <c r="F39" s="16">
        <v>3</v>
      </c>
      <c r="G39" s="16"/>
      <c r="H39" s="4">
        <f>2*'Tabulky jízd'!H43*Vzdálenosti!$F$48-Vzdálenosti!$F$48*IF('Tabulky jízd'!H43&gt;0,"1","0")</f>
        <v>2838</v>
      </c>
      <c r="I39" s="4">
        <f>2*'Tabulky jízd'!I43*Vzdálenosti!$F$48-Vzdálenosti!$F$48*IF('Tabulky jízd'!I43&gt;0,"1","0")</f>
        <v>258</v>
      </c>
      <c r="J39" s="4">
        <f>2*'Tabulky jízd'!J43*Vzdálenosti!$F$48-Vzdálenosti!$F$48*IF('Tabulky jízd'!J43&gt;0,"1","0")</f>
        <v>1978</v>
      </c>
      <c r="K39" s="4">
        <f>2*'Tabulky jízd'!K43*Vzdálenosti!$F$48-Vzdálenosti!$F$48*IF('Tabulky jízd'!K43&gt;0,"1","0")</f>
        <v>0</v>
      </c>
      <c r="L39" s="4">
        <f>2*'Tabulky jízd'!L43*Vzdálenosti!$F$48-Vzdálenosti!$F$48*IF('Tabulky jízd'!L43&gt;0,"1","0")</f>
        <v>0</v>
      </c>
      <c r="M39" s="4">
        <f>2*'Tabulky jízd'!M43*Vzdálenosti!$F$48-Vzdálenosti!$F$48*IF('Tabulky jízd'!M43&gt;0,"1","0")</f>
        <v>0</v>
      </c>
      <c r="N39" s="4">
        <f>2*'Tabulky jízd'!N43*Vzdálenosti!$F$48-Vzdálenosti!$F$48*IF('Tabulky jízd'!N43&gt;0,"1","0")</f>
        <v>0</v>
      </c>
      <c r="O39" s="4">
        <f>2*'Tabulky jízd'!O43*Vzdálenosti!$F$48-Vzdálenosti!$F$48*IF('Tabulky jízd'!O43&gt;0,"1","0")</f>
        <v>0</v>
      </c>
      <c r="P39" s="4">
        <f>2*'Tabulky jízd'!P43*Vzdálenosti!$F$48-Vzdálenosti!$F$48*IF('Tabulky jízd'!P43&gt;0,"1","0")</f>
        <v>0</v>
      </c>
      <c r="Q39" s="4">
        <f>2*'Tabulky jízd'!Q43*Vzdálenosti!$F$48-Vzdálenosti!$F$48*IF('Tabulky jízd'!Q43&gt;0,"1","0")</f>
        <v>0</v>
      </c>
      <c r="R39" s="4">
        <f>2*'Tabulky jízd'!R43*Vzdálenosti!$F$48-Vzdálenosti!$F$48*IF('Tabulky jízd'!R43&gt;0,"1","0")</f>
        <v>0</v>
      </c>
      <c r="S39" s="4">
        <f>2*'Tabulky jízd'!S43*Vzdálenosti!$F$48-Vzdálenosti!$F$48*IF('Tabulky jízd'!S43&gt;0,"1","0")</f>
        <v>1978</v>
      </c>
      <c r="T39" s="4">
        <f>2*'Tabulky jízd'!T43*Vzdálenosti!$F$48-Vzdálenosti!$F$48*IF('Tabulky jízd'!T43&gt;0,"1","0")</f>
        <v>4042</v>
      </c>
      <c r="U39" s="4">
        <f>2*'Tabulky jízd'!U43*Vzdálenosti!$F$48-Vzdálenosti!$F$48*IF('Tabulky jízd'!U43&gt;0,"1","0")</f>
        <v>1806</v>
      </c>
      <c r="V39" s="4">
        <f>2*'Tabulky jízd'!V43*Vzdálenosti!$F$48-Vzdálenosti!$F$48*IF('Tabulky jízd'!V43&gt;0,"1","0")</f>
        <v>3010</v>
      </c>
      <c r="W39" s="4">
        <f>2*'Tabulky jízd'!W43*Vzdálenosti!$F$48-Vzdálenosti!$F$48*IF('Tabulky jízd'!W43&gt;0,"1","0")</f>
        <v>2322</v>
      </c>
      <c r="X39" s="4">
        <f>2*'Tabulky jízd'!X43*Vzdálenosti!$F$48-Vzdálenosti!$F$48*IF('Tabulky jízd'!X43&gt;0,"1","0")</f>
        <v>3010</v>
      </c>
      <c r="Y39" s="4">
        <f>2*'Tabulky jízd'!Y43*Vzdálenosti!$F$48-Vzdálenosti!$F$48*IF('Tabulky jízd'!Y43&gt;0,"1","0")</f>
        <v>946</v>
      </c>
      <c r="Z39" s="4">
        <f>2*'Tabulky jízd'!Z43*Vzdálenosti!$F$48-Vzdálenosti!$F$48*IF('Tabulky jízd'!Z43&gt;0,"1","0")</f>
        <v>0</v>
      </c>
      <c r="AA39" s="4">
        <f>2*'Tabulky jízd'!AA43*Vzdálenosti!$F$48-Vzdálenosti!$F$48*IF('Tabulky jízd'!AA43&gt;0,"1","0")</f>
        <v>0</v>
      </c>
      <c r="AB39" s="4">
        <f>2*'Tabulky jízd'!AB43*Vzdálenosti!$F$48-Vzdálenosti!$F$48*IF('Tabulky jízd'!AB43&gt;0,"1","0")</f>
        <v>0</v>
      </c>
      <c r="AC39" s="4">
        <f>2*'Tabulky jízd'!AC43*Vzdálenosti!$F$48-Vzdálenosti!$F$48*IF('Tabulky jízd'!AC43&gt;0,"1","0")</f>
        <v>0</v>
      </c>
      <c r="AD39" s="4">
        <f>2*'Tabulky jízd'!AD43*Vzdálenosti!$F$48-Vzdálenosti!$F$48*IF('Tabulky jízd'!AD43&gt;0,"1","0")</f>
        <v>0</v>
      </c>
      <c r="AE39" s="4">
        <f>2*'Tabulky jízd'!AE43*Vzdálenosti!$F$48-Vzdálenosti!$F$48*IF('Tabulky jízd'!AE43&gt;0,"1","0")</f>
        <v>0</v>
      </c>
      <c r="AF39" s="4">
        <f>2*'Tabulky jízd'!AF43*Vzdálenosti!$F$48-Vzdálenosti!$F$48*IF('Tabulky jízd'!AF43&gt;0,"1","0")</f>
        <v>0</v>
      </c>
      <c r="AG39" s="4">
        <f>2*'Tabulky jízd'!AG43*Vzdálenosti!$F$48-Vzdálenosti!$F$48*IF('Tabulky jízd'!AG43&gt;0,"1","0")</f>
        <v>0</v>
      </c>
      <c r="AH39" s="4">
        <f>2*'Tabulky jízd'!AH43*Vzdálenosti!$F$48-Vzdálenosti!$F$48*IF('Tabulky jízd'!AH43&gt;0,"1","0")</f>
        <v>0</v>
      </c>
      <c r="AI39" s="4">
        <f>2*'Tabulky jízd'!AI43*Vzdálenosti!$F$48-Vzdálenosti!$F$48*IF('Tabulky jízd'!AI43&gt;0,"1","0")</f>
        <v>0</v>
      </c>
      <c r="AJ39" s="4">
        <f>2*'Tabulky jízd'!AJ43*Vzdálenosti!$F$48-Vzdálenosti!$F$48*IF('Tabulky jízd'!AJ43&gt;0,"1","0")</f>
        <v>0</v>
      </c>
      <c r="AK39" s="4">
        <f>2*'Tabulky jízd'!AK43*Vzdálenosti!$F$48-Vzdálenosti!$F$48*IF('Tabulky jízd'!AK43&gt;0,"1","0")</f>
        <v>0</v>
      </c>
      <c r="AL39" s="4">
        <f>2*'Tabulky jízd'!AL43*Vzdálenosti!$F$48-Vzdálenosti!$F$48*IF('Tabulky jízd'!AL43&gt;0,"1","0")</f>
        <v>0</v>
      </c>
      <c r="AM39" s="4">
        <f>2*'Tabulky jízd'!AM43*Vzdálenosti!$F$48-Vzdálenosti!$F$48*IF('Tabulky jízd'!AM43&gt;0,"1","0")</f>
        <v>1806</v>
      </c>
      <c r="AN39" s="4">
        <f>2*'Tabulky jízd'!AN43*Vzdálenosti!$F$48-Vzdálenosti!$F$48*IF('Tabulky jízd'!AN43&gt;0,"1","0")</f>
        <v>1978</v>
      </c>
      <c r="AO39" s="4">
        <f>2*'Tabulky jízd'!AO43*Vzdálenosti!$F$48-Vzdálenosti!$F$48*IF('Tabulky jízd'!AO43&gt;0,"1","0")</f>
        <v>2838</v>
      </c>
      <c r="AP39" s="4">
        <f>2*'Tabulky jízd'!AP43*Vzdálenosti!$F$48-Vzdálenosti!$F$48*IF('Tabulky jízd'!AP43&gt;0,"1","0")</f>
        <v>3354</v>
      </c>
      <c r="AQ39" s="4">
        <f>2*'Tabulky jízd'!AQ43*Vzdálenosti!$F$48-Vzdálenosti!$F$48*IF('Tabulky jízd'!AQ43&gt;0,"1","0")</f>
        <v>2150</v>
      </c>
      <c r="AR39" s="4">
        <f>2*'Tabulky jízd'!AR43*Vzdálenosti!$F$48-Vzdálenosti!$F$48*IF('Tabulky jízd'!AR43&gt;0,"1","0")</f>
        <v>1118</v>
      </c>
      <c r="AS39" s="4">
        <f>2*'Tabulky jízd'!AS43*Vzdálenosti!$F$48-Vzdálenosti!$F$48*IF('Tabulky jízd'!AS43&gt;0,"1","0")</f>
        <v>2494</v>
      </c>
      <c r="AT39" s="4">
        <f>2*'Tabulky jízd'!AT43*Vzdálenosti!$F$48-Vzdálenosti!$F$48*IF('Tabulky jízd'!AT43&gt;0,"1","0")</f>
        <v>3526</v>
      </c>
      <c r="AU39" s="4">
        <f>2*'Tabulky jízd'!AU43*Vzdálenosti!$F$48-Vzdálenosti!$F$48*IF('Tabulky jízd'!AU43&gt;0,"1","0")</f>
        <v>0</v>
      </c>
      <c r="AV39" s="4">
        <f>2*'Tabulky jízd'!AV43*Vzdálenosti!$F$48-Vzdálenosti!$F$48*IF('Tabulky jízd'!AV43&gt;0,"1","0")</f>
        <v>0</v>
      </c>
      <c r="AW39" s="4">
        <f>2*'Tabulky jízd'!AW43*Vzdálenosti!$F$48-Vzdálenosti!$F$48*IF('Tabulky jízd'!AW43&gt;0,"1","0")</f>
        <v>2322</v>
      </c>
      <c r="AX39" s="4">
        <f>2*'Tabulky jízd'!AX43*Vzdálenosti!$F$48-Vzdálenosti!$F$48*IF('Tabulky jízd'!AX43&gt;0,"1","0")</f>
        <v>3010</v>
      </c>
      <c r="AY39" s="4">
        <f>2*'Tabulky jízd'!AY43*Vzdálenosti!$F$48-Vzdálenosti!$F$48*IF('Tabulky jízd'!AY43&gt;0,"1","0")</f>
        <v>1462</v>
      </c>
      <c r="AZ39" s="4">
        <f>2*'Tabulky jízd'!AZ43*Vzdálenosti!$F$48-Vzdálenosti!$F$48*IF('Tabulky jízd'!AZ43&gt;0,"1","0")</f>
        <v>1634</v>
      </c>
      <c r="BA39" s="4">
        <f>2*'Tabulky jízd'!BA43*Vzdálenosti!$F$48-Vzdálenosti!$F$48*IF('Tabulky jízd'!BA43&gt;0,"1","0")</f>
        <v>0</v>
      </c>
      <c r="BB39" s="4">
        <f>2*'Tabulky jízd'!BB43*Vzdálenosti!$F$48-Vzdálenosti!$F$48*IF('Tabulky jízd'!BB43&gt;0,"1","0")</f>
        <v>0</v>
      </c>
      <c r="BC39" s="4">
        <f>2*'Tabulky jízd'!BC43*Vzdálenosti!$F$48-Vzdálenosti!$F$48*IF('Tabulky jízd'!BC43&gt;0,"1","0")</f>
        <v>0</v>
      </c>
      <c r="BD39" s="4">
        <f>2*'Tabulky jízd'!BD43*Vzdálenosti!$F$48-Vzdálenosti!$F$48*IF('Tabulky jízd'!BD43&gt;0,"1","0")</f>
        <v>0</v>
      </c>
      <c r="BE39" s="4">
        <f>2*'Tabulky jízd'!BE43*Vzdálenosti!$F$48-Vzdálenosti!$F$48*IF('Tabulky jízd'!BE43&gt;0,"1","0")</f>
        <v>946</v>
      </c>
      <c r="BF39" s="4">
        <f>2*'Tabulky jízd'!BF43*Vzdálenosti!$F$48-Vzdálenosti!$F$48*IF('Tabulky jízd'!BF43&gt;0,"1","0")</f>
        <v>4214</v>
      </c>
      <c r="BG39" s="4">
        <f>2*'Tabulky jízd'!BG43*Vzdálenosti!$F$48-Vzdálenosti!$F$48*IF('Tabulky jízd'!BG43&gt;0,"1","0")</f>
        <v>430</v>
      </c>
      <c r="BH39" s="4">
        <f>2*'Tabulky jízd'!BH43*Vzdálenosti!$F$48-Vzdálenosti!$F$48*IF('Tabulky jízd'!BH43&gt;0,"1","0")</f>
        <v>3010</v>
      </c>
      <c r="BI39" s="4">
        <f>2*'Tabulky jízd'!BI43*Vzdálenosti!$F$48-Vzdálenosti!$F$48*IF('Tabulky jízd'!BI43&gt;0,"1","0")</f>
        <v>1290</v>
      </c>
      <c r="BJ39" s="4">
        <f>2*'Tabulky jízd'!BJ43*Vzdálenosti!$F$48-Vzdálenosti!$F$48*IF('Tabulky jízd'!BJ43&gt;0,"1","0")</f>
        <v>0</v>
      </c>
      <c r="BK39" s="4">
        <f>2*'Tabulky jízd'!BK43*Vzdálenosti!$F$48-Vzdálenosti!$F$48*IF('Tabulky jízd'!BK43&gt;0,"1","0")</f>
        <v>0</v>
      </c>
      <c r="BL39" s="4">
        <f>2*'Tabulky jízd'!BL43*Vzdálenosti!$F$48-Vzdálenosti!$F$48*IF('Tabulky jízd'!BL43&gt;0,"1","0")</f>
        <v>0</v>
      </c>
      <c r="BM39" s="4">
        <f>2*'Tabulky jízd'!BM43*Vzdálenosti!$F$48-Vzdálenosti!$F$48*IF('Tabulky jízd'!BM43&gt;0,"1","0")</f>
        <v>258</v>
      </c>
      <c r="BN39" s="4">
        <f>2*'Tabulky jízd'!BN43*Vzdálenosti!$F$48-Vzdálenosti!$F$48*IF('Tabulky jízd'!BN43&gt;0,"1","0")</f>
        <v>2322</v>
      </c>
      <c r="BO39" s="4">
        <f>2*'Tabulky jízd'!BO43*Vzdálenosti!$F$48-Vzdálenosti!$F$48*IF('Tabulky jízd'!BO43&gt;0,"1","0")</f>
        <v>2494</v>
      </c>
      <c r="BP39" s="4">
        <f>2*'Tabulky jízd'!BP43*Vzdálenosti!$F$48-Vzdálenosti!$F$48*IF('Tabulky jízd'!BP43&gt;0,"1","0")</f>
        <v>3354</v>
      </c>
      <c r="BQ39" s="4">
        <f>2*'Tabulky jízd'!BQ43*Vzdálenosti!$F$48-Vzdálenosti!$F$48*IF('Tabulky jízd'!BQ43&gt;0,"1","0")</f>
        <v>0</v>
      </c>
      <c r="BR39" s="4">
        <f>2*'Tabulky jízd'!BR43*Vzdálenosti!$F$48-Vzdálenosti!$F$48*IF('Tabulky jízd'!BR43&gt;0,"1","0")</f>
        <v>0</v>
      </c>
      <c r="BS39" s="4">
        <f>2*'Tabulky jízd'!BS43*Vzdálenosti!$F$48-Vzdálenosti!$F$48*IF('Tabulky jízd'!BS43&gt;0,"1","0")</f>
        <v>0</v>
      </c>
      <c r="BT39" s="4">
        <f>2*'Tabulky jízd'!BT43*Vzdálenosti!$F$48-Vzdálenosti!$F$48*IF('Tabulky jízd'!BT43&gt;0,"1","0")</f>
        <v>0</v>
      </c>
      <c r="BU39" s="4">
        <f>2*'Tabulky jízd'!BU43*Vzdálenosti!$F$48-Vzdálenosti!$F$48*IF('Tabulky jízd'!BU43&gt;0,"1","0")</f>
        <v>0</v>
      </c>
      <c r="BV39" s="4">
        <f>2*'Tabulky jízd'!BV43*Vzdálenosti!$F$48-Vzdálenosti!$F$48*IF('Tabulky jízd'!BV43&gt;0,"1","0")</f>
        <v>0</v>
      </c>
      <c r="BW39" s="4">
        <f>2*'Tabulky jízd'!BW43*Vzdálenosti!$F$48-Vzdálenosti!$F$48*IF('Tabulky jízd'!BW43&gt;0,"1","0")</f>
        <v>0</v>
      </c>
      <c r="BX39" s="4">
        <f>2*'Tabulky jízd'!BX43*Vzdálenosti!$F$48-Vzdálenosti!$F$48*IF('Tabulky jízd'!BX43&gt;0,"1","0")</f>
        <v>0</v>
      </c>
      <c r="BY39" s="4">
        <f>2*'Tabulky jízd'!BY43*Vzdálenosti!$F$48-Vzdálenosti!$F$48*IF('Tabulky jízd'!BY43&gt;0,"1","0")</f>
        <v>0</v>
      </c>
      <c r="BZ39" s="4">
        <f>2*'Tabulky jízd'!BZ43*Vzdálenosti!$F$48-Vzdálenosti!$F$48*IF('Tabulky jízd'!BZ43&gt;0,"1","0")</f>
        <v>0</v>
      </c>
      <c r="CA39" s="4">
        <f>2*'Tabulky jízd'!CA43*Vzdálenosti!$F$48-Vzdálenosti!$F$48*IF('Tabulky jízd'!CA43&gt;0,"1","0")</f>
        <v>0</v>
      </c>
      <c r="CB39" s="4">
        <f>2*'Tabulky jízd'!CB43*Vzdálenosti!$F$48-Vzdálenosti!$F$48*IF('Tabulky jízd'!CB43&gt;0,"1","0")</f>
        <v>0</v>
      </c>
      <c r="CC39" s="4">
        <f>2*'Tabulky jízd'!CC43*Vzdálenosti!$F$48-Vzdálenosti!$F$48*IF('Tabulky jízd'!CC43&gt;0,"1","0")</f>
        <v>0</v>
      </c>
      <c r="CD39" s="4">
        <f>2*'Tabulky jízd'!CD43*Vzdálenosti!$F$48-Vzdálenosti!$F$48*IF('Tabulky jízd'!CD43&gt;0,"1","0")</f>
        <v>0</v>
      </c>
      <c r="CE39" s="4">
        <f>2*'Tabulky jízd'!CE43*Vzdálenosti!$F$48-Vzdálenosti!$F$48*IF('Tabulky jízd'!CE43&gt;0,"1","0")</f>
        <v>0</v>
      </c>
      <c r="CF39" s="4">
        <f>2*'Tabulky jízd'!CF43*Vzdálenosti!$F$48-Vzdálenosti!$F$48*IF('Tabulky jízd'!CF43&gt;0,"1","0")</f>
        <v>0</v>
      </c>
      <c r="CG39" s="4">
        <f>2*'Tabulky jízd'!CG43*Vzdálenosti!$F$48-Vzdálenosti!$F$48*IF('Tabulky jízd'!CG43&gt;0,"1","0")</f>
        <v>0</v>
      </c>
      <c r="CH39" s="4">
        <f>2*'Tabulky jízd'!CH43*Vzdálenosti!$F$48-Vzdálenosti!$F$48*IF('Tabulky jízd'!CH43&gt;0,"1","0")</f>
        <v>0</v>
      </c>
      <c r="CI39" s="4">
        <f>2*'Tabulky jízd'!CI43*Vzdálenosti!$F$48-Vzdálenosti!$F$48*IF('Tabulky jízd'!CI43&gt;0,"1","0")</f>
        <v>0</v>
      </c>
      <c r="CJ39" s="4">
        <f>2*'Tabulky jízd'!CJ43*Vzdálenosti!$F$48-Vzdálenosti!$F$48*IF('Tabulky jízd'!CJ43&gt;0,"1","0")</f>
        <v>0</v>
      </c>
      <c r="CK39" s="4">
        <f>2*'Tabulky jízd'!CK43*Vzdálenosti!$F$48-Vzdálenosti!$F$48*IF('Tabulky jízd'!CK43&gt;0,"1","0")</f>
        <v>0</v>
      </c>
      <c r="CL39" s="4">
        <f>2*'Tabulky jízd'!CL43*Vzdálenosti!$F$48-Vzdálenosti!$F$48*IF('Tabulky jízd'!CL43&gt;0,"1","0")</f>
        <v>0</v>
      </c>
      <c r="CM39" s="4">
        <f>2*'Tabulky jízd'!CM43*Vzdálenosti!$F$48-Vzdálenosti!$F$48*IF('Tabulky jízd'!CM43&gt;0,"1","0")</f>
        <v>0</v>
      </c>
      <c r="CN39" s="4">
        <f>2*'Tabulky jízd'!CN43*Vzdálenosti!$F$48-Vzdálenosti!$F$48*IF('Tabulky jízd'!CN43&gt;0,"1","0")</f>
        <v>0</v>
      </c>
      <c r="CO39" s="4">
        <f>2*'Tabulky jízd'!CO43*Vzdálenosti!$F$48-Vzdálenosti!$F$48*IF('Tabulky jízd'!CO43&gt;0,"1","0")</f>
        <v>0</v>
      </c>
      <c r="CP39" s="4">
        <f>2*'Tabulky jízd'!CP43*Vzdálenosti!$F$48-Vzdálenosti!$F$48*IF('Tabulky jízd'!CP43&gt;0,"1","0")</f>
        <v>0</v>
      </c>
      <c r="CQ39" s="4">
        <f>2*'Tabulky jízd'!CQ43*Vzdálenosti!$F$48-Vzdálenosti!$F$48*IF('Tabulky jízd'!CQ43&gt;0,"1","0")</f>
        <v>0</v>
      </c>
      <c r="CR39" s="4">
        <f>2*'Tabulky jízd'!CR43*Vzdálenosti!$F$48-Vzdálenosti!$F$48*IF('Tabulky jízd'!CR43&gt;0,"1","0")</f>
        <v>1634</v>
      </c>
      <c r="CS39" s="4">
        <f>2*'Tabulky jízd'!CS43*Vzdálenosti!$F$48-Vzdálenosti!$F$48*IF('Tabulky jízd'!CS43&gt;0,"1","0")</f>
        <v>4386</v>
      </c>
      <c r="CT39" s="4">
        <f>2*'Tabulky jízd'!CT43*Vzdálenosti!$F$48-Vzdálenosti!$F$48*IF('Tabulky jízd'!CT43&gt;0,"1","0")</f>
        <v>2494</v>
      </c>
      <c r="CU39" s="4">
        <f>2*'Tabulky jízd'!CU43*Vzdálenosti!$F$48-Vzdálenosti!$F$48*IF('Tabulky jízd'!CU43&gt;0,"1","0")</f>
        <v>2666</v>
      </c>
      <c r="CV39" s="4">
        <f>2*'Tabulky jízd'!CV43*Vzdálenosti!$F$48-Vzdálenosti!$F$48*IF('Tabulky jízd'!CV43&gt;0,"1","0")</f>
        <v>1634</v>
      </c>
      <c r="CW39" s="16">
        <f t="shared" si="2"/>
        <v>81012</v>
      </c>
    </row>
    <row r="40" spans="1:101" s="15" customFormat="1" x14ac:dyDescent="0.25">
      <c r="A40" s="19"/>
      <c r="B40" s="4" t="s">
        <v>4</v>
      </c>
      <c r="C40" s="4" t="s">
        <v>70</v>
      </c>
      <c r="D40" s="16" t="s">
        <v>96</v>
      </c>
      <c r="E40" s="4" t="s">
        <v>60</v>
      </c>
      <c r="F40" s="16">
        <v>3</v>
      </c>
      <c r="G40" s="16"/>
      <c r="H40" s="4">
        <f>2*'Tabulky jízd'!H44*Vzdálenosti!$F$49-Vzdálenosti!$F$49*IF('Tabulky jízd'!H44&gt;0,"1","0")</f>
        <v>0</v>
      </c>
      <c r="I40" s="4">
        <f>2*'Tabulky jízd'!I44*Vzdálenosti!$F$49-Vzdálenosti!$F$49*IF('Tabulky jízd'!I44&gt;0,"1","0")</f>
        <v>0</v>
      </c>
      <c r="J40" s="4">
        <f>2*'Tabulky jízd'!J44*Vzdálenosti!$F$49-Vzdálenosti!$F$49*IF('Tabulky jízd'!J44&gt;0,"1","0")</f>
        <v>477</v>
      </c>
      <c r="K40" s="4">
        <f>2*'Tabulky jízd'!K44*Vzdálenosti!$F$49-Vzdálenosti!$F$49*IF('Tabulky jízd'!K44&gt;0,"1","0")</f>
        <v>5247</v>
      </c>
      <c r="L40" s="4">
        <f>2*'Tabulky jízd'!L44*Vzdálenosti!$F$49-Vzdálenosti!$F$49*IF('Tabulky jízd'!L44&gt;0,"1","0")</f>
        <v>4929</v>
      </c>
      <c r="M40" s="4">
        <f>2*'Tabulky jízd'!M44*Vzdálenosti!$F$49-Vzdálenosti!$F$49*IF('Tabulky jízd'!M44&gt;0,"1","0")</f>
        <v>2067</v>
      </c>
      <c r="N40" s="4">
        <f>2*'Tabulky jízd'!N44*Vzdálenosti!$F$49-Vzdálenosti!$F$49*IF('Tabulky jízd'!N44&gt;0,"1","0")</f>
        <v>3339</v>
      </c>
      <c r="O40" s="4">
        <f>2*'Tabulky jízd'!O44*Vzdálenosti!$F$49-Vzdálenosti!$F$49*IF('Tabulky jízd'!O44&gt;0,"1","0")</f>
        <v>3657</v>
      </c>
      <c r="P40" s="4">
        <f>2*'Tabulky jízd'!P44*Vzdálenosti!$F$49-Vzdálenosti!$F$49*IF('Tabulky jízd'!P44&gt;0,"1","0")</f>
        <v>4293</v>
      </c>
      <c r="Q40" s="4">
        <f>2*'Tabulky jízd'!Q44*Vzdálenosti!$F$49-Vzdálenosti!$F$49*IF('Tabulky jízd'!Q44&gt;0,"1","0")</f>
        <v>8745</v>
      </c>
      <c r="R40" s="4">
        <f>2*'Tabulky jízd'!R44*Vzdálenosti!$F$49-Vzdálenosti!$F$49*IF('Tabulky jízd'!R44&gt;0,"1","0")</f>
        <v>8109</v>
      </c>
      <c r="S40" s="4">
        <f>2*'Tabulky jízd'!S44*Vzdálenosti!$F$49-Vzdálenosti!$F$49*IF('Tabulky jízd'!S44&gt;0,"1","0")</f>
        <v>2385</v>
      </c>
      <c r="T40" s="4">
        <f>2*'Tabulky jízd'!T44*Vzdálenosti!$F$49-Vzdálenosti!$F$49*IF('Tabulky jízd'!T44&gt;0,"1","0")</f>
        <v>5565</v>
      </c>
      <c r="U40" s="4">
        <f>2*'Tabulky jízd'!U44*Vzdálenosti!$F$49-Vzdálenosti!$F$49*IF('Tabulky jízd'!U44&gt;0,"1","0")</f>
        <v>6201</v>
      </c>
      <c r="V40" s="4">
        <f>2*'Tabulky jízd'!V44*Vzdálenosti!$F$49-Vzdálenosti!$F$49*IF('Tabulky jízd'!V44&gt;0,"1","0")</f>
        <v>7155</v>
      </c>
      <c r="W40" s="4">
        <f>2*'Tabulky jízd'!W44*Vzdálenosti!$F$49-Vzdálenosti!$F$49*IF('Tabulky jízd'!W44&gt;0,"1","0")</f>
        <v>3339</v>
      </c>
      <c r="X40" s="4">
        <f>2*'Tabulky jízd'!X44*Vzdálenosti!$F$49-Vzdálenosti!$F$49*IF('Tabulky jízd'!X44&gt;0,"1","0")</f>
        <v>1113</v>
      </c>
      <c r="Y40" s="4">
        <f>2*'Tabulky jízd'!Y44*Vzdálenosti!$F$49-Vzdálenosti!$F$49*IF('Tabulky jízd'!Y44&gt;0,"1","0")</f>
        <v>2703</v>
      </c>
      <c r="Z40" s="4">
        <f>2*'Tabulky jízd'!Z44*Vzdálenosti!$F$49-Vzdálenosti!$F$49*IF('Tabulky jízd'!Z44&gt;0,"1","0")</f>
        <v>0</v>
      </c>
      <c r="AA40" s="4">
        <f>2*'Tabulky jízd'!AA44*Vzdálenosti!$F$49-Vzdálenosti!$F$49*IF('Tabulky jízd'!AA44&gt;0,"1","0")</f>
        <v>0</v>
      </c>
      <c r="AB40" s="4">
        <f>2*'Tabulky jízd'!AB44*Vzdálenosti!$F$49-Vzdálenosti!$F$49*IF('Tabulky jízd'!AB44&gt;0,"1","0")</f>
        <v>0</v>
      </c>
      <c r="AC40" s="4">
        <f>2*'Tabulky jízd'!AC44*Vzdálenosti!$F$49-Vzdálenosti!$F$49*IF('Tabulky jízd'!AC44&gt;0,"1","0")</f>
        <v>477</v>
      </c>
      <c r="AD40" s="4">
        <f>2*'Tabulky jízd'!AD44*Vzdálenosti!$F$49-Vzdálenosti!$F$49*IF('Tabulky jízd'!AD44&gt;0,"1","0")</f>
        <v>4293</v>
      </c>
      <c r="AE40" s="4">
        <f>2*'Tabulky jízd'!AE44*Vzdálenosti!$F$49-Vzdálenosti!$F$49*IF('Tabulky jízd'!AE44&gt;0,"1","0")</f>
        <v>2067</v>
      </c>
      <c r="AF40" s="4">
        <f>2*'Tabulky jízd'!AF44*Vzdálenosti!$F$49-Vzdálenosti!$F$49*IF('Tabulky jízd'!AF44&gt;0,"1","0")</f>
        <v>0</v>
      </c>
      <c r="AG40" s="4">
        <f>2*'Tabulky jízd'!AG44*Vzdálenosti!$F$49-Vzdálenosti!$F$49*IF('Tabulky jízd'!AG44&gt;0,"1","0")</f>
        <v>0</v>
      </c>
      <c r="AH40" s="4">
        <f>2*'Tabulky jízd'!AH44*Vzdálenosti!$F$49-Vzdálenosti!$F$49*IF('Tabulky jízd'!AH44&gt;0,"1","0")</f>
        <v>795</v>
      </c>
      <c r="AI40" s="4">
        <f>2*'Tabulky jízd'!AI44*Vzdálenosti!$F$49-Vzdálenosti!$F$49*IF('Tabulky jízd'!AI44&gt;0,"1","0")</f>
        <v>2067</v>
      </c>
      <c r="AJ40" s="4">
        <f>2*'Tabulky jízd'!AJ44*Vzdálenosti!$F$49-Vzdálenosti!$F$49*IF('Tabulky jízd'!AJ44&gt;0,"1","0")</f>
        <v>2067</v>
      </c>
      <c r="AK40" s="4">
        <f>2*'Tabulky jízd'!AK44*Vzdálenosti!$F$49-Vzdálenosti!$F$49*IF('Tabulky jízd'!AK44&gt;0,"1","0")</f>
        <v>2703</v>
      </c>
      <c r="AL40" s="4">
        <f>2*'Tabulky jízd'!AL44*Vzdálenosti!$F$49-Vzdálenosti!$F$49*IF('Tabulky jízd'!AL44&gt;0,"1","0")</f>
        <v>2385</v>
      </c>
      <c r="AM40" s="4">
        <f>2*'Tabulky jízd'!AM44*Vzdálenosti!$F$49-Vzdálenosti!$F$49*IF('Tabulky jízd'!AM44&gt;0,"1","0")</f>
        <v>3021</v>
      </c>
      <c r="AN40" s="4">
        <f>2*'Tabulky jízd'!AN44*Vzdálenosti!$F$49-Vzdálenosti!$F$49*IF('Tabulky jízd'!AN44&gt;0,"1","0")</f>
        <v>1113</v>
      </c>
      <c r="AO40" s="4">
        <f>2*'Tabulky jízd'!AO44*Vzdálenosti!$F$49-Vzdálenosti!$F$49*IF('Tabulky jízd'!AO44&gt;0,"1","0")</f>
        <v>477</v>
      </c>
      <c r="AP40" s="4">
        <f>2*'Tabulky jízd'!AP44*Vzdálenosti!$F$49-Vzdálenosti!$F$49*IF('Tabulky jízd'!AP44&gt;0,"1","0")</f>
        <v>4611</v>
      </c>
      <c r="AQ40" s="4">
        <f>2*'Tabulky jízd'!AQ44*Vzdálenosti!$F$49-Vzdálenosti!$F$49*IF('Tabulky jízd'!AQ44&gt;0,"1","0")</f>
        <v>8109</v>
      </c>
      <c r="AR40" s="4">
        <f>2*'Tabulky jízd'!AR44*Vzdálenosti!$F$49-Vzdálenosti!$F$49*IF('Tabulky jízd'!AR44&gt;0,"1","0")</f>
        <v>6837</v>
      </c>
      <c r="AS40" s="4">
        <f>2*'Tabulky jízd'!AS44*Vzdálenosti!$F$49-Vzdálenosti!$F$49*IF('Tabulky jízd'!AS44&gt;0,"1","0")</f>
        <v>3339</v>
      </c>
      <c r="AT40" s="4">
        <f>2*'Tabulky jízd'!AT44*Vzdálenosti!$F$49-Vzdálenosti!$F$49*IF('Tabulky jízd'!AT44&gt;0,"1","0")</f>
        <v>0</v>
      </c>
      <c r="AU40" s="4">
        <f>2*'Tabulky jízd'!AU44*Vzdálenosti!$F$49-Vzdálenosti!$F$49*IF('Tabulky jízd'!AU44&gt;0,"1","0")</f>
        <v>0</v>
      </c>
      <c r="AV40" s="4">
        <f>2*'Tabulky jízd'!AV44*Vzdálenosti!$F$49-Vzdálenosti!$F$49*IF('Tabulky jízd'!AV44&gt;0,"1","0")</f>
        <v>3021</v>
      </c>
      <c r="AW40" s="4">
        <f>2*'Tabulky jízd'!AW44*Vzdálenosti!$F$49-Vzdálenosti!$F$49*IF('Tabulky jízd'!AW44&gt;0,"1","0")</f>
        <v>3657</v>
      </c>
      <c r="AX40" s="4">
        <f>2*'Tabulky jízd'!AX44*Vzdálenosti!$F$49-Vzdálenosti!$F$49*IF('Tabulky jízd'!AX44&gt;0,"1","0")</f>
        <v>4293</v>
      </c>
      <c r="AY40" s="4">
        <f>2*'Tabulky jízd'!AY44*Vzdálenosti!$F$49-Vzdálenosti!$F$49*IF('Tabulky jízd'!AY44&gt;0,"1","0")</f>
        <v>1749</v>
      </c>
      <c r="AZ40" s="4">
        <f>2*'Tabulky jízd'!AZ44*Vzdálenosti!$F$49-Vzdálenosti!$F$49*IF('Tabulky jízd'!AZ44&gt;0,"1","0")</f>
        <v>0</v>
      </c>
      <c r="BA40" s="4">
        <f>2*'Tabulky jízd'!BA44*Vzdálenosti!$F$49-Vzdálenosti!$F$49*IF('Tabulky jízd'!BA44&gt;0,"1","0")</f>
        <v>477</v>
      </c>
      <c r="BB40" s="4">
        <f>2*'Tabulky jízd'!BB44*Vzdálenosti!$F$49-Vzdálenosti!$F$49*IF('Tabulky jízd'!BB44&gt;0,"1","0")</f>
        <v>4293</v>
      </c>
      <c r="BC40" s="4">
        <f>2*'Tabulky jízd'!BC44*Vzdálenosti!$F$49-Vzdálenosti!$F$49*IF('Tabulky jízd'!BC44&gt;0,"1","0")</f>
        <v>4611</v>
      </c>
      <c r="BD40" s="4">
        <f>2*'Tabulky jízd'!BD44*Vzdálenosti!$F$49-Vzdálenosti!$F$49*IF('Tabulky jízd'!BD44&gt;0,"1","0")</f>
        <v>3339</v>
      </c>
      <c r="BE40" s="4">
        <f>2*'Tabulky jízd'!BE44*Vzdálenosti!$F$49-Vzdálenosti!$F$49*IF('Tabulky jízd'!BE44&gt;0,"1","0")</f>
        <v>7473</v>
      </c>
      <c r="BF40" s="4">
        <f>2*'Tabulky jízd'!BF44*Vzdálenosti!$F$49-Vzdálenosti!$F$49*IF('Tabulky jízd'!BF44&gt;0,"1","0")</f>
        <v>7473</v>
      </c>
      <c r="BG40" s="4">
        <f>2*'Tabulky jízd'!BG44*Vzdálenosti!$F$49-Vzdálenosti!$F$49*IF('Tabulky jízd'!BG44&gt;0,"1","0")</f>
        <v>3975</v>
      </c>
      <c r="BH40" s="4">
        <f>2*'Tabulky jízd'!BH44*Vzdálenosti!$F$49-Vzdálenosti!$F$49*IF('Tabulky jízd'!BH44&gt;0,"1","0")</f>
        <v>1749</v>
      </c>
      <c r="BI40" s="4">
        <f>2*'Tabulky jízd'!BI44*Vzdálenosti!$F$49-Vzdálenosti!$F$49*IF('Tabulky jízd'!BI44&gt;0,"1","0")</f>
        <v>2385</v>
      </c>
      <c r="BJ40" s="4">
        <f>2*'Tabulky jízd'!BJ44*Vzdálenosti!$F$49-Vzdálenosti!$F$49*IF('Tabulky jízd'!BJ44&gt;0,"1","0")</f>
        <v>2067</v>
      </c>
      <c r="BK40" s="4">
        <f>2*'Tabulky jízd'!BK44*Vzdálenosti!$F$49-Vzdálenosti!$F$49*IF('Tabulky jízd'!BK44&gt;0,"1","0")</f>
        <v>3021</v>
      </c>
      <c r="BL40" s="4">
        <f>2*'Tabulky jízd'!BL44*Vzdálenosti!$F$49-Vzdálenosti!$F$49*IF('Tabulky jízd'!BL44&gt;0,"1","0")</f>
        <v>2703</v>
      </c>
      <c r="BM40" s="4">
        <f>2*'Tabulky jízd'!BM44*Vzdálenosti!$F$49-Vzdálenosti!$F$49*IF('Tabulky jízd'!BM44&gt;0,"1","0")</f>
        <v>2067</v>
      </c>
      <c r="BN40" s="4">
        <f>2*'Tabulky jízd'!BN44*Vzdálenosti!$F$49-Vzdálenosti!$F$49*IF('Tabulky jízd'!BN44&gt;0,"1","0")</f>
        <v>2067</v>
      </c>
      <c r="BO40" s="4">
        <f>2*'Tabulky jízd'!BO44*Vzdálenosti!$F$49-Vzdálenosti!$F$49*IF('Tabulky jízd'!BO44&gt;0,"1","0")</f>
        <v>477</v>
      </c>
      <c r="BP40" s="4">
        <f>2*'Tabulky jízd'!BP44*Vzdálenosti!$F$49-Vzdálenosti!$F$49*IF('Tabulky jízd'!BP44&gt;0,"1","0")</f>
        <v>0</v>
      </c>
      <c r="BQ40" s="4">
        <f>2*'Tabulky jízd'!BQ44*Vzdálenosti!$F$49-Vzdálenosti!$F$49*IF('Tabulky jízd'!BQ44&gt;0,"1","0")</f>
        <v>1431</v>
      </c>
      <c r="BR40" s="4">
        <f>2*'Tabulky jízd'!BR44*Vzdálenosti!$F$49-Vzdálenosti!$F$49*IF('Tabulky jízd'!BR44&gt;0,"1","0")</f>
        <v>3339</v>
      </c>
      <c r="BS40" s="4">
        <f>2*'Tabulky jízd'!BS44*Vzdálenosti!$F$49-Vzdálenosti!$F$49*IF('Tabulky jízd'!BS44&gt;0,"1","0")</f>
        <v>2703</v>
      </c>
      <c r="BT40" s="4">
        <f>2*'Tabulky jízd'!BT44*Vzdálenosti!$F$49-Vzdálenosti!$F$49*IF('Tabulky jízd'!BT44&gt;0,"1","0")</f>
        <v>0</v>
      </c>
      <c r="BU40" s="4">
        <f>2*'Tabulky jízd'!BU44*Vzdálenosti!$F$49-Vzdálenosti!$F$49*IF('Tabulky jízd'!BU44&gt;0,"1","0")</f>
        <v>795</v>
      </c>
      <c r="BV40" s="4">
        <f>2*'Tabulky jízd'!BV44*Vzdálenosti!$F$49-Vzdálenosti!$F$49*IF('Tabulky jízd'!BV44&gt;0,"1","0")</f>
        <v>3339</v>
      </c>
      <c r="BW40" s="4">
        <f>2*'Tabulky jízd'!BW44*Vzdálenosti!$F$49-Vzdálenosti!$F$49*IF('Tabulky jízd'!BW44&gt;0,"1","0")</f>
        <v>4293</v>
      </c>
      <c r="BX40" s="4">
        <f>2*'Tabulky jízd'!BX44*Vzdálenosti!$F$49-Vzdálenosti!$F$49*IF('Tabulky jízd'!BX44&gt;0,"1","0")</f>
        <v>5247</v>
      </c>
      <c r="BY40" s="4">
        <f>2*'Tabulky jízd'!BY44*Vzdálenosti!$F$49-Vzdálenosti!$F$49*IF('Tabulky jízd'!BY44&gt;0,"1","0")</f>
        <v>3339</v>
      </c>
      <c r="BZ40" s="4">
        <f>2*'Tabulky jízd'!BZ44*Vzdálenosti!$F$49-Vzdálenosti!$F$49*IF('Tabulky jízd'!BZ44&gt;0,"1","0")</f>
        <v>9063</v>
      </c>
      <c r="CA40" s="4">
        <f>2*'Tabulky jízd'!CA44*Vzdálenosti!$F$49-Vzdálenosti!$F$49*IF('Tabulky jízd'!CA44&gt;0,"1","0")</f>
        <v>5565</v>
      </c>
      <c r="CB40" s="4">
        <f>2*'Tabulky jízd'!CB44*Vzdálenosti!$F$49-Vzdálenosti!$F$49*IF('Tabulky jízd'!CB44&gt;0,"1","0")</f>
        <v>2067</v>
      </c>
      <c r="CC40" s="4">
        <f>2*'Tabulky jízd'!CC44*Vzdálenosti!$F$49-Vzdálenosti!$F$49*IF('Tabulky jízd'!CC44&gt;0,"1","0")</f>
        <v>8109</v>
      </c>
      <c r="CD40" s="4">
        <f>2*'Tabulky jízd'!CD44*Vzdálenosti!$F$49-Vzdálenosti!$F$49*IF('Tabulky jízd'!CD44&gt;0,"1","0")</f>
        <v>8109</v>
      </c>
      <c r="CE40" s="4">
        <f>2*'Tabulky jízd'!CE44*Vzdálenosti!$F$49-Vzdálenosti!$F$49*IF('Tabulky jízd'!CE44&gt;0,"1","0")</f>
        <v>0</v>
      </c>
      <c r="CF40" s="4">
        <f>2*'Tabulky jízd'!CF44*Vzdálenosti!$F$49-Vzdálenosti!$F$49*IF('Tabulky jízd'!CF44&gt;0,"1","0")</f>
        <v>0</v>
      </c>
      <c r="CG40" s="4">
        <f>2*'Tabulky jízd'!CG44*Vzdálenosti!$F$49-Vzdálenosti!$F$49*IF('Tabulky jízd'!CG44&gt;0,"1","0")</f>
        <v>1749</v>
      </c>
      <c r="CH40" s="4">
        <f>2*'Tabulky jízd'!CH44*Vzdálenosti!$F$49-Vzdálenosti!$F$49*IF('Tabulky jízd'!CH44&gt;0,"1","0")</f>
        <v>2385</v>
      </c>
      <c r="CI40" s="4">
        <f>2*'Tabulky jízd'!CI44*Vzdálenosti!$F$49-Vzdálenosti!$F$49*IF('Tabulky jízd'!CI44&gt;0,"1","0")</f>
        <v>2703</v>
      </c>
      <c r="CJ40" s="4">
        <f>2*'Tabulky jízd'!CJ44*Vzdálenosti!$F$49-Vzdálenosti!$F$49*IF('Tabulky jízd'!CJ44&gt;0,"1","0")</f>
        <v>2385</v>
      </c>
      <c r="CK40" s="4">
        <f>2*'Tabulky jízd'!CK44*Vzdálenosti!$F$49-Vzdálenosti!$F$49*IF('Tabulky jízd'!CK44&gt;0,"1","0")</f>
        <v>2703</v>
      </c>
      <c r="CL40" s="4">
        <f>2*'Tabulky jízd'!CL44*Vzdálenosti!$F$49-Vzdálenosti!$F$49*IF('Tabulky jízd'!CL44&gt;0,"1","0")</f>
        <v>0</v>
      </c>
      <c r="CM40" s="4">
        <f>2*'Tabulky jízd'!CM44*Vzdálenosti!$F$49-Vzdálenosti!$F$49*IF('Tabulky jízd'!CM44&gt;0,"1","0")</f>
        <v>0</v>
      </c>
      <c r="CN40" s="4">
        <f>2*'Tabulky jízd'!CN44*Vzdálenosti!$F$49-Vzdálenosti!$F$49*IF('Tabulky jízd'!CN44&gt;0,"1","0")</f>
        <v>0</v>
      </c>
      <c r="CO40" s="4">
        <f>2*'Tabulky jízd'!CO44*Vzdálenosti!$F$49-Vzdálenosti!$F$49*IF('Tabulky jízd'!CO44&gt;0,"1","0")</f>
        <v>1113</v>
      </c>
      <c r="CP40" s="4">
        <f>2*'Tabulky jízd'!CP44*Vzdálenosti!$F$49-Vzdálenosti!$F$49*IF('Tabulky jízd'!CP44&gt;0,"1","0")</f>
        <v>0</v>
      </c>
      <c r="CQ40" s="4">
        <f>2*'Tabulky jízd'!CQ44*Vzdálenosti!$F$49-Vzdálenosti!$F$49*IF('Tabulky jízd'!CQ44&gt;0,"1","0")</f>
        <v>0</v>
      </c>
      <c r="CR40" s="4">
        <f>2*'Tabulky jízd'!CR44*Vzdálenosti!$F$49-Vzdálenosti!$F$49*IF('Tabulky jízd'!CR44&gt;0,"1","0")</f>
        <v>159</v>
      </c>
      <c r="CS40" s="4">
        <f>2*'Tabulky jízd'!CS44*Vzdálenosti!$F$49-Vzdálenosti!$F$49*IF('Tabulky jízd'!CS44&gt;0,"1","0")</f>
        <v>0</v>
      </c>
      <c r="CT40" s="4">
        <f>2*'Tabulky jízd'!CT44*Vzdálenosti!$F$49-Vzdálenosti!$F$49*IF('Tabulky jízd'!CT44&gt;0,"1","0")</f>
        <v>3975</v>
      </c>
      <c r="CU40" s="4">
        <f>2*'Tabulky jízd'!CU44*Vzdálenosti!$F$49-Vzdálenosti!$F$49*IF('Tabulky jízd'!CU44&gt;0,"1","0")</f>
        <v>4611</v>
      </c>
      <c r="CV40" s="4">
        <f>2*'Tabulky jízd'!CV44*Vzdálenosti!$F$49-Vzdálenosti!$F$49*IF('Tabulky jízd'!CV44&gt;0,"1","0")</f>
        <v>5247</v>
      </c>
      <c r="CW40" s="16">
        <f t="shared" si="2"/>
        <v>259011</v>
      </c>
    </row>
    <row r="41" spans="1:101" s="15" customFormat="1" x14ac:dyDescent="0.25">
      <c r="A41" s="19"/>
      <c r="B41" s="4" t="s">
        <v>56</v>
      </c>
      <c r="C41" s="4" t="s">
        <v>70</v>
      </c>
      <c r="D41" s="16" t="s">
        <v>96</v>
      </c>
      <c r="E41" s="4" t="s">
        <v>9</v>
      </c>
      <c r="F41" s="16">
        <v>3</v>
      </c>
      <c r="G41" s="16"/>
      <c r="H41" s="4">
        <f>2*'Tabulky jízd'!H45*Vzdálenosti!$F$50-Vzdálenosti!$F$50*IF('Tabulky jízd'!H45&gt;0,"1","0")</f>
        <v>0</v>
      </c>
      <c r="I41" s="4">
        <f>2*'Tabulky jízd'!I45*Vzdálenosti!$F$50-Vzdálenosti!$F$50*IF('Tabulky jízd'!I45&gt;0,"1","0")</f>
        <v>0</v>
      </c>
      <c r="J41" s="4">
        <f>2*'Tabulky jízd'!J45*Vzdálenosti!$F$50-Vzdálenosti!$F$50*IF('Tabulky jízd'!J45&gt;0,"1","0")</f>
        <v>0</v>
      </c>
      <c r="K41" s="4">
        <f>2*'Tabulky jízd'!K45*Vzdálenosti!$F$50-Vzdálenosti!$F$50*IF('Tabulky jízd'!K45&gt;0,"1","0")</f>
        <v>0</v>
      </c>
      <c r="L41" s="4">
        <f>2*'Tabulky jízd'!L45*Vzdálenosti!$F$50-Vzdálenosti!$F$50*IF('Tabulky jízd'!L45&gt;0,"1","0")</f>
        <v>0</v>
      </c>
      <c r="M41" s="4">
        <f>2*'Tabulky jízd'!M45*Vzdálenosti!$F$50-Vzdálenosti!$F$50*IF('Tabulky jízd'!M45&gt;0,"1","0")</f>
        <v>0</v>
      </c>
      <c r="N41" s="4">
        <f>2*'Tabulky jízd'!N45*Vzdálenosti!$F$50-Vzdálenosti!$F$50*IF('Tabulky jízd'!N45&gt;0,"1","0")</f>
        <v>0</v>
      </c>
      <c r="O41" s="4">
        <f>2*'Tabulky jízd'!O45*Vzdálenosti!$F$50-Vzdálenosti!$F$50*IF('Tabulky jízd'!O45&gt;0,"1","0")</f>
        <v>0</v>
      </c>
      <c r="P41" s="4">
        <f>2*'Tabulky jízd'!P45*Vzdálenosti!$F$50-Vzdálenosti!$F$50*IF('Tabulky jízd'!P45&gt;0,"1","0")</f>
        <v>1397</v>
      </c>
      <c r="Q41" s="4">
        <f>2*'Tabulky jízd'!Q45*Vzdálenosti!$F$50-Vzdálenosti!$F$50*IF('Tabulky jízd'!Q45&gt;0,"1","0")</f>
        <v>0</v>
      </c>
      <c r="R41" s="4">
        <f>2*'Tabulky jízd'!R45*Vzdálenosti!$F$50-Vzdálenosti!$F$50*IF('Tabulky jízd'!R45&gt;0,"1","0")</f>
        <v>0</v>
      </c>
      <c r="S41" s="4">
        <f>2*'Tabulky jízd'!S45*Vzdálenosti!$F$50-Vzdálenosti!$F$50*IF('Tabulky jízd'!S45&gt;0,"1","0")</f>
        <v>0</v>
      </c>
      <c r="T41" s="4">
        <f>2*'Tabulky jízd'!T45*Vzdálenosti!$F$50-Vzdálenosti!$F$50*IF('Tabulky jízd'!T45&gt;0,"1","0")</f>
        <v>0</v>
      </c>
      <c r="U41" s="4">
        <f>2*'Tabulky jízd'!U45*Vzdálenosti!$F$50-Vzdálenosti!$F$50*IF('Tabulky jízd'!U45&gt;0,"1","0")</f>
        <v>0</v>
      </c>
      <c r="V41" s="4">
        <f>2*'Tabulky jízd'!V45*Vzdálenosti!$F$50-Vzdálenosti!$F$50*IF('Tabulky jízd'!V45&gt;0,"1","0")</f>
        <v>0</v>
      </c>
      <c r="W41" s="4">
        <f>2*'Tabulky jízd'!W45*Vzdálenosti!$F$50-Vzdálenosti!$F$50*IF('Tabulky jízd'!W45&gt;0,"1","0")</f>
        <v>0</v>
      </c>
      <c r="X41" s="4">
        <f>2*'Tabulky jízd'!X45*Vzdálenosti!$F$50-Vzdálenosti!$F$50*IF('Tabulky jízd'!X45&gt;0,"1","0")</f>
        <v>0</v>
      </c>
      <c r="Y41" s="4">
        <f>2*'Tabulky jízd'!Y45*Vzdálenosti!$F$50-Vzdálenosti!$F$50*IF('Tabulky jízd'!Y45&gt;0,"1","0")</f>
        <v>0</v>
      </c>
      <c r="Z41" s="4">
        <f>2*'Tabulky jízd'!Z45*Vzdálenosti!$F$50-Vzdálenosti!$F$50*IF('Tabulky jízd'!Z45&gt;0,"1","0")</f>
        <v>0</v>
      </c>
      <c r="AA41" s="4">
        <f>2*'Tabulky jízd'!AA45*Vzdálenosti!$F$50-Vzdálenosti!$F$50*IF('Tabulky jízd'!AA45&gt;0,"1","0")</f>
        <v>0</v>
      </c>
      <c r="AB41" s="4">
        <f>2*'Tabulky jízd'!AB45*Vzdálenosti!$F$50-Vzdálenosti!$F$50*IF('Tabulky jízd'!AB45&gt;0,"1","0")</f>
        <v>0</v>
      </c>
      <c r="AC41" s="4">
        <f>2*'Tabulky jízd'!AC45*Vzdálenosti!$F$50-Vzdálenosti!$F$50*IF('Tabulky jízd'!AC45&gt;0,"1","0")</f>
        <v>0</v>
      </c>
      <c r="AD41" s="4">
        <f>2*'Tabulky jízd'!AD45*Vzdálenosti!$F$50-Vzdálenosti!$F$50*IF('Tabulky jízd'!AD45&gt;0,"1","0")</f>
        <v>0</v>
      </c>
      <c r="AE41" s="4">
        <f>2*'Tabulky jízd'!AE45*Vzdálenosti!$F$50-Vzdálenosti!$F$50*IF('Tabulky jízd'!AE45&gt;0,"1","0")</f>
        <v>0</v>
      </c>
      <c r="AF41" s="4">
        <f>2*'Tabulky jízd'!AF45*Vzdálenosti!$F$50-Vzdálenosti!$F$50*IF('Tabulky jízd'!AF45&gt;0,"1","0")</f>
        <v>0</v>
      </c>
      <c r="AG41" s="4">
        <f>2*'Tabulky jízd'!AG45*Vzdálenosti!$F$50-Vzdálenosti!$F$50*IF('Tabulky jízd'!AG45&gt;0,"1","0")</f>
        <v>0</v>
      </c>
      <c r="AH41" s="4">
        <f>2*'Tabulky jízd'!AH45*Vzdálenosti!$F$50-Vzdálenosti!$F$50*IF('Tabulky jízd'!AH45&gt;0,"1","0")</f>
        <v>0</v>
      </c>
      <c r="AI41" s="4">
        <f>2*'Tabulky jízd'!AI45*Vzdálenosti!$F$50-Vzdálenosti!$F$50*IF('Tabulky jízd'!AI45&gt;0,"1","0")</f>
        <v>0</v>
      </c>
      <c r="AJ41" s="4">
        <f>2*'Tabulky jízd'!AJ45*Vzdálenosti!$F$50-Vzdálenosti!$F$50*IF('Tabulky jízd'!AJ45&gt;0,"1","0")</f>
        <v>0</v>
      </c>
      <c r="AK41" s="4">
        <f>2*'Tabulky jízd'!AK45*Vzdálenosti!$F$50-Vzdálenosti!$F$50*IF('Tabulky jízd'!AK45&gt;0,"1","0")</f>
        <v>0</v>
      </c>
      <c r="AL41" s="4">
        <f>2*'Tabulky jízd'!AL45*Vzdálenosti!$F$50-Vzdálenosti!$F$50*IF('Tabulky jízd'!AL45&gt;0,"1","0")</f>
        <v>0</v>
      </c>
      <c r="AM41" s="4">
        <f>2*'Tabulky jízd'!AM45*Vzdálenosti!$F$50-Vzdálenosti!$F$50*IF('Tabulky jízd'!AM45&gt;0,"1","0")</f>
        <v>0</v>
      </c>
      <c r="AN41" s="4">
        <f>2*'Tabulky jízd'!AN45*Vzdálenosti!$F$50-Vzdálenosti!$F$50*IF('Tabulky jízd'!AN45&gt;0,"1","0")</f>
        <v>0</v>
      </c>
      <c r="AO41" s="4">
        <f>2*'Tabulky jízd'!AO45*Vzdálenosti!$F$50-Vzdálenosti!$F$50*IF('Tabulky jízd'!AO45&gt;0,"1","0")</f>
        <v>0</v>
      </c>
      <c r="AP41" s="4">
        <f>2*'Tabulky jízd'!AP45*Vzdálenosti!$F$50-Vzdálenosti!$F$50*IF('Tabulky jízd'!AP45&gt;0,"1","0")</f>
        <v>0</v>
      </c>
      <c r="AQ41" s="4">
        <f>2*'Tabulky jízd'!AQ45*Vzdálenosti!$F$50-Vzdálenosti!$F$50*IF('Tabulky jízd'!AQ45&gt;0,"1","0")</f>
        <v>0</v>
      </c>
      <c r="AR41" s="4">
        <f>2*'Tabulky jízd'!AR45*Vzdálenosti!$F$50-Vzdálenosti!$F$50*IF('Tabulky jízd'!AR45&gt;0,"1","0")</f>
        <v>0</v>
      </c>
      <c r="AS41" s="4">
        <f>2*'Tabulky jízd'!AS45*Vzdálenosti!$F$50-Vzdálenosti!$F$50*IF('Tabulky jízd'!AS45&gt;0,"1","0")</f>
        <v>0</v>
      </c>
      <c r="AT41" s="4">
        <f>2*'Tabulky jízd'!AT45*Vzdálenosti!$F$50-Vzdálenosti!$F$50*IF('Tabulky jízd'!AT45&gt;0,"1","0")</f>
        <v>0</v>
      </c>
      <c r="AU41" s="4">
        <f>2*'Tabulky jízd'!AU45*Vzdálenosti!$F$50-Vzdálenosti!$F$50*IF('Tabulky jízd'!AU45&gt;0,"1","0")</f>
        <v>0</v>
      </c>
      <c r="AV41" s="4">
        <f>2*'Tabulky jízd'!AV45*Vzdálenosti!$F$50-Vzdálenosti!$F$50*IF('Tabulky jízd'!AV45&gt;0,"1","0")</f>
        <v>0</v>
      </c>
      <c r="AW41" s="4">
        <f>2*'Tabulky jízd'!AW45*Vzdálenosti!$F$50-Vzdálenosti!$F$50*IF('Tabulky jízd'!AW45&gt;0,"1","0")</f>
        <v>0</v>
      </c>
      <c r="AX41" s="4">
        <f>2*'Tabulky jízd'!AX45*Vzdálenosti!$F$50-Vzdálenosti!$F$50*IF('Tabulky jízd'!AX45&gt;0,"1","0")</f>
        <v>0</v>
      </c>
      <c r="AY41" s="4">
        <f>2*'Tabulky jízd'!AY45*Vzdálenosti!$F$50-Vzdálenosti!$F$50*IF('Tabulky jízd'!AY45&gt;0,"1","0")</f>
        <v>0</v>
      </c>
      <c r="AZ41" s="4">
        <f>2*'Tabulky jízd'!AZ45*Vzdálenosti!$F$50-Vzdálenosti!$F$50*IF('Tabulky jízd'!AZ45&gt;0,"1","0")</f>
        <v>0</v>
      </c>
      <c r="BA41" s="4">
        <f>2*'Tabulky jízd'!BA45*Vzdálenosti!$F$50-Vzdálenosti!$F$50*IF('Tabulky jízd'!BA45&gt;0,"1","0")</f>
        <v>0</v>
      </c>
      <c r="BB41" s="4">
        <f>2*'Tabulky jízd'!BB45*Vzdálenosti!$F$50-Vzdálenosti!$F$50*IF('Tabulky jízd'!BB45&gt;0,"1","0")</f>
        <v>0</v>
      </c>
      <c r="BC41" s="4">
        <f>2*'Tabulky jízd'!BC45*Vzdálenosti!$F$50-Vzdálenosti!$F$50*IF('Tabulky jízd'!BC45&gt;0,"1","0")</f>
        <v>0</v>
      </c>
      <c r="BD41" s="4">
        <f>2*'Tabulky jízd'!BD45*Vzdálenosti!$F$50-Vzdálenosti!$F$50*IF('Tabulky jízd'!BD45&gt;0,"1","0")</f>
        <v>0</v>
      </c>
      <c r="BE41" s="4">
        <f>2*'Tabulky jízd'!BE45*Vzdálenosti!$F$50-Vzdálenosti!$F$50*IF('Tabulky jízd'!BE45&gt;0,"1","0")</f>
        <v>0</v>
      </c>
      <c r="BF41" s="4">
        <f>2*'Tabulky jízd'!BF45*Vzdálenosti!$F$50-Vzdálenosti!$F$50*IF('Tabulky jízd'!BF45&gt;0,"1","0")</f>
        <v>0</v>
      </c>
      <c r="BG41" s="4">
        <f>2*'Tabulky jízd'!BG45*Vzdálenosti!$F$50-Vzdálenosti!$F$50*IF('Tabulky jízd'!BG45&gt;0,"1","0")</f>
        <v>0</v>
      </c>
      <c r="BH41" s="4">
        <f>2*'Tabulky jízd'!BH45*Vzdálenosti!$F$50-Vzdálenosti!$F$50*IF('Tabulky jízd'!BH45&gt;0,"1","0")</f>
        <v>0</v>
      </c>
      <c r="BI41" s="4">
        <f>2*'Tabulky jízd'!BI45*Vzdálenosti!$F$50-Vzdálenosti!$F$50*IF('Tabulky jízd'!BI45&gt;0,"1","0")</f>
        <v>0</v>
      </c>
      <c r="BJ41" s="4">
        <f>2*'Tabulky jízd'!BJ45*Vzdálenosti!$F$50-Vzdálenosti!$F$50*IF('Tabulky jízd'!BJ45&gt;0,"1","0")</f>
        <v>0</v>
      </c>
      <c r="BK41" s="4">
        <f>2*'Tabulky jízd'!BK45*Vzdálenosti!$F$50-Vzdálenosti!$F$50*IF('Tabulky jízd'!BK45&gt;0,"1","0")</f>
        <v>0</v>
      </c>
      <c r="BL41" s="4">
        <f>2*'Tabulky jízd'!BL45*Vzdálenosti!$F$50-Vzdálenosti!$F$50*IF('Tabulky jízd'!BL45&gt;0,"1","0")</f>
        <v>0</v>
      </c>
      <c r="BM41" s="4">
        <f>2*'Tabulky jízd'!BM45*Vzdálenosti!$F$50-Vzdálenosti!$F$50*IF('Tabulky jízd'!BM45&gt;0,"1","0")</f>
        <v>0</v>
      </c>
      <c r="BN41" s="4">
        <f>2*'Tabulky jízd'!BN45*Vzdálenosti!$F$50-Vzdálenosti!$F$50*IF('Tabulky jízd'!BN45&gt;0,"1","0")</f>
        <v>0</v>
      </c>
      <c r="BO41" s="4">
        <f>2*'Tabulky jízd'!BO45*Vzdálenosti!$F$50-Vzdálenosti!$F$50*IF('Tabulky jízd'!BO45&gt;0,"1","0")</f>
        <v>0</v>
      </c>
      <c r="BP41" s="4">
        <f>2*'Tabulky jízd'!BP45*Vzdálenosti!$F$50-Vzdálenosti!$F$50*IF('Tabulky jízd'!BP45&gt;0,"1","0")</f>
        <v>0</v>
      </c>
      <c r="BQ41" s="4">
        <f>2*'Tabulky jízd'!BQ45*Vzdálenosti!$F$50-Vzdálenosti!$F$50*IF('Tabulky jízd'!BQ45&gt;0,"1","0")</f>
        <v>0</v>
      </c>
      <c r="BR41" s="4">
        <f>2*'Tabulky jízd'!BR45*Vzdálenosti!$F$50-Vzdálenosti!$F$50*IF('Tabulky jízd'!BR45&gt;0,"1","0")</f>
        <v>0</v>
      </c>
      <c r="BS41" s="4">
        <f>2*'Tabulky jízd'!BS45*Vzdálenosti!$F$50-Vzdálenosti!$F$50*IF('Tabulky jízd'!BS45&gt;0,"1","0")</f>
        <v>0</v>
      </c>
      <c r="BT41" s="4">
        <f>2*'Tabulky jízd'!BT45*Vzdálenosti!$F$50-Vzdálenosti!$F$50*IF('Tabulky jízd'!BT45&gt;0,"1","0")</f>
        <v>0</v>
      </c>
      <c r="BU41" s="4">
        <f>2*'Tabulky jízd'!BU45*Vzdálenosti!$F$50-Vzdálenosti!$F$50*IF('Tabulky jízd'!BU45&gt;0,"1","0")</f>
        <v>0</v>
      </c>
      <c r="BV41" s="4">
        <f>2*'Tabulky jízd'!BV45*Vzdálenosti!$F$50-Vzdálenosti!$F$50*IF('Tabulky jízd'!BV45&gt;0,"1","0")</f>
        <v>0</v>
      </c>
      <c r="BW41" s="4">
        <f>2*'Tabulky jízd'!BW45*Vzdálenosti!$F$50-Vzdálenosti!$F$50*IF('Tabulky jízd'!BW45&gt;0,"1","0")</f>
        <v>0</v>
      </c>
      <c r="BX41" s="4">
        <f>2*'Tabulky jízd'!BX45*Vzdálenosti!$F$50-Vzdálenosti!$F$50*IF('Tabulky jízd'!BX45&gt;0,"1","0")</f>
        <v>0</v>
      </c>
      <c r="BY41" s="4">
        <f>2*'Tabulky jízd'!BY45*Vzdálenosti!$F$50-Vzdálenosti!$F$50*IF('Tabulky jízd'!BY45&gt;0,"1","0")</f>
        <v>0</v>
      </c>
      <c r="BZ41" s="4">
        <f>2*'Tabulky jízd'!BZ45*Vzdálenosti!$F$50-Vzdálenosti!$F$50*IF('Tabulky jízd'!BZ45&gt;0,"1","0")</f>
        <v>0</v>
      </c>
      <c r="CA41" s="4">
        <f>2*'Tabulky jízd'!CA45*Vzdálenosti!$F$50-Vzdálenosti!$F$50*IF('Tabulky jízd'!CA45&gt;0,"1","0")</f>
        <v>0</v>
      </c>
      <c r="CB41" s="4">
        <f>2*'Tabulky jízd'!CB45*Vzdálenosti!$F$50-Vzdálenosti!$F$50*IF('Tabulky jízd'!CB45&gt;0,"1","0")</f>
        <v>0</v>
      </c>
      <c r="CC41" s="4">
        <f>2*'Tabulky jízd'!CC45*Vzdálenosti!$F$50-Vzdálenosti!$F$50*IF('Tabulky jízd'!CC45&gt;0,"1","0")</f>
        <v>0</v>
      </c>
      <c r="CD41" s="4">
        <f>2*'Tabulky jízd'!CD45*Vzdálenosti!$F$50-Vzdálenosti!$F$50*IF('Tabulky jízd'!CD45&gt;0,"1","0")</f>
        <v>0</v>
      </c>
      <c r="CE41" s="4">
        <f>2*'Tabulky jízd'!CE45*Vzdálenosti!$F$50-Vzdálenosti!$F$50*IF('Tabulky jízd'!CE45&gt;0,"1","0")</f>
        <v>0</v>
      </c>
      <c r="CF41" s="4">
        <f>2*'Tabulky jízd'!CF45*Vzdálenosti!$F$50-Vzdálenosti!$F$50*IF('Tabulky jízd'!CF45&gt;0,"1","0")</f>
        <v>0</v>
      </c>
      <c r="CG41" s="4">
        <f>2*'Tabulky jízd'!CG45*Vzdálenosti!$F$50-Vzdálenosti!$F$50*IF('Tabulky jízd'!CG45&gt;0,"1","0")</f>
        <v>0</v>
      </c>
      <c r="CH41" s="4">
        <f>2*'Tabulky jízd'!CH45*Vzdálenosti!$F$50-Vzdálenosti!$F$50*IF('Tabulky jízd'!CH45&gt;0,"1","0")</f>
        <v>0</v>
      </c>
      <c r="CI41" s="4">
        <f>2*'Tabulky jízd'!CI45*Vzdálenosti!$F$50-Vzdálenosti!$F$50*IF('Tabulky jízd'!CI45&gt;0,"1","0")</f>
        <v>0</v>
      </c>
      <c r="CJ41" s="4">
        <f>2*'Tabulky jízd'!CJ45*Vzdálenosti!$F$50-Vzdálenosti!$F$50*IF('Tabulky jízd'!CJ45&gt;0,"1","0")</f>
        <v>0</v>
      </c>
      <c r="CK41" s="4">
        <f>2*'Tabulky jízd'!CK45*Vzdálenosti!$F$50-Vzdálenosti!$F$50*IF('Tabulky jízd'!CK45&gt;0,"1","0")</f>
        <v>0</v>
      </c>
      <c r="CL41" s="4">
        <f>2*'Tabulky jízd'!CL45*Vzdálenosti!$F$50-Vzdálenosti!$F$50*IF('Tabulky jízd'!CL45&gt;0,"1","0")</f>
        <v>0</v>
      </c>
      <c r="CM41" s="4">
        <f>2*'Tabulky jízd'!CM45*Vzdálenosti!$F$50-Vzdálenosti!$F$50*IF('Tabulky jízd'!CM45&gt;0,"1","0")</f>
        <v>0</v>
      </c>
      <c r="CN41" s="4">
        <f>2*'Tabulky jízd'!CN45*Vzdálenosti!$F$50-Vzdálenosti!$F$50*IF('Tabulky jízd'!CN45&gt;0,"1","0")</f>
        <v>0</v>
      </c>
      <c r="CO41" s="4">
        <f>2*'Tabulky jízd'!CO45*Vzdálenosti!$F$50-Vzdálenosti!$F$50*IF('Tabulky jízd'!CO45&gt;0,"1","0")</f>
        <v>0</v>
      </c>
      <c r="CP41" s="4">
        <f>2*'Tabulky jízd'!CP45*Vzdálenosti!$F$50-Vzdálenosti!$F$50*IF('Tabulky jízd'!CP45&gt;0,"1","0")</f>
        <v>0</v>
      </c>
      <c r="CQ41" s="4">
        <f>2*'Tabulky jízd'!CQ45*Vzdálenosti!$F$50-Vzdálenosti!$F$50*IF('Tabulky jízd'!CQ45&gt;0,"1","0")</f>
        <v>0</v>
      </c>
      <c r="CR41" s="4">
        <f>2*'Tabulky jízd'!CR45*Vzdálenosti!$F$50-Vzdálenosti!$F$50*IF('Tabulky jízd'!CR45&gt;0,"1","0")</f>
        <v>0</v>
      </c>
      <c r="CS41" s="4">
        <f>2*'Tabulky jízd'!CS45*Vzdálenosti!$F$50-Vzdálenosti!$F$50*IF('Tabulky jízd'!CS45&gt;0,"1","0")</f>
        <v>0</v>
      </c>
      <c r="CT41" s="4">
        <f>2*'Tabulky jízd'!CT45*Vzdálenosti!$F$50-Vzdálenosti!$F$50*IF('Tabulky jízd'!CT45&gt;0,"1","0")</f>
        <v>0</v>
      </c>
      <c r="CU41" s="4">
        <f>2*'Tabulky jízd'!CU45*Vzdálenosti!$F$50-Vzdálenosti!$F$50*IF('Tabulky jízd'!CU45&gt;0,"1","0")</f>
        <v>0</v>
      </c>
      <c r="CV41" s="4">
        <f>2*'Tabulky jízd'!CV45*Vzdálenosti!$F$50-Vzdálenosti!$F$50*IF('Tabulky jízd'!CV45&gt;0,"1","0")</f>
        <v>0</v>
      </c>
      <c r="CW41" s="16">
        <f t="shared" si="2"/>
        <v>1397</v>
      </c>
    </row>
    <row r="42" spans="1:101" s="15" customFormat="1" x14ac:dyDescent="0.25">
      <c r="A42" s="192" t="s">
        <v>217</v>
      </c>
      <c r="B42" s="4" t="s">
        <v>54</v>
      </c>
      <c r="C42" s="4" t="s">
        <v>63</v>
      </c>
      <c r="D42" s="16" t="s">
        <v>99</v>
      </c>
      <c r="E42" s="5" t="s">
        <v>65</v>
      </c>
      <c r="F42" s="16">
        <v>3</v>
      </c>
      <c r="G42" s="16"/>
      <c r="H42" s="4">
        <f>2*'Tabulky jízd'!H46*Vzdálenosti!$F$56-Vzdálenosti!$F$56*IF('Tabulky jízd'!H46&gt;0,"1","0")</f>
        <v>0</v>
      </c>
      <c r="I42" s="4">
        <f>2*'Tabulky jízd'!I46*Vzdálenosti!$F$56-Vzdálenosti!$F$56*IF('Tabulky jízd'!I46&gt;0,"1","0")</f>
        <v>0</v>
      </c>
      <c r="J42" s="4">
        <f>2*'Tabulky jízd'!J46*Vzdálenosti!$F$56-Vzdálenosti!$F$56*IF('Tabulky jízd'!J46&gt;0,"1","0")</f>
        <v>0</v>
      </c>
      <c r="K42" s="4">
        <f>2*'Tabulky jízd'!K46*Vzdálenosti!$F$56-Vzdálenosti!$F$56*IF('Tabulky jízd'!K46&gt;0,"1","0")</f>
        <v>0</v>
      </c>
      <c r="L42" s="4">
        <f>2*'Tabulky jízd'!L46*Vzdálenosti!$F$56-Vzdálenosti!$F$56*IF('Tabulky jízd'!L46&gt;0,"1","0")</f>
        <v>0</v>
      </c>
      <c r="M42" s="4">
        <f>2*'Tabulky jízd'!M46*Vzdálenosti!$F$56-Vzdálenosti!$F$56*IF('Tabulky jízd'!M46&gt;0,"1","0")</f>
        <v>0</v>
      </c>
      <c r="N42" s="4">
        <f>2*'Tabulky jízd'!N46*Vzdálenosti!$F$56-Vzdálenosti!$F$56*IF('Tabulky jízd'!N46&gt;0,"1","0")</f>
        <v>0</v>
      </c>
      <c r="O42" s="4">
        <f>2*'Tabulky jízd'!O46*Vzdálenosti!$F$56-Vzdálenosti!$F$56*IF('Tabulky jízd'!O46&gt;0,"1","0")</f>
        <v>0</v>
      </c>
      <c r="P42" s="4">
        <f>2*'Tabulky jízd'!P46*Vzdálenosti!$F$56-Vzdálenosti!$F$56*IF('Tabulky jízd'!P46&gt;0,"1","0")</f>
        <v>0</v>
      </c>
      <c r="Q42" s="4">
        <f>2*'Tabulky jízd'!Q46*Vzdálenosti!$F$56-Vzdálenosti!$F$56*IF('Tabulky jízd'!Q46&gt;0,"1","0")</f>
        <v>0</v>
      </c>
      <c r="R42" s="4">
        <f>2*'Tabulky jízd'!R46*Vzdálenosti!$F$56-Vzdálenosti!$F$56*IF('Tabulky jízd'!R46&gt;0,"1","0")</f>
        <v>0</v>
      </c>
      <c r="S42" s="4">
        <f>2*'Tabulky jízd'!S46*Vzdálenosti!$F$56-Vzdálenosti!$F$56*IF('Tabulky jízd'!S46&gt;0,"1","0")</f>
        <v>0</v>
      </c>
      <c r="T42" s="4">
        <f>2*'Tabulky jízd'!T46*Vzdálenosti!$F$56-Vzdálenosti!$F$56*IF('Tabulky jízd'!T46&gt;0,"1","0")</f>
        <v>0</v>
      </c>
      <c r="U42" s="4">
        <f>2*'Tabulky jízd'!U46*Vzdálenosti!$F$56-Vzdálenosti!$F$56*IF('Tabulky jízd'!U46&gt;0,"1","0")</f>
        <v>0</v>
      </c>
      <c r="V42" s="4">
        <f>2*'Tabulky jízd'!V46*Vzdálenosti!$F$56-Vzdálenosti!$F$56*IF('Tabulky jízd'!V46&gt;0,"1","0")</f>
        <v>0</v>
      </c>
      <c r="W42" s="4">
        <f>2*'Tabulky jízd'!W46*Vzdálenosti!$F$56-Vzdálenosti!$F$56*IF('Tabulky jízd'!W46&gt;0,"1","0")</f>
        <v>0</v>
      </c>
      <c r="X42" s="4">
        <f>2*'Tabulky jízd'!X46*Vzdálenosti!$F$56-Vzdálenosti!$F$56*IF('Tabulky jízd'!X46&gt;0,"1","0")</f>
        <v>0</v>
      </c>
      <c r="Y42" s="4">
        <f>2*'Tabulky jízd'!Y46*Vzdálenosti!$F$56-Vzdálenosti!$F$56*IF('Tabulky jízd'!Y46&gt;0,"1","0")</f>
        <v>0</v>
      </c>
      <c r="Z42" s="4">
        <f>2*'Tabulky jízd'!Z46*Vzdálenosti!$F$56-Vzdálenosti!$F$56*IF('Tabulky jízd'!Z46&gt;0,"1","0")</f>
        <v>0</v>
      </c>
      <c r="AA42" s="4">
        <f>2*'Tabulky jízd'!AA46*Vzdálenosti!$F$56-Vzdálenosti!$F$56*IF('Tabulky jízd'!AA46&gt;0,"1","0")</f>
        <v>0</v>
      </c>
      <c r="AB42" s="4">
        <f>2*'Tabulky jízd'!AB46*Vzdálenosti!$F$56-Vzdálenosti!$F$56*IF('Tabulky jízd'!AB46&gt;0,"1","0")</f>
        <v>0</v>
      </c>
      <c r="AC42" s="4">
        <f>2*'Tabulky jízd'!AC46*Vzdálenosti!$F$56-Vzdálenosti!$F$56*IF('Tabulky jízd'!AC46&gt;0,"1","0")</f>
        <v>0</v>
      </c>
      <c r="AD42" s="4">
        <f>2*'Tabulky jízd'!AD46*Vzdálenosti!$F$56-Vzdálenosti!$F$56*IF('Tabulky jízd'!AD46&gt;0,"1","0")</f>
        <v>0</v>
      </c>
      <c r="AE42" s="4">
        <f>2*'Tabulky jízd'!AE46*Vzdálenosti!$F$56-Vzdálenosti!$F$56*IF('Tabulky jízd'!AE46&gt;0,"1","0")</f>
        <v>0</v>
      </c>
      <c r="AF42" s="4">
        <f>2*'Tabulky jízd'!AF46*Vzdálenosti!$F$56-Vzdálenosti!$F$56*IF('Tabulky jízd'!AF46&gt;0,"1","0")</f>
        <v>0</v>
      </c>
      <c r="AG42" s="4">
        <f>2*'Tabulky jízd'!AG46*Vzdálenosti!$F$56-Vzdálenosti!$F$56*IF('Tabulky jízd'!AG46&gt;0,"1","0")</f>
        <v>0</v>
      </c>
      <c r="AH42" s="4">
        <f>2*'Tabulky jízd'!AH46*Vzdálenosti!$F$56-Vzdálenosti!$F$56*IF('Tabulky jízd'!AH46&gt;0,"1","0")</f>
        <v>0</v>
      </c>
      <c r="AI42" s="4">
        <f>2*'Tabulky jízd'!AI46*Vzdálenosti!$F$56-Vzdálenosti!$F$56*IF('Tabulky jízd'!AI46&gt;0,"1","0")</f>
        <v>0</v>
      </c>
      <c r="AJ42" s="4">
        <f>2*'Tabulky jízd'!AJ46*Vzdálenosti!$F$56-Vzdálenosti!$F$56*IF('Tabulky jízd'!AJ46&gt;0,"1","0")</f>
        <v>0</v>
      </c>
      <c r="AK42" s="4">
        <f>2*'Tabulky jízd'!AK46*Vzdálenosti!$F$56-Vzdálenosti!$F$56*IF('Tabulky jízd'!AK46&gt;0,"1","0")</f>
        <v>0</v>
      </c>
      <c r="AL42" s="4">
        <f>2*'Tabulky jízd'!AL46*Vzdálenosti!$F$56-Vzdálenosti!$F$56*IF('Tabulky jízd'!AL46&gt;0,"1","0")</f>
        <v>0</v>
      </c>
      <c r="AM42" s="4">
        <f>2*'Tabulky jízd'!AM46*Vzdálenosti!$F$56-Vzdálenosti!$F$56*IF('Tabulky jízd'!AM46&gt;0,"1","0")</f>
        <v>0</v>
      </c>
      <c r="AN42" s="4">
        <f>2*'Tabulky jízd'!AN46*Vzdálenosti!$F$56-Vzdálenosti!$F$56*IF('Tabulky jízd'!AN46&gt;0,"1","0")</f>
        <v>0</v>
      </c>
      <c r="AO42" s="4">
        <f>2*'Tabulky jízd'!AO46*Vzdálenosti!$F$56-Vzdálenosti!$F$56*IF('Tabulky jízd'!AO46&gt;0,"1","0")</f>
        <v>0</v>
      </c>
      <c r="AP42" s="4">
        <f>2*'Tabulky jízd'!AP46*Vzdálenosti!$F$56-Vzdálenosti!$F$56*IF('Tabulky jízd'!AP46&gt;0,"1","0")</f>
        <v>0</v>
      </c>
      <c r="AQ42" s="4">
        <f>2*'Tabulky jízd'!AQ46*Vzdálenosti!$F$56-Vzdálenosti!$F$56*IF('Tabulky jízd'!AQ46&gt;0,"1","0")</f>
        <v>0</v>
      </c>
      <c r="AR42" s="4">
        <f>2*'Tabulky jízd'!AR46*Vzdálenosti!$F$56-Vzdálenosti!$F$56*IF('Tabulky jízd'!AR46&gt;0,"1","0")</f>
        <v>0</v>
      </c>
      <c r="AS42" s="4">
        <f>2*'Tabulky jízd'!AS46*Vzdálenosti!$F$56-Vzdálenosti!$F$56*IF('Tabulky jízd'!AS46&gt;0,"1","0")</f>
        <v>0</v>
      </c>
      <c r="AT42" s="4">
        <f>2*'Tabulky jízd'!AT46*Vzdálenosti!$F$56-Vzdálenosti!$F$56*IF('Tabulky jízd'!AT46&gt;0,"1","0")</f>
        <v>0</v>
      </c>
      <c r="AU42" s="4">
        <f>2*'Tabulky jízd'!AU46*Vzdálenosti!$F$56-Vzdálenosti!$F$56*IF('Tabulky jízd'!AU46&gt;0,"1","0")</f>
        <v>0</v>
      </c>
      <c r="AV42" s="4">
        <f>2*'Tabulky jízd'!AV46*Vzdálenosti!$F$56-Vzdálenosti!$F$56*IF('Tabulky jízd'!AV46&gt;0,"1","0")</f>
        <v>0</v>
      </c>
      <c r="AW42" s="4">
        <f>2*'Tabulky jízd'!AW46*Vzdálenosti!$F$56-Vzdálenosti!$F$56*IF('Tabulky jízd'!AW46&gt;0,"1","0")</f>
        <v>0</v>
      </c>
      <c r="AX42" s="4">
        <f>2*'Tabulky jízd'!AX46*Vzdálenosti!$F$56-Vzdálenosti!$F$56*IF('Tabulky jízd'!AX46&gt;0,"1","0")</f>
        <v>0</v>
      </c>
      <c r="AY42" s="4">
        <f>2*'Tabulky jízd'!AY46*Vzdálenosti!$F$56-Vzdálenosti!$F$56*IF('Tabulky jízd'!AY46&gt;0,"1","0")</f>
        <v>0</v>
      </c>
      <c r="AZ42" s="4">
        <f>2*'Tabulky jízd'!AZ46*Vzdálenosti!$F$56-Vzdálenosti!$F$56*IF('Tabulky jízd'!AZ46&gt;0,"1","0")</f>
        <v>0</v>
      </c>
      <c r="BA42" s="4">
        <f>2*'Tabulky jízd'!BA46*Vzdálenosti!$F$56-Vzdálenosti!$F$56*IF('Tabulky jízd'!BA46&gt;0,"1","0")</f>
        <v>0</v>
      </c>
      <c r="BB42" s="4">
        <f>2*'Tabulky jízd'!BB46*Vzdálenosti!$F$56-Vzdálenosti!$F$56*IF('Tabulky jízd'!BB46&gt;0,"1","0")</f>
        <v>0</v>
      </c>
      <c r="BC42" s="4">
        <f>2*'Tabulky jízd'!BC46*Vzdálenosti!$F$56-Vzdálenosti!$F$56*IF('Tabulky jízd'!BC46&gt;0,"1","0")</f>
        <v>0</v>
      </c>
      <c r="BD42" s="4">
        <f>2*'Tabulky jízd'!BD46*Vzdálenosti!$F$56-Vzdálenosti!$F$56*IF('Tabulky jízd'!BD46&gt;0,"1","0")</f>
        <v>0</v>
      </c>
      <c r="BE42" s="4">
        <f>2*'Tabulky jízd'!BE46*Vzdálenosti!$F$56-Vzdálenosti!$F$56*IF('Tabulky jízd'!BE46&gt;0,"1","0")</f>
        <v>0</v>
      </c>
      <c r="BF42" s="4">
        <f>2*'Tabulky jízd'!BF46*Vzdálenosti!$F$56-Vzdálenosti!$F$56*IF('Tabulky jízd'!BF46&gt;0,"1","0")</f>
        <v>0</v>
      </c>
      <c r="BG42" s="4">
        <f>2*'Tabulky jízd'!BG46*Vzdálenosti!$F$56-Vzdálenosti!$F$56*IF('Tabulky jízd'!BG46&gt;0,"1","0")</f>
        <v>0</v>
      </c>
      <c r="BH42" s="4">
        <f>2*'Tabulky jízd'!BH46*Vzdálenosti!$F$56-Vzdálenosti!$F$56*IF('Tabulky jízd'!BH46&gt;0,"1","0")</f>
        <v>0</v>
      </c>
      <c r="BI42" s="4">
        <f>2*'Tabulky jízd'!BI46*Vzdálenosti!$F$56-Vzdálenosti!$F$56*IF('Tabulky jízd'!BI46&gt;0,"1","0")</f>
        <v>0</v>
      </c>
      <c r="BJ42" s="4">
        <f>2*'Tabulky jízd'!BJ46*Vzdálenosti!$F$56-Vzdálenosti!$F$56*IF('Tabulky jízd'!BJ46&gt;0,"1","0")</f>
        <v>0</v>
      </c>
      <c r="BK42" s="4">
        <f>2*'Tabulky jízd'!BK46*Vzdálenosti!$F$56-Vzdálenosti!$F$56*IF('Tabulky jízd'!BK46&gt;0,"1","0")</f>
        <v>0</v>
      </c>
      <c r="BL42" s="4">
        <f>2*'Tabulky jízd'!BL46*Vzdálenosti!$F$56-Vzdálenosti!$F$56*IF('Tabulky jízd'!BL46&gt;0,"1","0")</f>
        <v>0</v>
      </c>
      <c r="BM42" s="4">
        <f>2*'Tabulky jízd'!BM46*Vzdálenosti!$F$56-Vzdálenosti!$F$56*IF('Tabulky jízd'!BM46&gt;0,"1","0")</f>
        <v>0</v>
      </c>
      <c r="BN42" s="4">
        <f>2*'Tabulky jízd'!BN46*Vzdálenosti!$F$56-Vzdálenosti!$F$56*IF('Tabulky jízd'!BN46&gt;0,"1","0")</f>
        <v>0</v>
      </c>
      <c r="BO42" s="4">
        <f>2*'Tabulky jízd'!BO46*Vzdálenosti!$F$56-Vzdálenosti!$F$56*IF('Tabulky jízd'!BO46&gt;0,"1","0")</f>
        <v>0</v>
      </c>
      <c r="BP42" s="4">
        <f>2*'Tabulky jízd'!BP46*Vzdálenosti!$F$56-Vzdálenosti!$F$56*IF('Tabulky jízd'!BP46&gt;0,"1","0")</f>
        <v>0</v>
      </c>
      <c r="BQ42" s="4">
        <f>2*'Tabulky jízd'!BQ46*Vzdálenosti!$F$56-Vzdálenosti!$F$56*IF('Tabulky jízd'!BQ46&gt;0,"1","0")</f>
        <v>1176</v>
      </c>
      <c r="BR42" s="4">
        <f>2*'Tabulky jízd'!BR46*Vzdálenosti!$F$56-Vzdálenosti!$F$56*IF('Tabulky jízd'!BR46&gt;0,"1","0")</f>
        <v>0</v>
      </c>
      <c r="BS42" s="4">
        <f>2*'Tabulky jízd'!BS46*Vzdálenosti!$F$56-Vzdálenosti!$F$56*IF('Tabulky jízd'!BS46&gt;0,"1","0")</f>
        <v>0</v>
      </c>
      <c r="BT42" s="4">
        <f>2*'Tabulky jízd'!BT46*Vzdálenosti!$F$56-Vzdálenosti!$F$56*IF('Tabulky jízd'!BT46&gt;0,"1","0")</f>
        <v>0</v>
      </c>
      <c r="BU42" s="4">
        <f>2*'Tabulky jízd'!BU46*Vzdálenosti!$F$56-Vzdálenosti!$F$56*IF('Tabulky jízd'!BU46&gt;0,"1","0")</f>
        <v>0</v>
      </c>
      <c r="BV42" s="4">
        <f>2*'Tabulky jízd'!BV46*Vzdálenosti!$F$56-Vzdálenosti!$F$56*IF('Tabulky jízd'!BV46&gt;0,"1","0")</f>
        <v>0</v>
      </c>
      <c r="BW42" s="4">
        <f>2*'Tabulky jízd'!BW46*Vzdálenosti!$F$56-Vzdálenosti!$F$56*IF('Tabulky jízd'!BW46&gt;0,"1","0")</f>
        <v>0</v>
      </c>
      <c r="BX42" s="4">
        <f>2*'Tabulky jízd'!BX46*Vzdálenosti!$F$56-Vzdálenosti!$F$56*IF('Tabulky jízd'!BX46&gt;0,"1","0")</f>
        <v>0</v>
      </c>
      <c r="BY42" s="4">
        <f>2*'Tabulky jízd'!BY46*Vzdálenosti!$F$56-Vzdálenosti!$F$56*IF('Tabulky jízd'!BY46&gt;0,"1","0")</f>
        <v>0</v>
      </c>
      <c r="BZ42" s="4">
        <f>2*'Tabulky jízd'!BZ46*Vzdálenosti!$F$56-Vzdálenosti!$F$56*IF('Tabulky jízd'!BZ46&gt;0,"1","0")</f>
        <v>0</v>
      </c>
      <c r="CA42" s="4">
        <f>2*'Tabulky jízd'!CA46*Vzdálenosti!$F$56-Vzdálenosti!$F$56*IF('Tabulky jízd'!CA46&gt;0,"1","0")</f>
        <v>0</v>
      </c>
      <c r="CB42" s="4">
        <f>2*'Tabulky jízd'!CB46*Vzdálenosti!$F$56-Vzdálenosti!$F$56*IF('Tabulky jízd'!CB46&gt;0,"1","0")</f>
        <v>0</v>
      </c>
      <c r="CC42" s="4">
        <f>2*'Tabulky jízd'!CC46*Vzdálenosti!$F$56-Vzdálenosti!$F$56*IF('Tabulky jízd'!CC46&gt;0,"1","0")</f>
        <v>0</v>
      </c>
      <c r="CD42" s="4">
        <f>2*'Tabulky jízd'!CD46*Vzdálenosti!$F$56-Vzdálenosti!$F$56*IF('Tabulky jízd'!CD46&gt;0,"1","0")</f>
        <v>0</v>
      </c>
      <c r="CE42" s="4">
        <f>2*'Tabulky jízd'!CE46*Vzdálenosti!$F$56-Vzdálenosti!$F$56*IF('Tabulky jízd'!CE46&gt;0,"1","0")</f>
        <v>0</v>
      </c>
      <c r="CF42" s="4">
        <f>2*'Tabulky jízd'!CF46*Vzdálenosti!$F$56-Vzdálenosti!$F$56*IF('Tabulky jízd'!CF46&gt;0,"1","0")</f>
        <v>0</v>
      </c>
      <c r="CG42" s="4">
        <f>2*'Tabulky jízd'!CG46*Vzdálenosti!$F$56-Vzdálenosti!$F$56*IF('Tabulky jízd'!CG46&gt;0,"1","0")</f>
        <v>0</v>
      </c>
      <c r="CH42" s="4">
        <f>2*'Tabulky jízd'!CH46*Vzdálenosti!$F$56-Vzdálenosti!$F$56*IF('Tabulky jízd'!CH46&gt;0,"1","0")</f>
        <v>0</v>
      </c>
      <c r="CI42" s="4">
        <f>2*'Tabulky jízd'!CI46*Vzdálenosti!$F$56-Vzdálenosti!$F$56*IF('Tabulky jízd'!CI46&gt;0,"1","0")</f>
        <v>0</v>
      </c>
      <c r="CJ42" s="4">
        <f>2*'Tabulky jízd'!CJ46*Vzdálenosti!$F$56-Vzdálenosti!$F$56*IF('Tabulky jízd'!CJ46&gt;0,"1","0")</f>
        <v>0</v>
      </c>
      <c r="CK42" s="4">
        <f>2*'Tabulky jízd'!CK46*Vzdálenosti!$F$56-Vzdálenosti!$F$56*IF('Tabulky jízd'!CK46&gt;0,"1","0")</f>
        <v>0</v>
      </c>
      <c r="CL42" s="4">
        <f>2*'Tabulky jízd'!CL46*Vzdálenosti!$F$56-Vzdálenosti!$F$56*IF('Tabulky jízd'!CL46&gt;0,"1","0")</f>
        <v>0</v>
      </c>
      <c r="CM42" s="4">
        <f>2*'Tabulky jízd'!CM46*Vzdálenosti!$F$56-Vzdálenosti!$F$56*IF('Tabulky jízd'!CM46&gt;0,"1","0")</f>
        <v>0</v>
      </c>
      <c r="CN42" s="4">
        <f>2*'Tabulky jízd'!CN46*Vzdálenosti!$F$56-Vzdálenosti!$F$56*IF('Tabulky jízd'!CN46&gt;0,"1","0")</f>
        <v>0</v>
      </c>
      <c r="CO42" s="4">
        <f>2*'Tabulky jízd'!CO46*Vzdálenosti!$F$56-Vzdálenosti!$F$56*IF('Tabulky jízd'!CO46&gt;0,"1","0")</f>
        <v>0</v>
      </c>
      <c r="CP42" s="4">
        <f>2*'Tabulky jízd'!CP46*Vzdálenosti!$F$56-Vzdálenosti!$F$56*IF('Tabulky jízd'!CP46&gt;0,"1","0")</f>
        <v>0</v>
      </c>
      <c r="CQ42" s="4">
        <f>2*'Tabulky jízd'!CQ46*Vzdálenosti!$F$56-Vzdálenosti!$F$56*IF('Tabulky jízd'!CQ46&gt;0,"1","0")</f>
        <v>0</v>
      </c>
      <c r="CR42" s="4">
        <f>2*'Tabulky jízd'!CR46*Vzdálenosti!$F$56-Vzdálenosti!$F$56*IF('Tabulky jízd'!CR46&gt;0,"1","0")</f>
        <v>0</v>
      </c>
      <c r="CS42" s="4">
        <f>2*'Tabulky jízd'!CS46*Vzdálenosti!$F$56-Vzdálenosti!$F$56*IF('Tabulky jízd'!CS46&gt;0,"1","0")</f>
        <v>0</v>
      </c>
      <c r="CT42" s="4">
        <f>2*'Tabulky jízd'!CT46*Vzdálenosti!$F$56-Vzdálenosti!$F$56*IF('Tabulky jízd'!CT46&gt;0,"1","0")</f>
        <v>0</v>
      </c>
      <c r="CU42" s="4">
        <f>2*'Tabulky jízd'!CU46*Vzdálenosti!$F$56-Vzdálenosti!$F$56*IF('Tabulky jízd'!CU46&gt;0,"1","0")</f>
        <v>0</v>
      </c>
      <c r="CV42" s="4">
        <f>2*'Tabulky jízd'!CV46*Vzdálenosti!$F$56-Vzdálenosti!$F$56*IF('Tabulky jízd'!CV46&gt;0,"1","0")</f>
        <v>0</v>
      </c>
      <c r="CW42" s="16">
        <f t="shared" si="2"/>
        <v>1176</v>
      </c>
    </row>
    <row r="43" spans="1:101" s="15" customFormat="1" x14ac:dyDescent="0.25">
      <c r="A43" s="192"/>
      <c r="B43" s="4" t="s">
        <v>63</v>
      </c>
      <c r="C43" s="4" t="s">
        <v>70</v>
      </c>
      <c r="D43" s="16" t="s">
        <v>188</v>
      </c>
      <c r="E43" s="5" t="s">
        <v>65</v>
      </c>
      <c r="F43" s="16">
        <v>3</v>
      </c>
      <c r="G43" s="16"/>
      <c r="H43" s="4">
        <f>2*'Tabulky jízd'!H47*Vzdálenosti!$F$41-Vzdálenosti!$F$41*IF('Tabulky jízd'!H47&gt;0,"1","0")</f>
        <v>0</v>
      </c>
      <c r="I43" s="4">
        <f>2*'Tabulky jízd'!I47*Vzdálenosti!$F$41-Vzdálenosti!$F$41*IF('Tabulky jízd'!I47&gt;0,"1","0")</f>
        <v>0</v>
      </c>
      <c r="J43" s="4">
        <f>2*'Tabulky jízd'!J47*Vzdálenosti!$F$41-Vzdálenosti!$F$41*IF('Tabulky jízd'!J47&gt;0,"1","0")</f>
        <v>0</v>
      </c>
      <c r="K43" s="4">
        <f>2*'Tabulky jízd'!K47*Vzdálenosti!$F$41-Vzdálenosti!$F$41*IF('Tabulky jízd'!K47&gt;0,"1","0")</f>
        <v>0</v>
      </c>
      <c r="L43" s="4">
        <f>2*'Tabulky jízd'!L47*Vzdálenosti!$F$41-Vzdálenosti!$F$41*IF('Tabulky jízd'!L47&gt;0,"1","0")</f>
        <v>0</v>
      </c>
      <c r="M43" s="4">
        <f>2*'Tabulky jízd'!M47*Vzdálenosti!$F$41-Vzdálenosti!$F$41*IF('Tabulky jízd'!M47&gt;0,"1","0")</f>
        <v>0</v>
      </c>
      <c r="N43" s="4">
        <f>2*'Tabulky jízd'!N47*Vzdálenosti!$F$41-Vzdálenosti!$F$41*IF('Tabulky jízd'!N47&gt;0,"1","0")</f>
        <v>955</v>
      </c>
      <c r="O43" s="4">
        <f>2*'Tabulky jízd'!O47*Vzdálenosti!$F$41-Vzdálenosti!$F$41*IF('Tabulky jízd'!O47&gt;0,"1","0")</f>
        <v>0</v>
      </c>
      <c r="P43" s="4">
        <f>2*'Tabulky jízd'!P47*Vzdálenosti!$F$41-Vzdálenosti!$F$41*IF('Tabulky jízd'!P47&gt;0,"1","0")</f>
        <v>0</v>
      </c>
      <c r="Q43" s="4">
        <f>2*'Tabulky jízd'!Q47*Vzdálenosti!$F$41-Vzdálenosti!$F$41*IF('Tabulky jízd'!Q47&gt;0,"1","0")</f>
        <v>0</v>
      </c>
      <c r="R43" s="4">
        <f>2*'Tabulky jízd'!R47*Vzdálenosti!$F$41-Vzdálenosti!$F$41*IF('Tabulky jízd'!R47&gt;0,"1","0")</f>
        <v>0</v>
      </c>
      <c r="S43" s="4">
        <f>2*'Tabulky jízd'!S47*Vzdálenosti!$F$41-Vzdálenosti!$F$41*IF('Tabulky jízd'!S47&gt;0,"1","0")</f>
        <v>0</v>
      </c>
      <c r="T43" s="4">
        <f>2*'Tabulky jízd'!T47*Vzdálenosti!$F$41-Vzdálenosti!$F$41*IF('Tabulky jízd'!T47&gt;0,"1","0")</f>
        <v>0</v>
      </c>
      <c r="U43" s="4">
        <f>2*'Tabulky jízd'!U47*Vzdálenosti!$F$41-Vzdálenosti!$F$41*IF('Tabulky jízd'!U47&gt;0,"1","0")</f>
        <v>0</v>
      </c>
      <c r="V43" s="4">
        <f>2*'Tabulky jízd'!V47*Vzdálenosti!$F$41-Vzdálenosti!$F$41*IF('Tabulky jízd'!V47&gt;0,"1","0")</f>
        <v>0</v>
      </c>
      <c r="W43" s="4">
        <f>2*'Tabulky jízd'!W47*Vzdálenosti!$F$41-Vzdálenosti!$F$41*IF('Tabulky jízd'!W47&gt;0,"1","0")</f>
        <v>0</v>
      </c>
      <c r="X43" s="4">
        <f>2*'Tabulky jízd'!X47*Vzdálenosti!$F$41-Vzdálenosti!$F$41*IF('Tabulky jízd'!X47&gt;0,"1","0")</f>
        <v>0</v>
      </c>
      <c r="Y43" s="4">
        <f>2*'Tabulky jízd'!Y47*Vzdálenosti!$F$41-Vzdálenosti!$F$41*IF('Tabulky jízd'!Y47&gt;0,"1","0")</f>
        <v>0</v>
      </c>
      <c r="Z43" s="4">
        <f>2*'Tabulky jízd'!Z47*Vzdálenosti!$F$41-Vzdálenosti!$F$41*IF('Tabulky jízd'!Z47&gt;0,"1","0")</f>
        <v>0</v>
      </c>
      <c r="AA43" s="4">
        <f>2*'Tabulky jízd'!AA47*Vzdálenosti!$F$41-Vzdálenosti!$F$41*IF('Tabulky jízd'!AA47&gt;0,"1","0")</f>
        <v>0</v>
      </c>
      <c r="AB43" s="4">
        <f>2*'Tabulky jízd'!AB47*Vzdálenosti!$F$41-Vzdálenosti!$F$41*IF('Tabulky jízd'!AB47&gt;0,"1","0")</f>
        <v>573</v>
      </c>
      <c r="AC43" s="4">
        <f>2*'Tabulky jízd'!AC47*Vzdálenosti!$F$41-Vzdálenosti!$F$41*IF('Tabulky jízd'!AC47&gt;0,"1","0")</f>
        <v>0</v>
      </c>
      <c r="AD43" s="4">
        <f>2*'Tabulky jízd'!AD47*Vzdálenosti!$F$41-Vzdálenosti!$F$41*IF('Tabulky jízd'!AD47&gt;0,"1","0")</f>
        <v>0</v>
      </c>
      <c r="AE43" s="4">
        <f>2*'Tabulky jízd'!AE47*Vzdálenosti!$F$41-Vzdálenosti!$F$41*IF('Tabulky jízd'!AE47&gt;0,"1","0")</f>
        <v>0</v>
      </c>
      <c r="AF43" s="4">
        <f>2*'Tabulky jízd'!AF47*Vzdálenosti!$F$41-Vzdálenosti!$F$41*IF('Tabulky jízd'!AF47&gt;0,"1","0")</f>
        <v>0</v>
      </c>
      <c r="AG43" s="4">
        <f>2*'Tabulky jízd'!AG47*Vzdálenosti!$F$41-Vzdálenosti!$F$41*IF('Tabulky jízd'!AG47&gt;0,"1","0")</f>
        <v>0</v>
      </c>
      <c r="AH43" s="4">
        <f>2*'Tabulky jízd'!AH47*Vzdálenosti!$F$41-Vzdálenosti!$F$41*IF('Tabulky jízd'!AH47&gt;0,"1","0")</f>
        <v>0</v>
      </c>
      <c r="AI43" s="4">
        <f>2*'Tabulky jízd'!AI47*Vzdálenosti!$F$41-Vzdálenosti!$F$41*IF('Tabulky jízd'!AI47&gt;0,"1","0")</f>
        <v>1719</v>
      </c>
      <c r="AJ43" s="4">
        <f>2*'Tabulky jízd'!AJ47*Vzdálenosti!$F$41-Vzdálenosti!$F$41*IF('Tabulky jízd'!AJ47&gt;0,"1","0")</f>
        <v>191</v>
      </c>
      <c r="AK43" s="4">
        <f>2*'Tabulky jízd'!AK47*Vzdálenosti!$F$41-Vzdálenosti!$F$41*IF('Tabulky jízd'!AK47&gt;0,"1","0")</f>
        <v>0</v>
      </c>
      <c r="AL43" s="4">
        <f>2*'Tabulky jízd'!AL47*Vzdálenosti!$F$41-Vzdálenosti!$F$41*IF('Tabulky jízd'!AL47&gt;0,"1","0")</f>
        <v>0</v>
      </c>
      <c r="AM43" s="4">
        <f>2*'Tabulky jízd'!AM47*Vzdálenosti!$F$41-Vzdálenosti!$F$41*IF('Tabulky jízd'!AM47&gt;0,"1","0")</f>
        <v>0</v>
      </c>
      <c r="AN43" s="4">
        <f>2*'Tabulky jízd'!AN47*Vzdálenosti!$F$41-Vzdálenosti!$F$41*IF('Tabulky jízd'!AN47&gt;0,"1","0")</f>
        <v>0</v>
      </c>
      <c r="AO43" s="4">
        <f>2*'Tabulky jízd'!AO47*Vzdálenosti!$F$41-Vzdálenosti!$F$41*IF('Tabulky jízd'!AO47&gt;0,"1","0")</f>
        <v>0</v>
      </c>
      <c r="AP43" s="4">
        <f>2*'Tabulky jízd'!AP47*Vzdálenosti!$F$41-Vzdálenosti!$F$41*IF('Tabulky jízd'!AP47&gt;0,"1","0")</f>
        <v>0</v>
      </c>
      <c r="AQ43" s="4">
        <f>2*'Tabulky jízd'!AQ47*Vzdálenosti!$F$41-Vzdálenosti!$F$41*IF('Tabulky jízd'!AQ47&gt;0,"1","0")</f>
        <v>0</v>
      </c>
      <c r="AR43" s="4">
        <f>2*'Tabulky jízd'!AR47*Vzdálenosti!$F$41-Vzdálenosti!$F$41*IF('Tabulky jízd'!AR47&gt;0,"1","0")</f>
        <v>0</v>
      </c>
      <c r="AS43" s="4">
        <f>2*'Tabulky jízd'!AS47*Vzdálenosti!$F$41-Vzdálenosti!$F$41*IF('Tabulky jízd'!AS47&gt;0,"1","0")</f>
        <v>0</v>
      </c>
      <c r="AT43" s="4">
        <f>2*'Tabulky jízd'!AT47*Vzdálenosti!$F$41-Vzdálenosti!$F$41*IF('Tabulky jízd'!AT47&gt;0,"1","0")</f>
        <v>0</v>
      </c>
      <c r="AU43" s="4">
        <f>2*'Tabulky jízd'!AU47*Vzdálenosti!$F$41-Vzdálenosti!$F$41*IF('Tabulky jízd'!AU47&gt;0,"1","0")</f>
        <v>0</v>
      </c>
      <c r="AV43" s="4">
        <f>2*'Tabulky jízd'!AV47*Vzdálenosti!$F$41-Vzdálenosti!$F$41*IF('Tabulky jízd'!AV47&gt;0,"1","0")</f>
        <v>0</v>
      </c>
      <c r="AW43" s="4">
        <f>2*'Tabulky jízd'!AW47*Vzdálenosti!$F$41-Vzdálenosti!$F$41*IF('Tabulky jízd'!AW47&gt;0,"1","0")</f>
        <v>0</v>
      </c>
      <c r="AX43" s="4">
        <f>2*'Tabulky jízd'!AX47*Vzdálenosti!$F$41-Vzdálenosti!$F$41*IF('Tabulky jízd'!AX47&gt;0,"1","0")</f>
        <v>0</v>
      </c>
      <c r="AY43" s="4">
        <f>2*'Tabulky jízd'!AY47*Vzdálenosti!$F$41-Vzdálenosti!$F$41*IF('Tabulky jízd'!AY47&gt;0,"1","0")</f>
        <v>0</v>
      </c>
      <c r="AZ43" s="4">
        <f>2*'Tabulky jízd'!AZ47*Vzdálenosti!$F$41-Vzdálenosti!$F$41*IF('Tabulky jízd'!AZ47&gt;0,"1","0")</f>
        <v>0</v>
      </c>
      <c r="BA43" s="4">
        <f>2*'Tabulky jízd'!BA47*Vzdálenosti!$F$41-Vzdálenosti!$F$41*IF('Tabulky jízd'!BA47&gt;0,"1","0")</f>
        <v>0</v>
      </c>
      <c r="BB43" s="4">
        <f>2*'Tabulky jízd'!BB47*Vzdálenosti!$F$41-Vzdálenosti!$F$41*IF('Tabulky jízd'!BB47&gt;0,"1","0")</f>
        <v>0</v>
      </c>
      <c r="BC43" s="4">
        <f>2*'Tabulky jízd'!BC47*Vzdálenosti!$F$41-Vzdálenosti!$F$41*IF('Tabulky jízd'!BC47&gt;0,"1","0")</f>
        <v>0</v>
      </c>
      <c r="BD43" s="4">
        <f>2*'Tabulky jízd'!BD47*Vzdálenosti!$F$41-Vzdálenosti!$F$41*IF('Tabulky jízd'!BD47&gt;0,"1","0")</f>
        <v>0</v>
      </c>
      <c r="BE43" s="4">
        <f>2*'Tabulky jízd'!BE47*Vzdálenosti!$F$41-Vzdálenosti!$F$41*IF('Tabulky jízd'!BE47&gt;0,"1","0")</f>
        <v>0</v>
      </c>
      <c r="BF43" s="4">
        <f>2*'Tabulky jízd'!BF47*Vzdálenosti!$F$41-Vzdálenosti!$F$41*IF('Tabulky jízd'!BF47&gt;0,"1","0")</f>
        <v>0</v>
      </c>
      <c r="BG43" s="4">
        <f>2*'Tabulky jízd'!BG47*Vzdálenosti!$F$41-Vzdálenosti!$F$41*IF('Tabulky jízd'!BG47&gt;0,"1","0")</f>
        <v>0</v>
      </c>
      <c r="BH43" s="4">
        <f>2*'Tabulky jízd'!BH47*Vzdálenosti!$F$41-Vzdálenosti!$F$41*IF('Tabulky jízd'!BH47&gt;0,"1","0")</f>
        <v>0</v>
      </c>
      <c r="BI43" s="4">
        <f>2*'Tabulky jízd'!BI47*Vzdálenosti!$F$41-Vzdálenosti!$F$41*IF('Tabulky jízd'!BI47&gt;0,"1","0")</f>
        <v>0</v>
      </c>
      <c r="BJ43" s="4">
        <f>2*'Tabulky jízd'!BJ47*Vzdálenosti!$F$41-Vzdálenosti!$F$41*IF('Tabulky jízd'!BJ47&gt;0,"1","0")</f>
        <v>0</v>
      </c>
      <c r="BK43" s="4">
        <f>2*'Tabulky jízd'!BK47*Vzdálenosti!$F$41-Vzdálenosti!$F$41*IF('Tabulky jízd'!BK47&gt;0,"1","0")</f>
        <v>0</v>
      </c>
      <c r="BL43" s="4">
        <f>2*'Tabulky jízd'!BL47*Vzdálenosti!$F$41-Vzdálenosti!$F$41*IF('Tabulky jízd'!BL47&gt;0,"1","0")</f>
        <v>0</v>
      </c>
      <c r="BM43" s="4">
        <f>2*'Tabulky jízd'!BM47*Vzdálenosti!$F$41-Vzdálenosti!$F$41*IF('Tabulky jízd'!BM47&gt;0,"1","0")</f>
        <v>0</v>
      </c>
      <c r="BN43" s="4">
        <f>2*'Tabulky jízd'!BN47*Vzdálenosti!$F$41-Vzdálenosti!$F$41*IF('Tabulky jízd'!BN47&gt;0,"1","0")</f>
        <v>0</v>
      </c>
      <c r="BO43" s="4">
        <f>2*'Tabulky jízd'!BO47*Vzdálenosti!$F$41-Vzdálenosti!$F$41*IF('Tabulky jízd'!BO47&gt;0,"1","0")</f>
        <v>0</v>
      </c>
      <c r="BP43" s="4">
        <f>2*'Tabulky jízd'!BP47*Vzdálenosti!$F$41-Vzdálenosti!$F$41*IF('Tabulky jízd'!BP47&gt;0,"1","0")</f>
        <v>0</v>
      </c>
      <c r="BQ43" s="4">
        <f>2*'Tabulky jízd'!BQ47*Vzdálenosti!$F$41-Vzdálenosti!$F$41*IF('Tabulky jízd'!BQ47&gt;0,"1","0")</f>
        <v>0</v>
      </c>
      <c r="BR43" s="4">
        <f>2*'Tabulky jízd'!BR47*Vzdálenosti!$F$41-Vzdálenosti!$F$41*IF('Tabulky jízd'!BR47&gt;0,"1","0")</f>
        <v>0</v>
      </c>
      <c r="BS43" s="4">
        <f>2*'Tabulky jízd'!BS47*Vzdálenosti!$F$41-Vzdálenosti!$F$41*IF('Tabulky jízd'!BS47&gt;0,"1","0")</f>
        <v>0</v>
      </c>
      <c r="BT43" s="4">
        <f>2*'Tabulky jízd'!BT47*Vzdálenosti!$F$41-Vzdálenosti!$F$41*IF('Tabulky jízd'!BT47&gt;0,"1","0")</f>
        <v>0</v>
      </c>
      <c r="BU43" s="4">
        <f>2*'Tabulky jízd'!BU47*Vzdálenosti!$F$41-Vzdálenosti!$F$41*IF('Tabulky jízd'!BU47&gt;0,"1","0")</f>
        <v>0</v>
      </c>
      <c r="BV43" s="4">
        <f>2*'Tabulky jízd'!BV47*Vzdálenosti!$F$41-Vzdálenosti!$F$41*IF('Tabulky jízd'!BV47&gt;0,"1","0")</f>
        <v>0</v>
      </c>
      <c r="BW43" s="4">
        <f>2*'Tabulky jízd'!BW47*Vzdálenosti!$F$41-Vzdálenosti!$F$41*IF('Tabulky jízd'!BW47&gt;0,"1","0")</f>
        <v>0</v>
      </c>
      <c r="BX43" s="4">
        <f>2*'Tabulky jízd'!BX47*Vzdálenosti!$F$41-Vzdálenosti!$F$41*IF('Tabulky jízd'!BX47&gt;0,"1","0")</f>
        <v>0</v>
      </c>
      <c r="BY43" s="4">
        <f>2*'Tabulky jízd'!BY47*Vzdálenosti!$F$41-Vzdálenosti!$F$41*IF('Tabulky jízd'!BY47&gt;0,"1","0")</f>
        <v>0</v>
      </c>
      <c r="BZ43" s="4">
        <f>2*'Tabulky jízd'!BZ47*Vzdálenosti!$F$41-Vzdálenosti!$F$41*IF('Tabulky jízd'!BZ47&gt;0,"1","0")</f>
        <v>0</v>
      </c>
      <c r="CA43" s="4">
        <f>2*'Tabulky jízd'!CA47*Vzdálenosti!$F$41-Vzdálenosti!$F$41*IF('Tabulky jízd'!CA47&gt;0,"1","0")</f>
        <v>0</v>
      </c>
      <c r="CB43" s="4">
        <f>2*'Tabulky jízd'!CB47*Vzdálenosti!$F$41-Vzdálenosti!$F$41*IF('Tabulky jízd'!CB47&gt;0,"1","0")</f>
        <v>0</v>
      </c>
      <c r="CC43" s="4">
        <f>2*'Tabulky jízd'!CC47*Vzdálenosti!$F$41-Vzdálenosti!$F$41*IF('Tabulky jízd'!CC47&gt;0,"1","0")</f>
        <v>0</v>
      </c>
      <c r="CD43" s="4">
        <f>2*'Tabulky jízd'!CD47*Vzdálenosti!$F$41-Vzdálenosti!$F$41*IF('Tabulky jízd'!CD47&gt;0,"1","0")</f>
        <v>0</v>
      </c>
      <c r="CE43" s="4">
        <f>2*'Tabulky jízd'!CE47*Vzdálenosti!$F$41-Vzdálenosti!$F$41*IF('Tabulky jízd'!CE47&gt;0,"1","0")</f>
        <v>0</v>
      </c>
      <c r="CF43" s="4">
        <f>2*'Tabulky jízd'!CF47*Vzdálenosti!$F$41-Vzdálenosti!$F$41*IF('Tabulky jízd'!CF47&gt;0,"1","0")</f>
        <v>0</v>
      </c>
      <c r="CG43" s="4">
        <f>2*'Tabulky jízd'!CG47*Vzdálenosti!$F$41-Vzdálenosti!$F$41*IF('Tabulky jízd'!CG47&gt;0,"1","0")</f>
        <v>0</v>
      </c>
      <c r="CH43" s="4">
        <f>2*'Tabulky jízd'!CH47*Vzdálenosti!$F$41-Vzdálenosti!$F$41*IF('Tabulky jízd'!CH47&gt;0,"1","0")</f>
        <v>0</v>
      </c>
      <c r="CI43" s="4">
        <f>2*'Tabulky jízd'!CI47*Vzdálenosti!$F$41-Vzdálenosti!$F$41*IF('Tabulky jízd'!CI47&gt;0,"1","0")</f>
        <v>0</v>
      </c>
      <c r="CJ43" s="4">
        <f>2*'Tabulky jízd'!CJ47*Vzdálenosti!$F$41-Vzdálenosti!$F$41*IF('Tabulky jízd'!CJ47&gt;0,"1","0")</f>
        <v>0</v>
      </c>
      <c r="CK43" s="4">
        <f>2*'Tabulky jízd'!CK47*Vzdálenosti!$F$41-Vzdálenosti!$F$41*IF('Tabulky jízd'!CK47&gt;0,"1","0")</f>
        <v>0</v>
      </c>
      <c r="CL43" s="4">
        <f>2*'Tabulky jízd'!CL47*Vzdálenosti!$F$41-Vzdálenosti!$F$41*IF('Tabulky jízd'!CL47&gt;0,"1","0")</f>
        <v>0</v>
      </c>
      <c r="CM43" s="4">
        <f>2*'Tabulky jízd'!CM47*Vzdálenosti!$F$41-Vzdálenosti!$F$41*IF('Tabulky jízd'!CM47&gt;0,"1","0")</f>
        <v>0</v>
      </c>
      <c r="CN43" s="4">
        <f>2*'Tabulky jízd'!CN47*Vzdálenosti!$F$41-Vzdálenosti!$F$41*IF('Tabulky jízd'!CN47&gt;0,"1","0")</f>
        <v>0</v>
      </c>
      <c r="CO43" s="4">
        <f>2*'Tabulky jízd'!CO47*Vzdálenosti!$F$41-Vzdálenosti!$F$41*IF('Tabulky jízd'!CO47&gt;0,"1","0")</f>
        <v>0</v>
      </c>
      <c r="CP43" s="4">
        <f>2*'Tabulky jízd'!CP47*Vzdálenosti!$F$41-Vzdálenosti!$F$41*IF('Tabulky jízd'!CP47&gt;0,"1","0")</f>
        <v>0</v>
      </c>
      <c r="CQ43" s="4">
        <f>2*'Tabulky jízd'!CQ47*Vzdálenosti!$F$41-Vzdálenosti!$F$41*IF('Tabulky jízd'!CQ47&gt;0,"1","0")</f>
        <v>0</v>
      </c>
      <c r="CR43" s="4">
        <f>2*'Tabulky jízd'!CR47*Vzdálenosti!$F$41-Vzdálenosti!$F$41*IF('Tabulky jízd'!CR47&gt;0,"1","0")</f>
        <v>0</v>
      </c>
      <c r="CS43" s="4">
        <f>2*'Tabulky jízd'!CS47*Vzdálenosti!$F$41-Vzdálenosti!$F$41*IF('Tabulky jízd'!CS47&gt;0,"1","0")</f>
        <v>0</v>
      </c>
      <c r="CT43" s="4">
        <f>2*'Tabulky jízd'!CT47*Vzdálenosti!$F$41-Vzdálenosti!$F$41*IF('Tabulky jízd'!CT47&gt;0,"1","0")</f>
        <v>0</v>
      </c>
      <c r="CU43" s="4">
        <f>2*'Tabulky jízd'!CU47*Vzdálenosti!$F$41-Vzdálenosti!$F$41*IF('Tabulky jízd'!CU47&gt;0,"1","0")</f>
        <v>0</v>
      </c>
      <c r="CV43" s="4">
        <f>2*'Tabulky jízd'!CV47*Vzdálenosti!$F$41-Vzdálenosti!$F$41*IF('Tabulky jízd'!CV47&gt;0,"1","0")</f>
        <v>955</v>
      </c>
      <c r="CW43" s="16">
        <f t="shared" si="2"/>
        <v>4393</v>
      </c>
    </row>
    <row r="44" spans="1:101" s="15" customFormat="1" x14ac:dyDescent="0.25">
      <c r="A44" s="19"/>
      <c r="B44" s="4" t="s">
        <v>55</v>
      </c>
      <c r="C44" s="4" t="s">
        <v>70</v>
      </c>
      <c r="D44" s="16" t="s">
        <v>188</v>
      </c>
      <c r="E44" s="4" t="s">
        <v>66</v>
      </c>
      <c r="F44" s="16">
        <v>3</v>
      </c>
      <c r="G44" s="16"/>
      <c r="H44" s="4">
        <f>2*'Tabulky jízd'!H48*Vzdálenosti!$F$42-Vzdálenosti!$F$42*IF('Tabulky jízd'!H48&gt;0,"1","0")</f>
        <v>0</v>
      </c>
      <c r="I44" s="4">
        <f>2*'Tabulky jízd'!I48*Vzdálenosti!$F$42-Vzdálenosti!$F$42*IF('Tabulky jízd'!I48&gt;0,"1","0")</f>
        <v>0</v>
      </c>
      <c r="J44" s="4">
        <f>2*'Tabulky jízd'!J48*Vzdálenosti!$F$42-Vzdálenosti!$F$42*IF('Tabulky jízd'!J48&gt;0,"1","0")</f>
        <v>0</v>
      </c>
      <c r="K44" s="4">
        <f>2*'Tabulky jízd'!K48*Vzdálenosti!$F$42-Vzdálenosti!$F$42*IF('Tabulky jízd'!K48&gt;0,"1","0")</f>
        <v>0</v>
      </c>
      <c r="L44" s="4">
        <f>2*'Tabulky jízd'!L48*Vzdálenosti!$F$42-Vzdálenosti!$F$42*IF('Tabulky jízd'!L48&gt;0,"1","0")</f>
        <v>0</v>
      </c>
      <c r="M44" s="4">
        <f>2*'Tabulky jízd'!M48*Vzdálenosti!$F$42-Vzdálenosti!$F$42*IF('Tabulky jízd'!M48&gt;0,"1","0")</f>
        <v>0</v>
      </c>
      <c r="N44" s="4">
        <f>2*'Tabulky jízd'!N48*Vzdálenosti!$F$42-Vzdálenosti!$F$42*IF('Tabulky jízd'!N48&gt;0,"1","0")</f>
        <v>0</v>
      </c>
      <c r="O44" s="4">
        <f>2*'Tabulky jízd'!O48*Vzdálenosti!$F$42-Vzdálenosti!$F$42*IF('Tabulky jízd'!O48&gt;0,"1","0")</f>
        <v>0</v>
      </c>
      <c r="P44" s="4">
        <f>2*'Tabulky jízd'!P48*Vzdálenosti!$F$42-Vzdálenosti!$F$42*IF('Tabulky jízd'!P48&gt;0,"1","0")</f>
        <v>0</v>
      </c>
      <c r="Q44" s="4">
        <f>2*'Tabulky jízd'!Q48*Vzdálenosti!$F$42-Vzdálenosti!$F$42*IF('Tabulky jízd'!Q48&gt;0,"1","0")</f>
        <v>0</v>
      </c>
      <c r="R44" s="4">
        <f>2*'Tabulky jízd'!R48*Vzdálenosti!$F$42-Vzdálenosti!$F$42*IF('Tabulky jízd'!R48&gt;0,"1","0")</f>
        <v>0</v>
      </c>
      <c r="S44" s="4">
        <f>2*'Tabulky jízd'!S48*Vzdálenosti!$F$42-Vzdálenosti!$F$42*IF('Tabulky jízd'!S48&gt;0,"1","0")</f>
        <v>0</v>
      </c>
      <c r="T44" s="4">
        <f>2*'Tabulky jízd'!T48*Vzdálenosti!$F$42-Vzdálenosti!$F$42*IF('Tabulky jízd'!T48&gt;0,"1","0")</f>
        <v>0</v>
      </c>
      <c r="U44" s="4">
        <f>2*'Tabulky jízd'!U48*Vzdálenosti!$F$42-Vzdálenosti!$F$42*IF('Tabulky jízd'!U48&gt;0,"1","0")</f>
        <v>0</v>
      </c>
      <c r="V44" s="4">
        <f>2*'Tabulky jízd'!V48*Vzdálenosti!$F$42-Vzdálenosti!$F$42*IF('Tabulky jízd'!V48&gt;0,"1","0")</f>
        <v>0</v>
      </c>
      <c r="W44" s="4">
        <f>2*'Tabulky jízd'!W48*Vzdálenosti!$F$42-Vzdálenosti!$F$42*IF('Tabulky jízd'!W48&gt;0,"1","0")</f>
        <v>0</v>
      </c>
      <c r="X44" s="4">
        <f>2*'Tabulky jízd'!X48*Vzdálenosti!$F$42-Vzdálenosti!$F$42*IF('Tabulky jízd'!X48&gt;0,"1","0")</f>
        <v>0</v>
      </c>
      <c r="Y44" s="4">
        <f>2*'Tabulky jízd'!Y48*Vzdálenosti!$F$42-Vzdálenosti!$F$42*IF('Tabulky jízd'!Y48&gt;0,"1","0")</f>
        <v>0</v>
      </c>
      <c r="Z44" s="4">
        <f>2*'Tabulky jízd'!Z48*Vzdálenosti!$F$42-Vzdálenosti!$F$42*IF('Tabulky jízd'!Z48&gt;0,"1","0")</f>
        <v>0</v>
      </c>
      <c r="AA44" s="4">
        <f>2*'Tabulky jízd'!AA48*Vzdálenosti!$F$42-Vzdálenosti!$F$42*IF('Tabulky jízd'!AA48&gt;0,"1","0")</f>
        <v>0</v>
      </c>
      <c r="AB44" s="4">
        <f>2*'Tabulky jízd'!AB48*Vzdálenosti!$F$42-Vzdálenosti!$F$42*IF('Tabulky jízd'!AB48&gt;0,"1","0")</f>
        <v>0</v>
      </c>
      <c r="AC44" s="4">
        <f>2*'Tabulky jízd'!AC48*Vzdálenosti!$F$42-Vzdálenosti!$F$42*IF('Tabulky jízd'!AC48&gt;0,"1","0")</f>
        <v>0</v>
      </c>
      <c r="AD44" s="4">
        <f>2*'Tabulky jízd'!AD48*Vzdálenosti!$F$42-Vzdálenosti!$F$42*IF('Tabulky jízd'!AD48&gt;0,"1","0")</f>
        <v>0</v>
      </c>
      <c r="AE44" s="4">
        <f>2*'Tabulky jízd'!AE48*Vzdálenosti!$F$42-Vzdálenosti!$F$42*IF('Tabulky jízd'!AE48&gt;0,"1","0")</f>
        <v>0</v>
      </c>
      <c r="AF44" s="4">
        <f>2*'Tabulky jízd'!AF48*Vzdálenosti!$F$42-Vzdálenosti!$F$42*IF('Tabulky jízd'!AF48&gt;0,"1","0")</f>
        <v>0</v>
      </c>
      <c r="AG44" s="4">
        <f>2*'Tabulky jízd'!AG48*Vzdálenosti!$F$42-Vzdálenosti!$F$42*IF('Tabulky jízd'!AG48&gt;0,"1","0")</f>
        <v>0</v>
      </c>
      <c r="AH44" s="4">
        <f>2*'Tabulky jízd'!AH48*Vzdálenosti!$F$42-Vzdálenosti!$F$42*IF('Tabulky jízd'!AH48&gt;0,"1","0")</f>
        <v>0</v>
      </c>
      <c r="AI44" s="4">
        <f>2*'Tabulky jízd'!AI48*Vzdálenosti!$F$42-Vzdálenosti!$F$42*IF('Tabulky jízd'!AI48&gt;0,"1","0")</f>
        <v>0</v>
      </c>
      <c r="AJ44" s="4">
        <f>2*'Tabulky jízd'!AJ48*Vzdálenosti!$F$42-Vzdálenosti!$F$42*IF('Tabulky jízd'!AJ48&gt;0,"1","0")</f>
        <v>0</v>
      </c>
      <c r="AK44" s="4">
        <f>2*'Tabulky jízd'!AK48*Vzdálenosti!$F$42-Vzdálenosti!$F$42*IF('Tabulky jízd'!AK48&gt;0,"1","0")</f>
        <v>0</v>
      </c>
      <c r="AL44" s="4">
        <f>2*'Tabulky jízd'!AL48*Vzdálenosti!$F$42-Vzdálenosti!$F$42*IF('Tabulky jízd'!AL48&gt;0,"1","0")</f>
        <v>0</v>
      </c>
      <c r="AM44" s="4">
        <f>2*'Tabulky jízd'!AM48*Vzdálenosti!$F$42-Vzdálenosti!$F$42*IF('Tabulky jízd'!AM48&gt;0,"1","0")</f>
        <v>0</v>
      </c>
      <c r="AN44" s="4">
        <f>2*'Tabulky jízd'!AN48*Vzdálenosti!$F$42-Vzdálenosti!$F$42*IF('Tabulky jízd'!AN48&gt;0,"1","0")</f>
        <v>0</v>
      </c>
      <c r="AO44" s="4">
        <f>2*'Tabulky jízd'!AO48*Vzdálenosti!$F$42-Vzdálenosti!$F$42*IF('Tabulky jízd'!AO48&gt;0,"1","0")</f>
        <v>0</v>
      </c>
      <c r="AP44" s="4">
        <f>2*'Tabulky jízd'!AP48*Vzdálenosti!$F$42-Vzdálenosti!$F$42*IF('Tabulky jízd'!AP48&gt;0,"1","0")</f>
        <v>0</v>
      </c>
      <c r="AQ44" s="4">
        <f>2*'Tabulky jízd'!AQ48*Vzdálenosti!$F$42-Vzdálenosti!$F$42*IF('Tabulky jízd'!AQ48&gt;0,"1","0")</f>
        <v>0</v>
      </c>
      <c r="AR44" s="4">
        <f>2*'Tabulky jízd'!AR48*Vzdálenosti!$F$42-Vzdálenosti!$F$42*IF('Tabulky jízd'!AR48&gt;0,"1","0")</f>
        <v>0</v>
      </c>
      <c r="AS44" s="4">
        <f>2*'Tabulky jízd'!AS48*Vzdálenosti!$F$42-Vzdálenosti!$F$42*IF('Tabulky jízd'!AS48&gt;0,"1","0")</f>
        <v>0</v>
      </c>
      <c r="AT44" s="4">
        <f>2*'Tabulky jízd'!AT48*Vzdálenosti!$F$42-Vzdálenosti!$F$42*IF('Tabulky jízd'!AT48&gt;0,"1","0")</f>
        <v>0</v>
      </c>
      <c r="AU44" s="4">
        <f>2*'Tabulky jízd'!AU48*Vzdálenosti!$F$42-Vzdálenosti!$F$42*IF('Tabulky jízd'!AU48&gt;0,"1","0")</f>
        <v>0</v>
      </c>
      <c r="AV44" s="4">
        <f>2*'Tabulky jízd'!AV48*Vzdálenosti!$F$42-Vzdálenosti!$F$42*IF('Tabulky jízd'!AV48&gt;0,"1","0")</f>
        <v>0</v>
      </c>
      <c r="AW44" s="4">
        <f>2*'Tabulky jízd'!AW48*Vzdálenosti!$F$42-Vzdálenosti!$F$42*IF('Tabulky jízd'!AW48&gt;0,"1","0")</f>
        <v>0</v>
      </c>
      <c r="AX44" s="4">
        <f>2*'Tabulky jízd'!AX48*Vzdálenosti!$F$42-Vzdálenosti!$F$42*IF('Tabulky jízd'!AX48&gt;0,"1","0")</f>
        <v>0</v>
      </c>
      <c r="AY44" s="4">
        <f>2*'Tabulky jízd'!AY48*Vzdálenosti!$F$42-Vzdálenosti!$F$42*IF('Tabulky jízd'!AY48&gt;0,"1","0")</f>
        <v>0</v>
      </c>
      <c r="AZ44" s="4">
        <f>2*'Tabulky jízd'!AZ48*Vzdálenosti!$F$42-Vzdálenosti!$F$42*IF('Tabulky jízd'!AZ48&gt;0,"1","0")</f>
        <v>0</v>
      </c>
      <c r="BA44" s="4">
        <f>2*'Tabulky jízd'!BA48*Vzdálenosti!$F$42-Vzdálenosti!$F$42*IF('Tabulky jízd'!BA48&gt;0,"1","0")</f>
        <v>0</v>
      </c>
      <c r="BB44" s="4">
        <f>2*'Tabulky jízd'!BB48*Vzdálenosti!$F$42-Vzdálenosti!$F$42*IF('Tabulky jízd'!BB48&gt;0,"1","0")</f>
        <v>0</v>
      </c>
      <c r="BC44" s="4">
        <f>2*'Tabulky jízd'!BC48*Vzdálenosti!$F$42-Vzdálenosti!$F$42*IF('Tabulky jízd'!BC48&gt;0,"1","0")</f>
        <v>0</v>
      </c>
      <c r="BD44" s="4">
        <f>2*'Tabulky jízd'!BD48*Vzdálenosti!$F$42-Vzdálenosti!$F$42*IF('Tabulky jízd'!BD48&gt;0,"1","0")</f>
        <v>0</v>
      </c>
      <c r="BE44" s="4">
        <f>2*'Tabulky jízd'!BE48*Vzdálenosti!$F$42-Vzdálenosti!$F$42*IF('Tabulky jízd'!BE48&gt;0,"1","0")</f>
        <v>0</v>
      </c>
      <c r="BF44" s="4">
        <f>2*'Tabulky jízd'!BF48*Vzdálenosti!$F$42-Vzdálenosti!$F$42*IF('Tabulky jízd'!BF48&gt;0,"1","0")</f>
        <v>0</v>
      </c>
      <c r="BG44" s="4">
        <f>2*'Tabulky jízd'!BG48*Vzdálenosti!$F$42-Vzdálenosti!$F$42*IF('Tabulky jízd'!BG48&gt;0,"1","0")</f>
        <v>0</v>
      </c>
      <c r="BH44" s="4">
        <f>2*'Tabulky jízd'!BH48*Vzdálenosti!$F$42-Vzdálenosti!$F$42*IF('Tabulky jízd'!BH48&gt;0,"1","0")</f>
        <v>0</v>
      </c>
      <c r="BI44" s="4">
        <f>2*'Tabulky jízd'!BI48*Vzdálenosti!$F$42-Vzdálenosti!$F$42*IF('Tabulky jízd'!BI48&gt;0,"1","0")</f>
        <v>0</v>
      </c>
      <c r="BJ44" s="4">
        <f>2*'Tabulky jízd'!BJ48*Vzdálenosti!$F$42-Vzdálenosti!$F$42*IF('Tabulky jízd'!BJ48&gt;0,"1","0")</f>
        <v>0</v>
      </c>
      <c r="BK44" s="4">
        <f>2*'Tabulky jízd'!BK48*Vzdálenosti!$F$42-Vzdálenosti!$F$42*IF('Tabulky jízd'!BK48&gt;0,"1","0")</f>
        <v>0</v>
      </c>
      <c r="BL44" s="4">
        <f>2*'Tabulky jízd'!BL48*Vzdálenosti!$F$42-Vzdálenosti!$F$42*IF('Tabulky jízd'!BL48&gt;0,"1","0")</f>
        <v>0</v>
      </c>
      <c r="BM44" s="4">
        <f>2*'Tabulky jízd'!BM48*Vzdálenosti!$F$42-Vzdálenosti!$F$42*IF('Tabulky jízd'!BM48&gt;0,"1","0")</f>
        <v>0</v>
      </c>
      <c r="BN44" s="4">
        <f>2*'Tabulky jízd'!BN48*Vzdálenosti!$F$42-Vzdálenosti!$F$42*IF('Tabulky jízd'!BN48&gt;0,"1","0")</f>
        <v>0</v>
      </c>
      <c r="BO44" s="4">
        <f>2*'Tabulky jízd'!BO48*Vzdálenosti!$F$42-Vzdálenosti!$F$42*IF('Tabulky jízd'!BO48&gt;0,"1","0")</f>
        <v>0</v>
      </c>
      <c r="BP44" s="4">
        <f>2*'Tabulky jízd'!BP48*Vzdálenosti!$F$42-Vzdálenosti!$F$42*IF('Tabulky jízd'!BP48&gt;0,"1","0")</f>
        <v>0</v>
      </c>
      <c r="BQ44" s="4">
        <f>2*'Tabulky jízd'!BQ48*Vzdálenosti!$F$42-Vzdálenosti!$F$42*IF('Tabulky jízd'!BQ48&gt;0,"1","0")</f>
        <v>0</v>
      </c>
      <c r="BR44" s="4">
        <f>2*'Tabulky jízd'!BR48*Vzdálenosti!$F$42-Vzdálenosti!$F$42*IF('Tabulky jízd'!BR48&gt;0,"1","0")</f>
        <v>0</v>
      </c>
      <c r="BS44" s="4">
        <f>2*'Tabulky jízd'!BS48*Vzdálenosti!$F$42-Vzdálenosti!$F$42*IF('Tabulky jízd'!BS48&gt;0,"1","0")</f>
        <v>0</v>
      </c>
      <c r="BT44" s="4">
        <f>2*'Tabulky jízd'!BT48*Vzdálenosti!$F$42-Vzdálenosti!$F$42*IF('Tabulky jízd'!BT48&gt;0,"1","0")</f>
        <v>0</v>
      </c>
      <c r="BU44" s="4">
        <f>2*'Tabulky jízd'!BU48*Vzdálenosti!$F$42-Vzdálenosti!$F$42*IF('Tabulky jízd'!BU48&gt;0,"1","0")</f>
        <v>0</v>
      </c>
      <c r="BV44" s="4">
        <f>2*'Tabulky jízd'!BV48*Vzdálenosti!$F$42-Vzdálenosti!$F$42*IF('Tabulky jízd'!BV48&gt;0,"1","0")</f>
        <v>0</v>
      </c>
      <c r="BW44" s="4">
        <f>2*'Tabulky jízd'!BW48*Vzdálenosti!$F$42-Vzdálenosti!$F$42*IF('Tabulky jízd'!BW48&gt;0,"1","0")</f>
        <v>0</v>
      </c>
      <c r="BX44" s="4">
        <f>2*'Tabulky jízd'!BX48*Vzdálenosti!$F$42-Vzdálenosti!$F$42*IF('Tabulky jízd'!BX48&gt;0,"1","0")</f>
        <v>0</v>
      </c>
      <c r="BY44" s="4">
        <f>2*'Tabulky jízd'!BY48*Vzdálenosti!$F$42-Vzdálenosti!$F$42*IF('Tabulky jízd'!BY48&gt;0,"1","0")</f>
        <v>0</v>
      </c>
      <c r="BZ44" s="4">
        <f>2*'Tabulky jízd'!BZ48*Vzdálenosti!$F$42-Vzdálenosti!$F$42*IF('Tabulky jízd'!BZ48&gt;0,"1","0")</f>
        <v>0</v>
      </c>
      <c r="CA44" s="4">
        <f>2*'Tabulky jízd'!CA48*Vzdálenosti!$F$42-Vzdálenosti!$F$42*IF('Tabulky jízd'!CA48&gt;0,"1","0")</f>
        <v>0</v>
      </c>
      <c r="CB44" s="4">
        <f>2*'Tabulky jízd'!CB48*Vzdálenosti!$F$42-Vzdálenosti!$F$42*IF('Tabulky jízd'!CB48&gt;0,"1","0")</f>
        <v>0</v>
      </c>
      <c r="CC44" s="4">
        <f>2*'Tabulky jízd'!CC48*Vzdálenosti!$F$42-Vzdálenosti!$F$42*IF('Tabulky jízd'!CC48&gt;0,"1","0")</f>
        <v>0</v>
      </c>
      <c r="CD44" s="4">
        <f>2*'Tabulky jízd'!CD48*Vzdálenosti!$F$42-Vzdálenosti!$F$42*IF('Tabulky jízd'!CD48&gt;0,"1","0")</f>
        <v>0</v>
      </c>
      <c r="CE44" s="4">
        <f>2*'Tabulky jízd'!CE48*Vzdálenosti!$F$42-Vzdálenosti!$F$42*IF('Tabulky jízd'!CE48&gt;0,"1","0")</f>
        <v>0</v>
      </c>
      <c r="CF44" s="4">
        <f>2*'Tabulky jízd'!CF48*Vzdálenosti!$F$42-Vzdálenosti!$F$42*IF('Tabulky jízd'!CF48&gt;0,"1","0")</f>
        <v>5886</v>
      </c>
      <c r="CG44" s="4">
        <f>2*'Tabulky jízd'!CG48*Vzdálenosti!$F$42-Vzdálenosti!$F$42*IF('Tabulky jízd'!CG48&gt;0,"1","0")</f>
        <v>2398</v>
      </c>
      <c r="CH44" s="4">
        <f>2*'Tabulky jízd'!CH48*Vzdálenosti!$F$42-Vzdálenosti!$F$42*IF('Tabulky jízd'!CH48&gt;0,"1","0")</f>
        <v>0</v>
      </c>
      <c r="CI44" s="4">
        <f>2*'Tabulky jízd'!CI48*Vzdálenosti!$F$42-Vzdálenosti!$F$42*IF('Tabulky jízd'!CI48&gt;0,"1","0")</f>
        <v>0</v>
      </c>
      <c r="CJ44" s="4">
        <f>2*'Tabulky jízd'!CJ48*Vzdálenosti!$F$42-Vzdálenosti!$F$42*IF('Tabulky jízd'!CJ48&gt;0,"1","0")</f>
        <v>0</v>
      </c>
      <c r="CK44" s="4">
        <f>2*'Tabulky jízd'!CK48*Vzdálenosti!$F$42-Vzdálenosti!$F$42*IF('Tabulky jízd'!CK48&gt;0,"1","0")</f>
        <v>0</v>
      </c>
      <c r="CL44" s="4">
        <f>2*'Tabulky jízd'!CL48*Vzdálenosti!$F$42-Vzdálenosti!$F$42*IF('Tabulky jízd'!CL48&gt;0,"1","0")</f>
        <v>0</v>
      </c>
      <c r="CM44" s="4">
        <f>2*'Tabulky jízd'!CM48*Vzdálenosti!$F$42-Vzdálenosti!$F$42*IF('Tabulky jízd'!CM48&gt;0,"1","0")</f>
        <v>0</v>
      </c>
      <c r="CN44" s="4">
        <f>2*'Tabulky jízd'!CN48*Vzdálenosti!$F$42-Vzdálenosti!$F$42*IF('Tabulky jízd'!CN48&gt;0,"1","0")</f>
        <v>0</v>
      </c>
      <c r="CO44" s="4">
        <f>2*'Tabulky jízd'!CO48*Vzdálenosti!$F$42-Vzdálenosti!$F$42*IF('Tabulky jízd'!CO48&gt;0,"1","0")</f>
        <v>0</v>
      </c>
      <c r="CP44" s="4">
        <f>2*'Tabulky jízd'!CP48*Vzdálenosti!$F$42-Vzdálenosti!$F$42*IF('Tabulky jízd'!CP48&gt;0,"1","0")</f>
        <v>0</v>
      </c>
      <c r="CQ44" s="4">
        <f>2*'Tabulky jízd'!CQ48*Vzdálenosti!$F$42-Vzdálenosti!$F$42*IF('Tabulky jízd'!CQ48&gt;0,"1","0")</f>
        <v>0</v>
      </c>
      <c r="CR44" s="4">
        <f>2*'Tabulky jízd'!CR48*Vzdálenosti!$F$42-Vzdálenosti!$F$42*IF('Tabulky jízd'!CR48&gt;0,"1","0")</f>
        <v>0</v>
      </c>
      <c r="CS44" s="4">
        <f>2*'Tabulky jízd'!CS48*Vzdálenosti!$F$42-Vzdálenosti!$F$42*IF('Tabulky jízd'!CS48&gt;0,"1","0")</f>
        <v>0</v>
      </c>
      <c r="CT44" s="4">
        <f>2*'Tabulky jízd'!CT48*Vzdálenosti!$F$42-Vzdálenosti!$F$42*IF('Tabulky jízd'!CT48&gt;0,"1","0")</f>
        <v>0</v>
      </c>
      <c r="CU44" s="4">
        <f>2*'Tabulky jízd'!CU48*Vzdálenosti!$F$42-Vzdálenosti!$F$42*IF('Tabulky jízd'!CU48&gt;0,"1","0")</f>
        <v>0</v>
      </c>
      <c r="CV44" s="4">
        <f>2*'Tabulky jízd'!CV48*Vzdálenosti!$F$42-Vzdálenosti!$F$42*IF('Tabulky jízd'!CV48&gt;0,"1","0")</f>
        <v>0</v>
      </c>
      <c r="CW44" s="16">
        <f t="shared" si="2"/>
        <v>8284</v>
      </c>
    </row>
    <row r="45" spans="1:101" s="15" customFormat="1" x14ac:dyDescent="0.25">
      <c r="A45" s="19"/>
      <c r="B45" s="4" t="s">
        <v>57</v>
      </c>
      <c r="C45" s="4" t="s">
        <v>55</v>
      </c>
      <c r="D45" s="16" t="s">
        <v>99</v>
      </c>
      <c r="E45" s="4" t="s">
        <v>66</v>
      </c>
      <c r="F45" s="16">
        <v>3</v>
      </c>
      <c r="G45" s="16"/>
      <c r="H45" s="4">
        <f>2*'Tabulky jízd'!H49*Vzdálenosti!$F$58-Vzdálenosti!$F$58*IF('Tabulky jízd'!H49&gt;0,"1","0")</f>
        <v>0</v>
      </c>
      <c r="I45" s="4">
        <f>2*'Tabulky jízd'!I49*Vzdálenosti!$F$58-Vzdálenosti!$F$58*IF('Tabulky jízd'!I49&gt;0,"1","0")</f>
        <v>0</v>
      </c>
      <c r="J45" s="4">
        <f>2*'Tabulky jízd'!J49*Vzdálenosti!$F$58-Vzdálenosti!$F$58*IF('Tabulky jízd'!J49&gt;0,"1","0")</f>
        <v>0</v>
      </c>
      <c r="K45" s="4">
        <f>2*'Tabulky jízd'!K49*Vzdálenosti!$F$58-Vzdálenosti!$F$58*IF('Tabulky jízd'!K49&gt;0,"1","0")</f>
        <v>0</v>
      </c>
      <c r="L45" s="4">
        <f>2*'Tabulky jízd'!L49*Vzdálenosti!$F$58-Vzdálenosti!$F$58*IF('Tabulky jízd'!L49&gt;0,"1","0")</f>
        <v>0</v>
      </c>
      <c r="M45" s="4">
        <f>2*'Tabulky jízd'!M49*Vzdálenosti!$F$58-Vzdálenosti!$F$58*IF('Tabulky jízd'!M49&gt;0,"1","0")</f>
        <v>0</v>
      </c>
      <c r="N45" s="4">
        <f>2*'Tabulky jízd'!N49*Vzdálenosti!$F$58-Vzdálenosti!$F$58*IF('Tabulky jízd'!N49&gt;0,"1","0")</f>
        <v>0</v>
      </c>
      <c r="O45" s="4">
        <f>2*'Tabulky jízd'!O49*Vzdálenosti!$F$58-Vzdálenosti!$F$58*IF('Tabulky jízd'!O49&gt;0,"1","0")</f>
        <v>0</v>
      </c>
      <c r="P45" s="4">
        <f>2*'Tabulky jízd'!P49*Vzdálenosti!$F$58-Vzdálenosti!$F$58*IF('Tabulky jízd'!P49&gt;0,"1","0")</f>
        <v>0</v>
      </c>
      <c r="Q45" s="4">
        <f>2*'Tabulky jízd'!Q49*Vzdálenosti!$F$58-Vzdálenosti!$F$58*IF('Tabulky jízd'!Q49&gt;0,"1","0")</f>
        <v>0</v>
      </c>
      <c r="R45" s="4">
        <f>2*'Tabulky jízd'!R49*Vzdálenosti!$F$58-Vzdálenosti!$F$58*IF('Tabulky jízd'!R49&gt;0,"1","0")</f>
        <v>0</v>
      </c>
      <c r="S45" s="4">
        <f>2*'Tabulky jízd'!S49*Vzdálenosti!$F$58-Vzdálenosti!$F$58*IF('Tabulky jízd'!S49&gt;0,"1","0")</f>
        <v>0</v>
      </c>
      <c r="T45" s="4">
        <f>2*'Tabulky jízd'!T49*Vzdálenosti!$F$58-Vzdálenosti!$F$58*IF('Tabulky jízd'!T49&gt;0,"1","0")</f>
        <v>0</v>
      </c>
      <c r="U45" s="4">
        <f>2*'Tabulky jízd'!U49*Vzdálenosti!$F$58-Vzdálenosti!$F$58*IF('Tabulky jízd'!U49&gt;0,"1","0")</f>
        <v>0</v>
      </c>
      <c r="V45" s="4">
        <f>2*'Tabulky jízd'!V49*Vzdálenosti!$F$58-Vzdálenosti!$F$58*IF('Tabulky jízd'!V49&gt;0,"1","0")</f>
        <v>3485</v>
      </c>
      <c r="W45" s="4">
        <f>2*'Tabulky jízd'!W49*Vzdálenosti!$F$58-Vzdálenosti!$F$58*IF('Tabulky jízd'!W49&gt;0,"1","0")</f>
        <v>0</v>
      </c>
      <c r="X45" s="4">
        <f>2*'Tabulky jízd'!X49*Vzdálenosti!$F$58-Vzdálenosti!$F$58*IF('Tabulky jízd'!X49&gt;0,"1","0")</f>
        <v>0</v>
      </c>
      <c r="Y45" s="4">
        <f>2*'Tabulky jízd'!Y49*Vzdálenosti!$F$58-Vzdálenosti!$F$58*IF('Tabulky jízd'!Y49&gt;0,"1","0")</f>
        <v>0</v>
      </c>
      <c r="Z45" s="4">
        <f>2*'Tabulky jízd'!Z49*Vzdálenosti!$F$58-Vzdálenosti!$F$58*IF('Tabulky jízd'!Z49&gt;0,"1","0")</f>
        <v>0</v>
      </c>
      <c r="AA45" s="4">
        <f>2*'Tabulky jízd'!AA49*Vzdálenosti!$F$58-Vzdálenosti!$F$58*IF('Tabulky jízd'!AA49&gt;0,"1","0")</f>
        <v>0</v>
      </c>
      <c r="AB45" s="4">
        <f>2*'Tabulky jízd'!AB49*Vzdálenosti!$F$58-Vzdálenosti!$F$58*IF('Tabulky jízd'!AB49&gt;0,"1","0")</f>
        <v>0</v>
      </c>
      <c r="AC45" s="4">
        <f>2*'Tabulky jízd'!AC49*Vzdálenosti!$F$58-Vzdálenosti!$F$58*IF('Tabulky jízd'!AC49&gt;0,"1","0")</f>
        <v>0</v>
      </c>
      <c r="AD45" s="4">
        <f>2*'Tabulky jízd'!AD49*Vzdálenosti!$F$58-Vzdálenosti!$F$58*IF('Tabulky jízd'!AD49&gt;0,"1","0")</f>
        <v>0</v>
      </c>
      <c r="AE45" s="4">
        <f>2*'Tabulky jízd'!AE49*Vzdálenosti!$F$58-Vzdálenosti!$F$58*IF('Tabulky jízd'!AE49&gt;0,"1","0")</f>
        <v>0</v>
      </c>
      <c r="AF45" s="4">
        <f>2*'Tabulky jízd'!AF49*Vzdálenosti!$F$58-Vzdálenosti!$F$58*IF('Tabulky jízd'!AF49&gt;0,"1","0")</f>
        <v>0</v>
      </c>
      <c r="AG45" s="4">
        <f>2*'Tabulky jízd'!AG49*Vzdálenosti!$F$58-Vzdálenosti!$F$58*IF('Tabulky jízd'!AG49&gt;0,"1","0")</f>
        <v>0</v>
      </c>
      <c r="AH45" s="4">
        <f>2*'Tabulky jízd'!AH49*Vzdálenosti!$F$58-Vzdálenosti!$F$58*IF('Tabulky jízd'!AH49&gt;0,"1","0")</f>
        <v>0</v>
      </c>
      <c r="AI45" s="4">
        <f>2*'Tabulky jízd'!AI49*Vzdálenosti!$F$58-Vzdálenosti!$F$58*IF('Tabulky jízd'!AI49&gt;0,"1","0")</f>
        <v>0</v>
      </c>
      <c r="AJ45" s="4">
        <f>2*'Tabulky jízd'!AJ49*Vzdálenosti!$F$58-Vzdálenosti!$F$58*IF('Tabulky jízd'!AJ49&gt;0,"1","0")</f>
        <v>0</v>
      </c>
      <c r="AK45" s="4">
        <f>2*'Tabulky jízd'!AK49*Vzdálenosti!$F$58-Vzdálenosti!$F$58*IF('Tabulky jízd'!AK49&gt;0,"1","0")</f>
        <v>0</v>
      </c>
      <c r="AL45" s="4">
        <f>2*'Tabulky jízd'!AL49*Vzdálenosti!$F$58-Vzdálenosti!$F$58*IF('Tabulky jízd'!AL49&gt;0,"1","0")</f>
        <v>0</v>
      </c>
      <c r="AM45" s="4">
        <f>2*'Tabulky jízd'!AM49*Vzdálenosti!$F$58-Vzdálenosti!$F$58*IF('Tabulky jízd'!AM49&gt;0,"1","0")</f>
        <v>0</v>
      </c>
      <c r="AN45" s="4">
        <f>2*'Tabulky jízd'!AN49*Vzdálenosti!$F$58-Vzdálenosti!$F$58*IF('Tabulky jízd'!AN49&gt;0,"1","0")</f>
        <v>0</v>
      </c>
      <c r="AO45" s="4">
        <f>2*'Tabulky jízd'!AO49*Vzdálenosti!$F$58-Vzdálenosti!$F$58*IF('Tabulky jízd'!AO49&gt;0,"1","0")</f>
        <v>0</v>
      </c>
      <c r="AP45" s="4">
        <f>2*'Tabulky jízd'!AP49*Vzdálenosti!$F$58-Vzdálenosti!$F$58*IF('Tabulky jízd'!AP49&gt;0,"1","0")</f>
        <v>0</v>
      </c>
      <c r="AQ45" s="4">
        <f>2*'Tabulky jízd'!AQ49*Vzdálenosti!$F$58-Vzdálenosti!$F$58*IF('Tabulky jízd'!AQ49&gt;0,"1","0")</f>
        <v>0</v>
      </c>
      <c r="AR45" s="4">
        <f>2*'Tabulky jízd'!AR49*Vzdálenosti!$F$58-Vzdálenosti!$F$58*IF('Tabulky jízd'!AR49&gt;0,"1","0")</f>
        <v>0</v>
      </c>
      <c r="AS45" s="4">
        <f>2*'Tabulky jízd'!AS49*Vzdálenosti!$F$58-Vzdálenosti!$F$58*IF('Tabulky jízd'!AS49&gt;0,"1","0")</f>
        <v>0</v>
      </c>
      <c r="AT45" s="4">
        <f>2*'Tabulky jízd'!AT49*Vzdálenosti!$F$58-Vzdálenosti!$F$58*IF('Tabulky jízd'!AT49&gt;0,"1","0")</f>
        <v>0</v>
      </c>
      <c r="AU45" s="4">
        <f>2*'Tabulky jízd'!AU49*Vzdálenosti!$F$58-Vzdálenosti!$F$58*IF('Tabulky jízd'!AU49&gt;0,"1","0")</f>
        <v>0</v>
      </c>
      <c r="AV45" s="4">
        <f>2*'Tabulky jízd'!AV49*Vzdálenosti!$F$58-Vzdálenosti!$F$58*IF('Tabulky jízd'!AV49&gt;0,"1","0")</f>
        <v>0</v>
      </c>
      <c r="AW45" s="4">
        <f>2*'Tabulky jízd'!AW49*Vzdálenosti!$F$58-Vzdálenosti!$F$58*IF('Tabulky jízd'!AW49&gt;0,"1","0")</f>
        <v>0</v>
      </c>
      <c r="AX45" s="4">
        <f>2*'Tabulky jízd'!AX49*Vzdálenosti!$F$58-Vzdálenosti!$F$58*IF('Tabulky jízd'!AX49&gt;0,"1","0")</f>
        <v>0</v>
      </c>
      <c r="AY45" s="4">
        <f>2*'Tabulky jízd'!AY49*Vzdálenosti!$F$58-Vzdálenosti!$F$58*IF('Tabulky jízd'!AY49&gt;0,"1","0")</f>
        <v>0</v>
      </c>
      <c r="AZ45" s="4">
        <f>2*'Tabulky jízd'!AZ49*Vzdálenosti!$F$58-Vzdálenosti!$F$58*IF('Tabulky jízd'!AZ49&gt;0,"1","0")</f>
        <v>0</v>
      </c>
      <c r="BA45" s="4">
        <f>2*'Tabulky jízd'!BA49*Vzdálenosti!$F$58-Vzdálenosti!$F$58*IF('Tabulky jízd'!BA49&gt;0,"1","0")</f>
        <v>0</v>
      </c>
      <c r="BB45" s="4">
        <f>2*'Tabulky jízd'!BB49*Vzdálenosti!$F$58-Vzdálenosti!$F$58*IF('Tabulky jízd'!BB49&gt;0,"1","0")</f>
        <v>0</v>
      </c>
      <c r="BC45" s="4">
        <f>2*'Tabulky jízd'!BC49*Vzdálenosti!$F$58-Vzdálenosti!$F$58*IF('Tabulky jízd'!BC49&gt;0,"1","0")</f>
        <v>0</v>
      </c>
      <c r="BD45" s="4">
        <f>2*'Tabulky jízd'!BD49*Vzdálenosti!$F$58-Vzdálenosti!$F$58*IF('Tabulky jízd'!BD49&gt;0,"1","0")</f>
        <v>0</v>
      </c>
      <c r="BE45" s="4">
        <f>2*'Tabulky jízd'!BE49*Vzdálenosti!$F$58-Vzdálenosti!$F$58*IF('Tabulky jízd'!BE49&gt;0,"1","0")</f>
        <v>0</v>
      </c>
      <c r="BF45" s="4">
        <f>2*'Tabulky jízd'!BF49*Vzdálenosti!$F$58-Vzdálenosti!$F$58*IF('Tabulky jízd'!BF49&gt;0,"1","0")</f>
        <v>0</v>
      </c>
      <c r="BG45" s="4">
        <f>2*'Tabulky jízd'!BG49*Vzdálenosti!$F$58-Vzdálenosti!$F$58*IF('Tabulky jízd'!BG49&gt;0,"1","0")</f>
        <v>0</v>
      </c>
      <c r="BH45" s="4">
        <f>2*'Tabulky jízd'!BH49*Vzdálenosti!$F$58-Vzdálenosti!$F$58*IF('Tabulky jízd'!BH49&gt;0,"1","0")</f>
        <v>0</v>
      </c>
      <c r="BI45" s="4">
        <f>2*'Tabulky jízd'!BI49*Vzdálenosti!$F$58-Vzdálenosti!$F$58*IF('Tabulky jízd'!BI49&gt;0,"1","0")</f>
        <v>0</v>
      </c>
      <c r="BJ45" s="4">
        <f>2*'Tabulky jízd'!BJ49*Vzdálenosti!$F$58-Vzdálenosti!$F$58*IF('Tabulky jízd'!BJ49&gt;0,"1","0")</f>
        <v>0</v>
      </c>
      <c r="BK45" s="4">
        <f>2*'Tabulky jízd'!BK49*Vzdálenosti!$F$58-Vzdálenosti!$F$58*IF('Tabulky jízd'!BK49&gt;0,"1","0")</f>
        <v>0</v>
      </c>
      <c r="BL45" s="4">
        <f>2*'Tabulky jízd'!BL49*Vzdálenosti!$F$58-Vzdálenosti!$F$58*IF('Tabulky jízd'!BL49&gt;0,"1","0")</f>
        <v>0</v>
      </c>
      <c r="BM45" s="4">
        <f>2*'Tabulky jízd'!BM49*Vzdálenosti!$F$58-Vzdálenosti!$F$58*IF('Tabulky jízd'!BM49&gt;0,"1","0")</f>
        <v>0</v>
      </c>
      <c r="BN45" s="4">
        <f>2*'Tabulky jízd'!BN49*Vzdálenosti!$F$58-Vzdálenosti!$F$58*IF('Tabulky jízd'!BN49&gt;0,"1","0")</f>
        <v>0</v>
      </c>
      <c r="BO45" s="4">
        <f>2*'Tabulky jízd'!BO49*Vzdálenosti!$F$58-Vzdálenosti!$F$58*IF('Tabulky jízd'!BO49&gt;0,"1","0")</f>
        <v>0</v>
      </c>
      <c r="BP45" s="4">
        <f>2*'Tabulky jízd'!BP49*Vzdálenosti!$F$58-Vzdálenosti!$F$58*IF('Tabulky jízd'!BP49&gt;0,"1","0")</f>
        <v>0</v>
      </c>
      <c r="BQ45" s="4">
        <f>2*'Tabulky jízd'!BQ49*Vzdálenosti!$F$58-Vzdálenosti!$F$58*IF('Tabulky jízd'!BQ49&gt;0,"1","0")</f>
        <v>0</v>
      </c>
      <c r="BR45" s="4">
        <f>2*'Tabulky jízd'!BR49*Vzdálenosti!$F$58-Vzdálenosti!$F$58*IF('Tabulky jízd'!BR49&gt;0,"1","0")</f>
        <v>0</v>
      </c>
      <c r="BS45" s="4">
        <f>2*'Tabulky jízd'!BS49*Vzdálenosti!$F$58-Vzdálenosti!$F$58*IF('Tabulky jízd'!BS49&gt;0,"1","0")</f>
        <v>0</v>
      </c>
      <c r="BT45" s="4">
        <f>2*'Tabulky jízd'!BT49*Vzdálenosti!$F$58-Vzdálenosti!$F$58*IF('Tabulky jízd'!BT49&gt;0,"1","0")</f>
        <v>0</v>
      </c>
      <c r="BU45" s="4">
        <f>2*'Tabulky jízd'!BU49*Vzdálenosti!$F$58-Vzdálenosti!$F$58*IF('Tabulky jízd'!BU49&gt;0,"1","0")</f>
        <v>0</v>
      </c>
      <c r="BV45" s="4">
        <f>2*'Tabulky jízd'!BV49*Vzdálenosti!$F$58-Vzdálenosti!$F$58*IF('Tabulky jízd'!BV49&gt;0,"1","0")</f>
        <v>0</v>
      </c>
      <c r="BW45" s="4">
        <f>2*'Tabulky jízd'!BW49*Vzdálenosti!$F$58-Vzdálenosti!$F$58*IF('Tabulky jízd'!BW49&gt;0,"1","0")</f>
        <v>0</v>
      </c>
      <c r="BX45" s="4">
        <f>2*'Tabulky jízd'!BX49*Vzdálenosti!$F$58-Vzdálenosti!$F$58*IF('Tabulky jízd'!BX49&gt;0,"1","0")</f>
        <v>0</v>
      </c>
      <c r="BY45" s="4">
        <f>2*'Tabulky jízd'!BY49*Vzdálenosti!$F$58-Vzdálenosti!$F$58*IF('Tabulky jízd'!BY49&gt;0,"1","0")</f>
        <v>0</v>
      </c>
      <c r="BZ45" s="4">
        <f>2*'Tabulky jízd'!BZ49*Vzdálenosti!$F$58-Vzdálenosti!$F$58*IF('Tabulky jízd'!BZ49&gt;0,"1","0")</f>
        <v>3895</v>
      </c>
      <c r="CA45" s="4">
        <f>2*'Tabulky jízd'!CA49*Vzdálenosti!$F$58-Vzdálenosti!$F$58*IF('Tabulky jízd'!CA49&gt;0,"1","0")</f>
        <v>0</v>
      </c>
      <c r="CB45" s="4">
        <f>2*'Tabulky jízd'!CB49*Vzdálenosti!$F$58-Vzdálenosti!$F$58*IF('Tabulky jízd'!CB49&gt;0,"1","0")</f>
        <v>0</v>
      </c>
      <c r="CC45" s="4">
        <f>2*'Tabulky jízd'!CC49*Vzdálenosti!$F$58-Vzdálenosti!$F$58*IF('Tabulky jízd'!CC49&gt;0,"1","0")</f>
        <v>3075</v>
      </c>
      <c r="CD45" s="4">
        <f>2*'Tabulky jízd'!CD49*Vzdálenosti!$F$58-Vzdálenosti!$F$58*IF('Tabulky jízd'!CD49&gt;0,"1","0")</f>
        <v>0</v>
      </c>
      <c r="CE45" s="4">
        <f>2*'Tabulky jízd'!CE49*Vzdálenosti!$F$58-Vzdálenosti!$F$58*IF('Tabulky jízd'!CE49&gt;0,"1","0")</f>
        <v>0</v>
      </c>
      <c r="CF45" s="4">
        <f>2*'Tabulky jízd'!CF49*Vzdálenosti!$F$58-Vzdálenosti!$F$58*IF('Tabulky jízd'!CF49&gt;0,"1","0")</f>
        <v>0</v>
      </c>
      <c r="CG45" s="4">
        <f>2*'Tabulky jízd'!CG49*Vzdálenosti!$F$58-Vzdálenosti!$F$58*IF('Tabulky jízd'!CG49&gt;0,"1","0")</f>
        <v>0</v>
      </c>
      <c r="CH45" s="4">
        <f>2*'Tabulky jízd'!CH49*Vzdálenosti!$F$58-Vzdálenosti!$F$58*IF('Tabulky jízd'!CH49&gt;0,"1","0")</f>
        <v>0</v>
      </c>
      <c r="CI45" s="4">
        <f>2*'Tabulky jízd'!CI49*Vzdálenosti!$F$58-Vzdálenosti!$F$58*IF('Tabulky jízd'!CI49&gt;0,"1","0")</f>
        <v>0</v>
      </c>
      <c r="CJ45" s="4">
        <f>2*'Tabulky jízd'!CJ49*Vzdálenosti!$F$58-Vzdálenosti!$F$58*IF('Tabulky jízd'!CJ49&gt;0,"1","0")</f>
        <v>0</v>
      </c>
      <c r="CK45" s="4">
        <f>2*'Tabulky jízd'!CK49*Vzdálenosti!$F$58-Vzdálenosti!$F$58*IF('Tabulky jízd'!CK49&gt;0,"1","0")</f>
        <v>0</v>
      </c>
      <c r="CL45" s="4">
        <f>2*'Tabulky jízd'!CL49*Vzdálenosti!$F$58-Vzdálenosti!$F$58*IF('Tabulky jízd'!CL49&gt;0,"1","0")</f>
        <v>0</v>
      </c>
      <c r="CM45" s="4">
        <f>2*'Tabulky jízd'!CM49*Vzdálenosti!$F$58-Vzdálenosti!$F$58*IF('Tabulky jízd'!CM49&gt;0,"1","0")</f>
        <v>0</v>
      </c>
      <c r="CN45" s="4">
        <f>2*'Tabulky jízd'!CN49*Vzdálenosti!$F$58-Vzdálenosti!$F$58*IF('Tabulky jízd'!CN49&gt;0,"1","0")</f>
        <v>0</v>
      </c>
      <c r="CO45" s="4">
        <f>2*'Tabulky jízd'!CO49*Vzdálenosti!$F$58-Vzdálenosti!$F$58*IF('Tabulky jízd'!CO49&gt;0,"1","0")</f>
        <v>0</v>
      </c>
      <c r="CP45" s="4">
        <f>2*'Tabulky jízd'!CP49*Vzdálenosti!$F$58-Vzdálenosti!$F$58*IF('Tabulky jízd'!CP49&gt;0,"1","0")</f>
        <v>0</v>
      </c>
      <c r="CQ45" s="4">
        <f>2*'Tabulky jízd'!CQ49*Vzdálenosti!$F$58-Vzdálenosti!$F$58*IF('Tabulky jízd'!CQ49&gt;0,"1","0")</f>
        <v>0</v>
      </c>
      <c r="CR45" s="4">
        <f>2*'Tabulky jízd'!CR49*Vzdálenosti!$F$58-Vzdálenosti!$F$58*IF('Tabulky jízd'!CR49&gt;0,"1","0")</f>
        <v>0</v>
      </c>
      <c r="CS45" s="4">
        <f>2*'Tabulky jízd'!CS49*Vzdálenosti!$F$58-Vzdálenosti!$F$58*IF('Tabulky jízd'!CS49&gt;0,"1","0")</f>
        <v>0</v>
      </c>
      <c r="CT45" s="4">
        <f>2*'Tabulky jízd'!CT49*Vzdálenosti!$F$58-Vzdálenosti!$F$58*IF('Tabulky jízd'!CT49&gt;0,"1","0")</f>
        <v>0</v>
      </c>
      <c r="CU45" s="4">
        <f>2*'Tabulky jízd'!CU49*Vzdálenosti!$F$58-Vzdálenosti!$F$58*IF('Tabulky jízd'!CU49&gt;0,"1","0")</f>
        <v>0</v>
      </c>
      <c r="CV45" s="4">
        <f>2*'Tabulky jízd'!CV49*Vzdálenosti!$F$58-Vzdálenosti!$F$58*IF('Tabulky jízd'!CV49&gt;0,"1","0")</f>
        <v>0</v>
      </c>
      <c r="CW45" s="16">
        <f t="shared" si="2"/>
        <v>10455</v>
      </c>
    </row>
    <row r="46" spans="1:101" s="15" customFormat="1" x14ac:dyDescent="0.25">
      <c r="A46" s="19"/>
      <c r="B46" s="4" t="s">
        <v>55</v>
      </c>
      <c r="C46" s="4" t="s">
        <v>54</v>
      </c>
      <c r="D46" s="16" t="s">
        <v>187</v>
      </c>
      <c r="E46" s="4" t="s">
        <v>66</v>
      </c>
      <c r="F46" s="16">
        <v>3</v>
      </c>
      <c r="G46" s="16"/>
      <c r="H46" s="4">
        <f>2*'Tabulky jízd'!H50*Vzdálenosti!$F$66-Vzdálenosti!$F$66*IF('Tabulky jízd'!H50&gt;0,"1","0")</f>
        <v>0</v>
      </c>
      <c r="I46" s="4">
        <f>2*'Tabulky jízd'!I50*Vzdálenosti!$F$66-Vzdálenosti!$F$66*IF('Tabulky jízd'!I50&gt;0,"1","0")</f>
        <v>0</v>
      </c>
      <c r="J46" s="4">
        <f>2*'Tabulky jízd'!J50*Vzdálenosti!$F$66-Vzdálenosti!$F$66*IF('Tabulky jízd'!J50&gt;0,"1","0")</f>
        <v>0</v>
      </c>
      <c r="K46" s="4">
        <f>2*'Tabulky jízd'!K50*Vzdálenosti!$F$66-Vzdálenosti!$F$66*IF('Tabulky jízd'!K50&gt;0,"1","0")</f>
        <v>0</v>
      </c>
      <c r="L46" s="4">
        <f>2*'Tabulky jízd'!L50*Vzdálenosti!$F$66-Vzdálenosti!$F$66*IF('Tabulky jízd'!L50&gt;0,"1","0")</f>
        <v>0</v>
      </c>
      <c r="M46" s="4">
        <f>2*'Tabulky jízd'!M50*Vzdálenosti!$F$66-Vzdálenosti!$F$66*IF('Tabulky jízd'!M50&gt;0,"1","0")</f>
        <v>0</v>
      </c>
      <c r="N46" s="4">
        <f>2*'Tabulky jízd'!N50*Vzdálenosti!$F$66-Vzdálenosti!$F$66*IF('Tabulky jízd'!N50&gt;0,"1","0")</f>
        <v>0</v>
      </c>
      <c r="O46" s="4">
        <f>2*'Tabulky jízd'!O50*Vzdálenosti!$F$66-Vzdálenosti!$F$66*IF('Tabulky jízd'!O50&gt;0,"1","0")</f>
        <v>0</v>
      </c>
      <c r="P46" s="4">
        <f>2*'Tabulky jízd'!P50*Vzdálenosti!$F$66-Vzdálenosti!$F$66*IF('Tabulky jízd'!P50&gt;0,"1","0")</f>
        <v>0</v>
      </c>
      <c r="Q46" s="4">
        <f>2*'Tabulky jízd'!Q50*Vzdálenosti!$F$66-Vzdálenosti!$F$66*IF('Tabulky jízd'!Q50&gt;0,"1","0")</f>
        <v>0</v>
      </c>
      <c r="R46" s="4">
        <f>2*'Tabulky jízd'!R50*Vzdálenosti!$F$66-Vzdálenosti!$F$66*IF('Tabulky jízd'!R50&gt;0,"1","0")</f>
        <v>0</v>
      </c>
      <c r="S46" s="4">
        <f>2*'Tabulky jízd'!S50*Vzdálenosti!$F$66-Vzdálenosti!$F$66*IF('Tabulky jízd'!S50&gt;0,"1","0")</f>
        <v>0</v>
      </c>
      <c r="T46" s="4">
        <f>2*'Tabulky jízd'!T50*Vzdálenosti!$F$66-Vzdálenosti!$F$66*IF('Tabulky jízd'!T50&gt;0,"1","0")</f>
        <v>0</v>
      </c>
      <c r="U46" s="4">
        <f>2*'Tabulky jízd'!U50*Vzdálenosti!$F$66-Vzdálenosti!$F$66*IF('Tabulky jízd'!U50&gt;0,"1","0")</f>
        <v>0</v>
      </c>
      <c r="V46" s="4">
        <f>2*'Tabulky jízd'!V50*Vzdálenosti!$F$66-Vzdálenosti!$F$66*IF('Tabulky jízd'!V50&gt;0,"1","0")</f>
        <v>0</v>
      </c>
      <c r="W46" s="4">
        <f>2*'Tabulky jízd'!W50*Vzdálenosti!$F$66-Vzdálenosti!$F$66*IF('Tabulky jízd'!W50&gt;0,"1","0")</f>
        <v>0</v>
      </c>
      <c r="X46" s="4">
        <f>2*'Tabulky jízd'!X50*Vzdálenosti!$F$66-Vzdálenosti!$F$66*IF('Tabulky jízd'!X50&gt;0,"1","0")</f>
        <v>0</v>
      </c>
      <c r="Y46" s="4">
        <f>2*'Tabulky jízd'!Y50*Vzdálenosti!$F$66-Vzdálenosti!$F$66*IF('Tabulky jízd'!Y50&gt;0,"1","0")</f>
        <v>0</v>
      </c>
      <c r="Z46" s="4">
        <f>2*'Tabulky jízd'!Z50*Vzdálenosti!$F$66-Vzdálenosti!$F$66*IF('Tabulky jízd'!Z50&gt;0,"1","0")</f>
        <v>0</v>
      </c>
      <c r="AA46" s="4">
        <f>2*'Tabulky jízd'!AA50*Vzdálenosti!$F$66-Vzdálenosti!$F$66*IF('Tabulky jízd'!AA50&gt;0,"1","0")</f>
        <v>0</v>
      </c>
      <c r="AB46" s="4">
        <f>2*'Tabulky jízd'!AB50*Vzdálenosti!$F$66-Vzdálenosti!$F$66*IF('Tabulky jízd'!AB50&gt;0,"1","0")</f>
        <v>0</v>
      </c>
      <c r="AC46" s="4">
        <f>2*'Tabulky jízd'!AC50*Vzdálenosti!$F$66-Vzdálenosti!$F$66*IF('Tabulky jízd'!AC50&gt;0,"1","0")</f>
        <v>0</v>
      </c>
      <c r="AD46" s="4">
        <f>2*'Tabulky jízd'!AD50*Vzdálenosti!$F$66-Vzdálenosti!$F$66*IF('Tabulky jízd'!AD50&gt;0,"1","0")</f>
        <v>0</v>
      </c>
      <c r="AE46" s="4">
        <f>2*'Tabulky jízd'!AE50*Vzdálenosti!$F$66-Vzdálenosti!$F$66*IF('Tabulky jízd'!AE50&gt;0,"1","0")</f>
        <v>0</v>
      </c>
      <c r="AF46" s="4">
        <f>2*'Tabulky jízd'!AF50*Vzdálenosti!$F$66-Vzdálenosti!$F$66*IF('Tabulky jízd'!AF50&gt;0,"1","0")</f>
        <v>0</v>
      </c>
      <c r="AG46" s="4">
        <f>2*'Tabulky jízd'!AG50*Vzdálenosti!$F$66-Vzdálenosti!$F$66*IF('Tabulky jízd'!AG50&gt;0,"1","0")</f>
        <v>0</v>
      </c>
      <c r="AH46" s="4">
        <f>2*'Tabulky jízd'!AH50*Vzdálenosti!$F$66-Vzdálenosti!$F$66*IF('Tabulky jízd'!AH50&gt;0,"1","0")</f>
        <v>0</v>
      </c>
      <c r="AI46" s="4">
        <f>2*'Tabulky jízd'!AI50*Vzdálenosti!$F$66-Vzdálenosti!$F$66*IF('Tabulky jízd'!AI50&gt;0,"1","0")</f>
        <v>0</v>
      </c>
      <c r="AJ46" s="4">
        <f>2*'Tabulky jízd'!AJ50*Vzdálenosti!$F$66-Vzdálenosti!$F$66*IF('Tabulky jízd'!AJ50&gt;0,"1","0")</f>
        <v>0</v>
      </c>
      <c r="AK46" s="4">
        <f>2*'Tabulky jízd'!AK50*Vzdálenosti!$F$66-Vzdálenosti!$F$66*IF('Tabulky jízd'!AK50&gt;0,"1","0")</f>
        <v>0</v>
      </c>
      <c r="AL46" s="4">
        <f>2*'Tabulky jízd'!AL50*Vzdálenosti!$F$66-Vzdálenosti!$F$66*IF('Tabulky jízd'!AL50&gt;0,"1","0")</f>
        <v>0</v>
      </c>
      <c r="AM46" s="4">
        <f>2*'Tabulky jízd'!AM50*Vzdálenosti!$F$66-Vzdálenosti!$F$66*IF('Tabulky jízd'!AM50&gt;0,"1","0")</f>
        <v>0</v>
      </c>
      <c r="AN46" s="4">
        <f>2*'Tabulky jízd'!AN50*Vzdálenosti!$F$66-Vzdálenosti!$F$66*IF('Tabulky jízd'!AN50&gt;0,"1","0")</f>
        <v>0</v>
      </c>
      <c r="AO46" s="4">
        <f>2*'Tabulky jízd'!AO50*Vzdálenosti!$F$66-Vzdálenosti!$F$66*IF('Tabulky jízd'!AO50&gt;0,"1","0")</f>
        <v>0</v>
      </c>
      <c r="AP46" s="4">
        <f>2*'Tabulky jízd'!AP50*Vzdálenosti!$F$66-Vzdálenosti!$F$66*IF('Tabulky jízd'!AP50&gt;0,"1","0")</f>
        <v>0</v>
      </c>
      <c r="AQ46" s="4">
        <f>2*'Tabulky jízd'!AQ50*Vzdálenosti!$F$66-Vzdálenosti!$F$66*IF('Tabulky jízd'!AQ50&gt;0,"1","0")</f>
        <v>0</v>
      </c>
      <c r="AR46" s="4">
        <f>2*'Tabulky jízd'!AR50*Vzdálenosti!$F$66-Vzdálenosti!$F$66*IF('Tabulky jízd'!AR50&gt;0,"1","0")</f>
        <v>0</v>
      </c>
      <c r="AS46" s="4">
        <f>2*'Tabulky jízd'!AS50*Vzdálenosti!$F$66-Vzdálenosti!$F$66*IF('Tabulky jízd'!AS50&gt;0,"1","0")</f>
        <v>0</v>
      </c>
      <c r="AT46" s="4">
        <f>2*'Tabulky jízd'!AT50*Vzdálenosti!$F$66-Vzdálenosti!$F$66*IF('Tabulky jízd'!AT50&gt;0,"1","0")</f>
        <v>0</v>
      </c>
      <c r="AU46" s="4">
        <f>2*'Tabulky jízd'!AU50*Vzdálenosti!$F$66-Vzdálenosti!$F$66*IF('Tabulky jízd'!AU50&gt;0,"1","0")</f>
        <v>0</v>
      </c>
      <c r="AV46" s="4">
        <f>2*'Tabulky jízd'!AV50*Vzdálenosti!$F$66-Vzdálenosti!$F$66*IF('Tabulky jízd'!AV50&gt;0,"1","0")</f>
        <v>0</v>
      </c>
      <c r="AW46" s="4">
        <f>2*'Tabulky jízd'!AW50*Vzdálenosti!$F$66-Vzdálenosti!$F$66*IF('Tabulky jízd'!AW50&gt;0,"1","0")</f>
        <v>0</v>
      </c>
      <c r="AX46" s="4">
        <f>2*'Tabulky jízd'!AX50*Vzdálenosti!$F$66-Vzdálenosti!$F$66*IF('Tabulky jízd'!AX50&gt;0,"1","0")</f>
        <v>0</v>
      </c>
      <c r="AY46" s="4">
        <f>2*'Tabulky jízd'!AY50*Vzdálenosti!$F$66-Vzdálenosti!$F$66*IF('Tabulky jízd'!AY50&gt;0,"1","0")</f>
        <v>0</v>
      </c>
      <c r="AZ46" s="4">
        <f>2*'Tabulky jízd'!AZ50*Vzdálenosti!$F$66-Vzdálenosti!$F$66*IF('Tabulky jízd'!AZ50&gt;0,"1","0")</f>
        <v>0</v>
      </c>
      <c r="BA46" s="4">
        <f>2*'Tabulky jízd'!BA50*Vzdálenosti!$F$66-Vzdálenosti!$F$66*IF('Tabulky jízd'!BA50&gt;0,"1","0")</f>
        <v>0</v>
      </c>
      <c r="BB46" s="4">
        <f>2*'Tabulky jízd'!BB50*Vzdálenosti!$F$66-Vzdálenosti!$F$66*IF('Tabulky jízd'!BB50&gt;0,"1","0")</f>
        <v>0</v>
      </c>
      <c r="BC46" s="4">
        <f>2*'Tabulky jízd'!BC50*Vzdálenosti!$F$66-Vzdálenosti!$F$66*IF('Tabulky jízd'!BC50&gt;0,"1","0")</f>
        <v>0</v>
      </c>
      <c r="BD46" s="4">
        <f>2*'Tabulky jízd'!BD50*Vzdálenosti!$F$66-Vzdálenosti!$F$66*IF('Tabulky jízd'!BD50&gt;0,"1","0")</f>
        <v>0</v>
      </c>
      <c r="BE46" s="4">
        <f>2*'Tabulky jízd'!BE50*Vzdálenosti!$F$66-Vzdálenosti!$F$66*IF('Tabulky jízd'!BE50&gt;0,"1","0")</f>
        <v>0</v>
      </c>
      <c r="BF46" s="4">
        <f>2*'Tabulky jízd'!BF50*Vzdálenosti!$F$66-Vzdálenosti!$F$66*IF('Tabulky jízd'!BF50&gt;0,"1","0")</f>
        <v>0</v>
      </c>
      <c r="BG46" s="4">
        <f>2*'Tabulky jízd'!BG50*Vzdálenosti!$F$66-Vzdálenosti!$F$66*IF('Tabulky jízd'!BG50&gt;0,"1","0")</f>
        <v>0</v>
      </c>
      <c r="BH46" s="4">
        <f>2*'Tabulky jízd'!BH50*Vzdálenosti!$F$66-Vzdálenosti!$F$66*IF('Tabulky jízd'!BH50&gt;0,"1","0")</f>
        <v>0</v>
      </c>
      <c r="BI46" s="4">
        <f>2*'Tabulky jízd'!BI50*Vzdálenosti!$F$66-Vzdálenosti!$F$66*IF('Tabulky jízd'!BI50&gt;0,"1","0")</f>
        <v>0</v>
      </c>
      <c r="BJ46" s="4">
        <f>2*'Tabulky jízd'!BJ50*Vzdálenosti!$F$66-Vzdálenosti!$F$66*IF('Tabulky jízd'!BJ50&gt;0,"1","0")</f>
        <v>0</v>
      </c>
      <c r="BK46" s="4">
        <f>2*'Tabulky jízd'!BK50*Vzdálenosti!$F$66-Vzdálenosti!$F$66*IF('Tabulky jízd'!BK50&gt;0,"1","0")</f>
        <v>0</v>
      </c>
      <c r="BL46" s="4">
        <f>2*'Tabulky jízd'!BL50*Vzdálenosti!$F$66-Vzdálenosti!$F$66*IF('Tabulky jízd'!BL50&gt;0,"1","0")</f>
        <v>0</v>
      </c>
      <c r="BM46" s="4">
        <f>2*'Tabulky jízd'!BM50*Vzdálenosti!$F$66-Vzdálenosti!$F$66*IF('Tabulky jízd'!BM50&gt;0,"1","0")</f>
        <v>0</v>
      </c>
      <c r="BN46" s="4">
        <f>2*'Tabulky jízd'!BN50*Vzdálenosti!$F$66-Vzdálenosti!$F$66*IF('Tabulky jízd'!BN50&gt;0,"1","0")</f>
        <v>0</v>
      </c>
      <c r="BO46" s="4">
        <f>2*'Tabulky jízd'!BO50*Vzdálenosti!$F$66-Vzdálenosti!$F$66*IF('Tabulky jízd'!BO50&gt;0,"1","0")</f>
        <v>0</v>
      </c>
      <c r="BP46" s="4">
        <f>2*'Tabulky jízd'!BP50*Vzdálenosti!$F$66-Vzdálenosti!$F$66*IF('Tabulky jízd'!BP50&gt;0,"1","0")</f>
        <v>0</v>
      </c>
      <c r="BQ46" s="4">
        <f>2*'Tabulky jízd'!BQ50*Vzdálenosti!$F$66-Vzdálenosti!$F$66*IF('Tabulky jízd'!BQ50&gt;0,"1","0")</f>
        <v>0</v>
      </c>
      <c r="BR46" s="4">
        <f>2*'Tabulky jízd'!BR50*Vzdálenosti!$F$66-Vzdálenosti!$F$66*IF('Tabulky jízd'!BR50&gt;0,"1","0")</f>
        <v>0</v>
      </c>
      <c r="BS46" s="4">
        <f>2*'Tabulky jízd'!BS50*Vzdálenosti!$F$66-Vzdálenosti!$F$66*IF('Tabulky jízd'!BS50&gt;0,"1","0")</f>
        <v>0</v>
      </c>
      <c r="BT46" s="4">
        <f>2*'Tabulky jízd'!BT50*Vzdálenosti!$F$66-Vzdálenosti!$F$66*IF('Tabulky jízd'!BT50&gt;0,"1","0")</f>
        <v>0</v>
      </c>
      <c r="BU46" s="4">
        <f>2*'Tabulky jízd'!BU50*Vzdálenosti!$F$66-Vzdálenosti!$F$66*IF('Tabulky jízd'!BU50&gt;0,"1","0")</f>
        <v>0</v>
      </c>
      <c r="BV46" s="4">
        <f>2*'Tabulky jízd'!BV50*Vzdálenosti!$F$66-Vzdálenosti!$F$66*IF('Tabulky jízd'!BV50&gt;0,"1","0")</f>
        <v>0</v>
      </c>
      <c r="BW46" s="4">
        <f>2*'Tabulky jízd'!BW50*Vzdálenosti!$F$66-Vzdálenosti!$F$66*IF('Tabulky jízd'!BW50&gt;0,"1","0")</f>
        <v>0</v>
      </c>
      <c r="BX46" s="4">
        <f>2*'Tabulky jízd'!BX50*Vzdálenosti!$F$66-Vzdálenosti!$F$66*IF('Tabulky jízd'!BX50&gt;0,"1","0")</f>
        <v>0</v>
      </c>
      <c r="BY46" s="4">
        <f>2*'Tabulky jízd'!BY50*Vzdálenosti!$F$66-Vzdálenosti!$F$66*IF('Tabulky jízd'!BY50&gt;0,"1","0")</f>
        <v>0</v>
      </c>
      <c r="BZ46" s="4">
        <f>2*'Tabulky jízd'!BZ50*Vzdálenosti!$F$66-Vzdálenosti!$F$66*IF('Tabulky jízd'!BZ50&gt;0,"1","0")</f>
        <v>0</v>
      </c>
      <c r="CA46" s="4">
        <f>2*'Tabulky jízd'!CA50*Vzdálenosti!$F$66-Vzdálenosti!$F$66*IF('Tabulky jízd'!CA50&gt;0,"1","0")</f>
        <v>0</v>
      </c>
      <c r="CB46" s="4">
        <f>2*'Tabulky jízd'!CB50*Vzdálenosti!$F$66-Vzdálenosti!$F$66*IF('Tabulky jízd'!CB50&gt;0,"1","0")</f>
        <v>0</v>
      </c>
      <c r="CC46" s="4">
        <f>2*'Tabulky jízd'!CC50*Vzdálenosti!$F$66-Vzdálenosti!$F$66*IF('Tabulky jízd'!CC50&gt;0,"1","0")</f>
        <v>0</v>
      </c>
      <c r="CD46" s="4">
        <f>2*'Tabulky jízd'!CD50*Vzdálenosti!$F$66-Vzdálenosti!$F$66*IF('Tabulky jízd'!CD50&gt;0,"1","0")</f>
        <v>41</v>
      </c>
      <c r="CE46" s="4">
        <f>2*'Tabulky jízd'!CE50*Vzdálenosti!$F$66-Vzdálenosti!$F$66*IF('Tabulky jízd'!CE50&gt;0,"1","0")</f>
        <v>0</v>
      </c>
      <c r="CF46" s="4">
        <f>2*'Tabulky jízd'!CF50*Vzdálenosti!$F$66-Vzdálenosti!$F$66*IF('Tabulky jízd'!CF50&gt;0,"1","0")</f>
        <v>0</v>
      </c>
      <c r="CG46" s="4">
        <f>2*'Tabulky jízd'!CG50*Vzdálenosti!$F$66-Vzdálenosti!$F$66*IF('Tabulky jízd'!CG50&gt;0,"1","0")</f>
        <v>0</v>
      </c>
      <c r="CH46" s="4">
        <f>2*'Tabulky jízd'!CH50*Vzdálenosti!$F$66-Vzdálenosti!$F$66*IF('Tabulky jízd'!CH50&gt;0,"1","0")</f>
        <v>0</v>
      </c>
      <c r="CI46" s="4">
        <f>2*'Tabulky jízd'!CI50*Vzdálenosti!$F$66-Vzdálenosti!$F$66*IF('Tabulky jízd'!CI50&gt;0,"1","0")</f>
        <v>0</v>
      </c>
      <c r="CJ46" s="4">
        <f>2*'Tabulky jízd'!CJ50*Vzdálenosti!$F$66-Vzdálenosti!$F$66*IF('Tabulky jízd'!CJ50&gt;0,"1","0")</f>
        <v>0</v>
      </c>
      <c r="CK46" s="4">
        <f>2*'Tabulky jízd'!CK50*Vzdálenosti!$F$66-Vzdálenosti!$F$66*IF('Tabulky jízd'!CK50&gt;0,"1","0")</f>
        <v>0</v>
      </c>
      <c r="CL46" s="4">
        <f>2*'Tabulky jízd'!CL50*Vzdálenosti!$F$66-Vzdálenosti!$F$66*IF('Tabulky jízd'!CL50&gt;0,"1","0")</f>
        <v>0</v>
      </c>
      <c r="CM46" s="4">
        <f>2*'Tabulky jízd'!CM50*Vzdálenosti!$F$66-Vzdálenosti!$F$66*IF('Tabulky jízd'!CM50&gt;0,"1","0")</f>
        <v>0</v>
      </c>
      <c r="CN46" s="4">
        <f>2*'Tabulky jízd'!CN50*Vzdálenosti!$F$66-Vzdálenosti!$F$66*IF('Tabulky jízd'!CN50&gt;0,"1","0")</f>
        <v>0</v>
      </c>
      <c r="CO46" s="4">
        <f>2*'Tabulky jízd'!CO50*Vzdálenosti!$F$66-Vzdálenosti!$F$66*IF('Tabulky jízd'!CO50&gt;0,"1","0")</f>
        <v>0</v>
      </c>
      <c r="CP46" s="4">
        <f>2*'Tabulky jízd'!CP50*Vzdálenosti!$F$66-Vzdálenosti!$F$66*IF('Tabulky jízd'!CP50&gt;0,"1","0")</f>
        <v>0</v>
      </c>
      <c r="CQ46" s="4">
        <f>2*'Tabulky jízd'!CQ50*Vzdálenosti!$F$66-Vzdálenosti!$F$66*IF('Tabulky jízd'!CQ50&gt;0,"1","0")</f>
        <v>0</v>
      </c>
      <c r="CR46" s="4">
        <f>2*'Tabulky jízd'!CR50*Vzdálenosti!$F$66-Vzdálenosti!$F$66*IF('Tabulky jízd'!CR50&gt;0,"1","0")</f>
        <v>0</v>
      </c>
      <c r="CS46" s="4">
        <f>2*'Tabulky jízd'!CS50*Vzdálenosti!$F$66-Vzdálenosti!$F$66*IF('Tabulky jízd'!CS50&gt;0,"1","0")</f>
        <v>0</v>
      </c>
      <c r="CT46" s="4">
        <f>2*'Tabulky jízd'!CT50*Vzdálenosti!$F$66-Vzdálenosti!$F$66*IF('Tabulky jízd'!CT50&gt;0,"1","0")</f>
        <v>0</v>
      </c>
      <c r="CU46" s="4">
        <f>2*'Tabulky jízd'!CU50*Vzdálenosti!$F$66-Vzdálenosti!$F$66*IF('Tabulky jízd'!CU50&gt;0,"1","0")</f>
        <v>0</v>
      </c>
      <c r="CV46" s="4">
        <f>2*'Tabulky jízd'!CV50*Vzdálenosti!$F$66-Vzdálenosti!$F$66*IF('Tabulky jízd'!CV50&gt;0,"1","0")</f>
        <v>0</v>
      </c>
      <c r="CW46" s="16">
        <f t="shared" si="2"/>
        <v>41</v>
      </c>
    </row>
    <row r="47" spans="1:101" s="15" customFormat="1" x14ac:dyDescent="0.25">
      <c r="A47" s="19"/>
      <c r="B47" s="4" t="s">
        <v>57</v>
      </c>
      <c r="C47" s="4" t="s">
        <v>56</v>
      </c>
      <c r="D47" s="16" t="s">
        <v>99</v>
      </c>
      <c r="E47" s="4" t="s">
        <v>67</v>
      </c>
      <c r="F47" s="16">
        <v>3</v>
      </c>
      <c r="G47" s="16"/>
      <c r="H47" s="4">
        <f>2*'Tabulky jízd'!H51*Vzdálenosti!$F$59-Vzdálenosti!$F$59*IF('Tabulky jízd'!H51&gt;0,"1","0")</f>
        <v>0</v>
      </c>
      <c r="I47" s="4">
        <f>2*'Tabulky jízd'!I51*Vzdálenosti!$F$59-Vzdálenosti!$F$59*IF('Tabulky jízd'!I51&gt;0,"1","0")</f>
        <v>0</v>
      </c>
      <c r="J47" s="4">
        <f>2*'Tabulky jízd'!J51*Vzdálenosti!$F$59-Vzdálenosti!$F$59*IF('Tabulky jízd'!J51&gt;0,"1","0")</f>
        <v>0</v>
      </c>
      <c r="K47" s="4">
        <f>2*'Tabulky jízd'!K51*Vzdálenosti!$F$59-Vzdálenosti!$F$59*IF('Tabulky jízd'!K51&gt;0,"1","0")</f>
        <v>0</v>
      </c>
      <c r="L47" s="4">
        <f>2*'Tabulky jízd'!L51*Vzdálenosti!$F$59-Vzdálenosti!$F$59*IF('Tabulky jízd'!L51&gt;0,"1","0")</f>
        <v>0</v>
      </c>
      <c r="M47" s="4">
        <f>2*'Tabulky jízd'!M51*Vzdálenosti!$F$59-Vzdálenosti!$F$59*IF('Tabulky jízd'!M51&gt;0,"1","0")</f>
        <v>0</v>
      </c>
      <c r="N47" s="4">
        <f>2*'Tabulky jízd'!N51*Vzdálenosti!$F$59-Vzdálenosti!$F$59*IF('Tabulky jízd'!N51&gt;0,"1","0")</f>
        <v>6532</v>
      </c>
      <c r="O47" s="4">
        <f>2*'Tabulky jízd'!O51*Vzdálenosti!$F$59-Vzdálenosti!$F$59*IF('Tabulky jízd'!O51&gt;0,"1","0")</f>
        <v>6532</v>
      </c>
      <c r="P47" s="4">
        <f>2*'Tabulky jízd'!P51*Vzdálenosti!$F$59-Vzdálenosti!$F$59*IF('Tabulky jízd'!P51&gt;0,"1","0")</f>
        <v>6532</v>
      </c>
      <c r="Q47" s="4">
        <f>2*'Tabulky jízd'!Q51*Vzdálenosti!$F$59-Vzdálenosti!$F$59*IF('Tabulky jízd'!Q51&gt;0,"1","0")</f>
        <v>6532</v>
      </c>
      <c r="R47" s="4">
        <f>2*'Tabulky jízd'!R51*Vzdálenosti!$F$59-Vzdálenosti!$F$59*IF('Tabulky jízd'!R51&gt;0,"1","0")</f>
        <v>6532</v>
      </c>
      <c r="S47" s="4">
        <f>2*'Tabulky jízd'!S51*Vzdálenosti!$F$59-Vzdálenosti!$F$59*IF('Tabulky jízd'!S51&gt;0,"1","0")</f>
        <v>6532</v>
      </c>
      <c r="T47" s="4">
        <f>2*'Tabulky jízd'!T51*Vzdálenosti!$F$59-Vzdálenosti!$F$59*IF('Tabulky jízd'!T51&gt;0,"1","0")</f>
        <v>4828</v>
      </c>
      <c r="U47" s="4">
        <f>2*'Tabulky jízd'!U51*Vzdálenosti!$F$59-Vzdálenosti!$F$59*IF('Tabulky jízd'!U51&gt;0,"1","0")</f>
        <v>0</v>
      </c>
      <c r="V47" s="4">
        <f>2*'Tabulky jízd'!V51*Vzdálenosti!$F$59-Vzdálenosti!$F$59*IF('Tabulky jízd'!V51&gt;0,"1","0")</f>
        <v>0</v>
      </c>
      <c r="W47" s="4">
        <f>2*'Tabulky jízd'!W51*Vzdálenosti!$F$59-Vzdálenosti!$F$59*IF('Tabulky jízd'!W51&gt;0,"1","0")</f>
        <v>0</v>
      </c>
      <c r="X47" s="4">
        <f>2*'Tabulky jízd'!X51*Vzdálenosti!$F$59-Vzdálenosti!$F$59*IF('Tabulky jízd'!X51&gt;0,"1","0")</f>
        <v>0</v>
      </c>
      <c r="Y47" s="4">
        <f>2*'Tabulky jízd'!Y51*Vzdálenosti!$F$59-Vzdálenosti!$F$59*IF('Tabulky jízd'!Y51&gt;0,"1","0")</f>
        <v>0</v>
      </c>
      <c r="Z47" s="4">
        <f>2*'Tabulky jízd'!Z51*Vzdálenosti!$F$59-Vzdálenosti!$F$59*IF('Tabulky jízd'!Z51&gt;0,"1","0")</f>
        <v>6532</v>
      </c>
      <c r="AA47" s="4">
        <f>2*'Tabulky jízd'!AA51*Vzdálenosti!$F$59-Vzdálenosti!$F$59*IF('Tabulky jízd'!AA51&gt;0,"1","0")</f>
        <v>7100</v>
      </c>
      <c r="AB47" s="4">
        <f>2*'Tabulky jízd'!AB51*Vzdálenosti!$F$59-Vzdálenosti!$F$59*IF('Tabulky jízd'!AB51&gt;0,"1","0")</f>
        <v>0</v>
      </c>
      <c r="AC47" s="4">
        <f>2*'Tabulky jízd'!AC51*Vzdálenosti!$F$59-Vzdálenosti!$F$59*IF('Tabulky jízd'!AC51&gt;0,"1","0")</f>
        <v>0</v>
      </c>
      <c r="AD47" s="4">
        <f>2*'Tabulky jízd'!AD51*Vzdálenosti!$F$59-Vzdálenosti!$F$59*IF('Tabulky jízd'!AD51&gt;0,"1","0")</f>
        <v>0</v>
      </c>
      <c r="AE47" s="4">
        <f>2*'Tabulky jízd'!AE51*Vzdálenosti!$F$59-Vzdálenosti!$F$59*IF('Tabulky jízd'!AE51&gt;0,"1","0")</f>
        <v>0</v>
      </c>
      <c r="AF47" s="4">
        <f>2*'Tabulky jízd'!AF51*Vzdálenosti!$F$59-Vzdálenosti!$F$59*IF('Tabulky jízd'!AF51&gt;0,"1","0")</f>
        <v>0</v>
      </c>
      <c r="AG47" s="4">
        <f>2*'Tabulky jízd'!AG51*Vzdálenosti!$F$59-Vzdálenosti!$F$59*IF('Tabulky jízd'!AG51&gt;0,"1","0")</f>
        <v>0</v>
      </c>
      <c r="AH47" s="4">
        <f>2*'Tabulky jízd'!AH51*Vzdálenosti!$F$59-Vzdálenosti!$F$59*IF('Tabulky jízd'!AH51&gt;0,"1","0")</f>
        <v>0</v>
      </c>
      <c r="AI47" s="4">
        <f>2*'Tabulky jízd'!AI51*Vzdálenosti!$F$59-Vzdálenosti!$F$59*IF('Tabulky jízd'!AI51&gt;0,"1","0")</f>
        <v>7100</v>
      </c>
      <c r="AJ47" s="4">
        <f>2*'Tabulky jízd'!AJ51*Vzdálenosti!$F$59-Vzdálenosti!$F$59*IF('Tabulky jízd'!AJ51&gt;0,"1","0")</f>
        <v>6532</v>
      </c>
      <c r="AK47" s="4">
        <f>2*'Tabulky jízd'!AK51*Vzdálenosti!$F$59-Vzdálenosti!$F$59*IF('Tabulky jízd'!AK51&gt;0,"1","0")</f>
        <v>6532</v>
      </c>
      <c r="AL47" s="4">
        <f>2*'Tabulky jízd'!AL51*Vzdálenosti!$F$59-Vzdálenosti!$F$59*IF('Tabulky jízd'!AL51&gt;0,"1","0")</f>
        <v>6532</v>
      </c>
      <c r="AM47" s="4">
        <f>2*'Tabulky jízd'!AM51*Vzdálenosti!$F$59-Vzdálenosti!$F$59*IF('Tabulky jízd'!AM51&gt;0,"1","0")</f>
        <v>6532</v>
      </c>
      <c r="AN47" s="4">
        <f>2*'Tabulky jízd'!AN51*Vzdálenosti!$F$59-Vzdálenosti!$F$59*IF('Tabulky jízd'!AN51&gt;0,"1","0")</f>
        <v>6532</v>
      </c>
      <c r="AO47" s="4">
        <f>2*'Tabulky jízd'!AO51*Vzdálenosti!$F$59-Vzdálenosti!$F$59*IF('Tabulky jízd'!AO51&gt;0,"1","0")</f>
        <v>2556</v>
      </c>
      <c r="AP47" s="4">
        <f>2*'Tabulky jízd'!AP51*Vzdálenosti!$F$59-Vzdálenosti!$F$59*IF('Tabulky jízd'!AP51&gt;0,"1","0")</f>
        <v>0</v>
      </c>
      <c r="AQ47" s="4">
        <f>2*'Tabulky jízd'!AQ51*Vzdálenosti!$F$59-Vzdálenosti!$F$59*IF('Tabulky jízd'!AQ51&gt;0,"1","0")</f>
        <v>0</v>
      </c>
      <c r="AR47" s="4">
        <f>2*'Tabulky jízd'!AR51*Vzdálenosti!$F$59-Vzdálenosti!$F$59*IF('Tabulky jízd'!AR51&gt;0,"1","0")</f>
        <v>0</v>
      </c>
      <c r="AS47" s="4">
        <f>2*'Tabulky jízd'!AS51*Vzdálenosti!$F$59-Vzdálenosti!$F$59*IF('Tabulky jízd'!AS51&gt;0,"1","0")</f>
        <v>0</v>
      </c>
      <c r="AT47" s="4">
        <f>2*'Tabulky jízd'!AT51*Vzdálenosti!$F$59-Vzdálenosti!$F$59*IF('Tabulky jízd'!AT51&gt;0,"1","0")</f>
        <v>0</v>
      </c>
      <c r="AU47" s="4">
        <f>2*'Tabulky jízd'!AU51*Vzdálenosti!$F$59-Vzdálenosti!$F$59*IF('Tabulky jízd'!AU51&gt;0,"1","0")</f>
        <v>0</v>
      </c>
      <c r="AV47" s="4">
        <f>2*'Tabulky jízd'!AV51*Vzdálenosti!$F$59-Vzdálenosti!$F$59*IF('Tabulky jízd'!AV51&gt;0,"1","0")</f>
        <v>0</v>
      </c>
      <c r="AW47" s="4">
        <f>2*'Tabulky jízd'!AW51*Vzdálenosti!$F$59-Vzdálenosti!$F$59*IF('Tabulky jízd'!AW51&gt;0,"1","0")</f>
        <v>0</v>
      </c>
      <c r="AX47" s="4">
        <f>2*'Tabulky jízd'!AX51*Vzdálenosti!$F$59-Vzdálenosti!$F$59*IF('Tabulky jízd'!AX51&gt;0,"1","0")</f>
        <v>0</v>
      </c>
      <c r="AY47" s="4">
        <f>2*'Tabulky jízd'!AY51*Vzdálenosti!$F$59-Vzdálenosti!$F$59*IF('Tabulky jízd'!AY51&gt;0,"1","0")</f>
        <v>0</v>
      </c>
      <c r="AZ47" s="4">
        <f>2*'Tabulky jízd'!AZ51*Vzdálenosti!$F$59-Vzdálenosti!$F$59*IF('Tabulky jízd'!AZ51&gt;0,"1","0")</f>
        <v>0</v>
      </c>
      <c r="BA47" s="4">
        <f>2*'Tabulky jízd'!BA51*Vzdálenosti!$F$59-Vzdálenosti!$F$59*IF('Tabulky jízd'!BA51&gt;0,"1","0")</f>
        <v>0</v>
      </c>
      <c r="BB47" s="4">
        <f>2*'Tabulky jízd'!BB51*Vzdálenosti!$F$59-Vzdálenosti!$F$59*IF('Tabulky jízd'!BB51&gt;0,"1","0")</f>
        <v>0</v>
      </c>
      <c r="BC47" s="4">
        <f>2*'Tabulky jízd'!BC51*Vzdálenosti!$F$59-Vzdálenosti!$F$59*IF('Tabulky jízd'!BC51&gt;0,"1","0")</f>
        <v>0</v>
      </c>
      <c r="BD47" s="4">
        <f>2*'Tabulky jízd'!BD51*Vzdálenosti!$F$59-Vzdálenosti!$F$59*IF('Tabulky jízd'!BD51&gt;0,"1","0")</f>
        <v>0</v>
      </c>
      <c r="BE47" s="4">
        <f>2*'Tabulky jízd'!BE51*Vzdálenosti!$F$59-Vzdálenosti!$F$59*IF('Tabulky jízd'!BE51&gt;0,"1","0")</f>
        <v>0</v>
      </c>
      <c r="BF47" s="4">
        <f>2*'Tabulky jízd'!BF51*Vzdálenosti!$F$59-Vzdálenosti!$F$59*IF('Tabulky jízd'!BF51&gt;0,"1","0")</f>
        <v>0</v>
      </c>
      <c r="BG47" s="4">
        <f>2*'Tabulky jízd'!BG51*Vzdálenosti!$F$59-Vzdálenosti!$F$59*IF('Tabulky jízd'!BG51&gt;0,"1","0")</f>
        <v>0</v>
      </c>
      <c r="BH47" s="4">
        <f>2*'Tabulky jízd'!BH51*Vzdálenosti!$F$59-Vzdálenosti!$F$59*IF('Tabulky jízd'!BH51&gt;0,"1","0")</f>
        <v>0</v>
      </c>
      <c r="BI47" s="4">
        <f>2*'Tabulky jízd'!BI51*Vzdálenosti!$F$59-Vzdálenosti!$F$59*IF('Tabulky jízd'!BI51&gt;0,"1","0")</f>
        <v>0</v>
      </c>
      <c r="BJ47" s="4">
        <f>2*'Tabulky jízd'!BJ51*Vzdálenosti!$F$59-Vzdálenosti!$F$59*IF('Tabulky jízd'!BJ51&gt;0,"1","0")</f>
        <v>0</v>
      </c>
      <c r="BK47" s="4">
        <f>2*'Tabulky jízd'!BK51*Vzdálenosti!$F$59-Vzdálenosti!$F$59*IF('Tabulky jízd'!BK51&gt;0,"1","0")</f>
        <v>0</v>
      </c>
      <c r="BL47" s="4">
        <f>2*'Tabulky jízd'!BL51*Vzdálenosti!$F$59-Vzdálenosti!$F$59*IF('Tabulky jízd'!BL51&gt;0,"1","0")</f>
        <v>6532</v>
      </c>
      <c r="BM47" s="4">
        <f>2*'Tabulky jízd'!BM51*Vzdálenosti!$F$59-Vzdálenosti!$F$59*IF('Tabulky jízd'!BM51&gt;0,"1","0")</f>
        <v>6532</v>
      </c>
      <c r="BN47" s="4">
        <f>2*'Tabulky jízd'!BN51*Vzdálenosti!$F$59-Vzdálenosti!$F$59*IF('Tabulky jízd'!BN51&gt;0,"1","0")</f>
        <v>6532</v>
      </c>
      <c r="BO47" s="4">
        <f>2*'Tabulky jízd'!BO51*Vzdálenosti!$F$59-Vzdálenosti!$F$59*IF('Tabulky jízd'!BO51&gt;0,"1","0")</f>
        <v>6532</v>
      </c>
      <c r="BP47" s="4">
        <f>2*'Tabulky jízd'!BP51*Vzdálenosti!$F$59-Vzdálenosti!$F$59*IF('Tabulky jízd'!BP51&gt;0,"1","0")</f>
        <v>6532</v>
      </c>
      <c r="BQ47" s="4">
        <f>2*'Tabulky jízd'!BQ51*Vzdálenosti!$F$59-Vzdálenosti!$F$59*IF('Tabulky jízd'!BQ51&gt;0,"1","0")</f>
        <v>6532</v>
      </c>
      <c r="BR47" s="4">
        <f>2*'Tabulky jízd'!BR51*Vzdálenosti!$F$59-Vzdálenosti!$F$59*IF('Tabulky jízd'!BR51&gt;0,"1","0")</f>
        <v>2556</v>
      </c>
      <c r="BS47" s="4">
        <f>2*'Tabulky jízd'!BS51*Vzdálenosti!$F$59-Vzdálenosti!$F$59*IF('Tabulky jízd'!BS51&gt;0,"1","0")</f>
        <v>0</v>
      </c>
      <c r="BT47" s="4">
        <f>2*'Tabulky jízd'!BT51*Vzdálenosti!$F$59-Vzdálenosti!$F$59*IF('Tabulky jízd'!BT51&gt;0,"1","0")</f>
        <v>0</v>
      </c>
      <c r="BU47" s="4">
        <f>2*'Tabulky jízd'!BU51*Vzdálenosti!$F$59-Vzdálenosti!$F$59*IF('Tabulky jízd'!BU51&gt;0,"1","0")</f>
        <v>0</v>
      </c>
      <c r="BV47" s="4">
        <f>2*'Tabulky jízd'!BV51*Vzdálenosti!$F$59-Vzdálenosti!$F$59*IF('Tabulky jízd'!BV51&gt;0,"1","0")</f>
        <v>0</v>
      </c>
      <c r="BW47" s="4">
        <f>2*'Tabulky jízd'!BW51*Vzdálenosti!$F$59-Vzdálenosti!$F$59*IF('Tabulky jízd'!BW51&gt;0,"1","0")</f>
        <v>0</v>
      </c>
      <c r="BX47" s="4">
        <f>2*'Tabulky jízd'!BX51*Vzdálenosti!$F$59-Vzdálenosti!$F$59*IF('Tabulky jízd'!BX51&gt;0,"1","0")</f>
        <v>0</v>
      </c>
      <c r="BY47" s="4">
        <f>2*'Tabulky jízd'!BY51*Vzdálenosti!$F$59-Vzdálenosti!$F$59*IF('Tabulky jízd'!BY51&gt;0,"1","0")</f>
        <v>6532</v>
      </c>
      <c r="BZ47" s="4">
        <f>2*'Tabulky jízd'!BZ51*Vzdálenosti!$F$59-Vzdálenosti!$F$59*IF('Tabulky jízd'!BZ51&gt;0,"1","0")</f>
        <v>7100</v>
      </c>
      <c r="CA47" s="4">
        <f>2*'Tabulky jízd'!CA51*Vzdálenosti!$F$59-Vzdálenosti!$F$59*IF('Tabulky jízd'!CA51&gt;0,"1","0")</f>
        <v>6532</v>
      </c>
      <c r="CB47" s="4">
        <f>2*'Tabulky jízd'!CB51*Vzdálenosti!$F$59-Vzdálenosti!$F$59*IF('Tabulky jízd'!CB51&gt;0,"1","0")</f>
        <v>6532</v>
      </c>
      <c r="CC47" s="4">
        <f>2*'Tabulky jízd'!CC51*Vzdálenosti!$F$59-Vzdálenosti!$F$59*IF('Tabulky jízd'!CC51&gt;0,"1","0")</f>
        <v>6532</v>
      </c>
      <c r="CD47" s="4">
        <f>2*'Tabulky jízd'!CD51*Vzdálenosti!$F$59-Vzdálenosti!$F$59*IF('Tabulky jízd'!CD51&gt;0,"1","0")</f>
        <v>3124</v>
      </c>
      <c r="CE47" s="4">
        <f>2*'Tabulky jízd'!CE51*Vzdálenosti!$F$59-Vzdálenosti!$F$59*IF('Tabulky jízd'!CE51&gt;0,"1","0")</f>
        <v>0</v>
      </c>
      <c r="CF47" s="4">
        <f>2*'Tabulky jízd'!CF51*Vzdálenosti!$F$59-Vzdálenosti!$F$59*IF('Tabulky jízd'!CF51&gt;0,"1","0")</f>
        <v>0</v>
      </c>
      <c r="CG47" s="4">
        <f>2*'Tabulky jízd'!CG51*Vzdálenosti!$F$59-Vzdálenosti!$F$59*IF('Tabulky jízd'!CG51&gt;0,"1","0")</f>
        <v>0</v>
      </c>
      <c r="CH47" s="4">
        <f>2*'Tabulky jízd'!CH51*Vzdálenosti!$F$59-Vzdálenosti!$F$59*IF('Tabulky jízd'!CH51&gt;0,"1","0")</f>
        <v>0</v>
      </c>
      <c r="CI47" s="4">
        <f>2*'Tabulky jízd'!CI51*Vzdálenosti!$F$59-Vzdálenosti!$F$59*IF('Tabulky jízd'!CI51&gt;0,"1","0")</f>
        <v>0</v>
      </c>
      <c r="CJ47" s="4">
        <f>2*'Tabulky jízd'!CJ51*Vzdálenosti!$F$59-Vzdálenosti!$F$59*IF('Tabulky jízd'!CJ51&gt;0,"1","0")</f>
        <v>0</v>
      </c>
      <c r="CK47" s="4">
        <f>2*'Tabulky jízd'!CK51*Vzdálenosti!$F$59-Vzdálenosti!$F$59*IF('Tabulky jízd'!CK51&gt;0,"1","0")</f>
        <v>0</v>
      </c>
      <c r="CL47" s="4">
        <f>2*'Tabulky jízd'!CL51*Vzdálenosti!$F$59-Vzdálenosti!$F$59*IF('Tabulky jízd'!CL51&gt;0,"1","0")</f>
        <v>0</v>
      </c>
      <c r="CM47" s="4">
        <f>2*'Tabulky jízd'!CM51*Vzdálenosti!$F$59-Vzdálenosti!$F$59*IF('Tabulky jízd'!CM51&gt;0,"1","0")</f>
        <v>0</v>
      </c>
      <c r="CN47" s="4">
        <f>2*'Tabulky jízd'!CN51*Vzdálenosti!$F$59-Vzdálenosti!$F$59*IF('Tabulky jízd'!CN51&gt;0,"1","0")</f>
        <v>0</v>
      </c>
      <c r="CO47" s="4">
        <f>2*'Tabulky jízd'!CO51*Vzdálenosti!$F$59-Vzdálenosti!$F$59*IF('Tabulky jízd'!CO51&gt;0,"1","0")</f>
        <v>0</v>
      </c>
      <c r="CP47" s="4">
        <f>2*'Tabulky jízd'!CP51*Vzdálenosti!$F$59-Vzdálenosti!$F$59*IF('Tabulky jízd'!CP51&gt;0,"1","0")</f>
        <v>0</v>
      </c>
      <c r="CQ47" s="4">
        <f>2*'Tabulky jízd'!CQ51*Vzdálenosti!$F$59-Vzdálenosti!$F$59*IF('Tabulky jízd'!CQ51&gt;0,"1","0")</f>
        <v>0</v>
      </c>
      <c r="CR47" s="4">
        <f>2*'Tabulky jízd'!CR51*Vzdálenosti!$F$59-Vzdálenosti!$F$59*IF('Tabulky jízd'!CR51&gt;0,"1","0")</f>
        <v>0</v>
      </c>
      <c r="CS47" s="4">
        <f>2*'Tabulky jízd'!CS51*Vzdálenosti!$F$59-Vzdálenosti!$F$59*IF('Tabulky jízd'!CS51&gt;0,"1","0")</f>
        <v>0</v>
      </c>
      <c r="CT47" s="4">
        <f>2*'Tabulky jízd'!CT51*Vzdálenosti!$F$59-Vzdálenosti!$F$59*IF('Tabulky jízd'!CT51&gt;0,"1","0")</f>
        <v>0</v>
      </c>
      <c r="CU47" s="4">
        <f>2*'Tabulky jízd'!CU51*Vzdálenosti!$F$59-Vzdálenosti!$F$59*IF('Tabulky jízd'!CU51&gt;0,"1","0")</f>
        <v>0</v>
      </c>
      <c r="CV47" s="4">
        <f>2*'Tabulky jízd'!CV51*Vzdálenosti!$F$59-Vzdálenosti!$F$59*IF('Tabulky jízd'!CV51&gt;0,"1","0")</f>
        <v>0</v>
      </c>
      <c r="CW47" s="16">
        <f t="shared" si="2"/>
        <v>178068</v>
      </c>
    </row>
    <row r="48" spans="1:101" s="15" customFormat="1" x14ac:dyDescent="0.25">
      <c r="A48" s="19"/>
      <c r="B48" s="4" t="s">
        <v>54</v>
      </c>
      <c r="C48" s="4" t="s">
        <v>64</v>
      </c>
      <c r="D48" s="16" t="s">
        <v>99</v>
      </c>
      <c r="E48" s="4" t="s">
        <v>68</v>
      </c>
      <c r="F48" s="16">
        <v>3</v>
      </c>
      <c r="G48" s="16"/>
      <c r="H48" s="4">
        <f>2*'Tabulky jízd'!H52*Vzdálenosti!$F$60-Vzdálenosti!$F$60*IF('Tabulky jízd'!H52&gt;0,"1","0")</f>
        <v>0</v>
      </c>
      <c r="I48" s="4">
        <f>2*'Tabulky jízd'!I52*Vzdálenosti!$F$60-Vzdálenosti!$F$60*IF('Tabulky jízd'!I52&gt;0,"1","0")</f>
        <v>0</v>
      </c>
      <c r="J48" s="4">
        <f>2*'Tabulky jízd'!J52*Vzdálenosti!$F$60-Vzdálenosti!$F$60*IF('Tabulky jízd'!J52&gt;0,"1","0")</f>
        <v>0</v>
      </c>
      <c r="K48" s="4">
        <f>2*'Tabulky jízd'!K52*Vzdálenosti!$F$60-Vzdálenosti!$F$60*IF('Tabulky jízd'!K52&gt;0,"1","0")</f>
        <v>0</v>
      </c>
      <c r="L48" s="4">
        <f>2*'Tabulky jízd'!L52*Vzdálenosti!$F$60-Vzdálenosti!$F$60*IF('Tabulky jízd'!L52&gt;0,"1","0")</f>
        <v>0</v>
      </c>
      <c r="M48" s="4">
        <f>2*'Tabulky jízd'!M52*Vzdálenosti!$F$60-Vzdálenosti!$F$60*IF('Tabulky jízd'!M52&gt;0,"1","0")</f>
        <v>0</v>
      </c>
      <c r="N48" s="4">
        <f>2*'Tabulky jízd'!N52*Vzdálenosti!$F$60-Vzdálenosti!$F$60*IF('Tabulky jízd'!N52&gt;0,"1","0")</f>
        <v>0</v>
      </c>
      <c r="O48" s="4">
        <f>2*'Tabulky jízd'!O52*Vzdálenosti!$F$60-Vzdálenosti!$F$60*IF('Tabulky jízd'!O52&gt;0,"1","0")</f>
        <v>0</v>
      </c>
      <c r="P48" s="4">
        <f>2*'Tabulky jízd'!P52*Vzdálenosti!$F$60-Vzdálenosti!$F$60*IF('Tabulky jízd'!P52&gt;0,"1","0")</f>
        <v>0</v>
      </c>
      <c r="Q48" s="4">
        <f>2*'Tabulky jízd'!Q52*Vzdálenosti!$F$60-Vzdálenosti!$F$60*IF('Tabulky jízd'!Q52&gt;0,"1","0")</f>
        <v>0</v>
      </c>
      <c r="R48" s="4">
        <f>2*'Tabulky jízd'!R52*Vzdálenosti!$F$60-Vzdálenosti!$F$60*IF('Tabulky jízd'!R52&gt;0,"1","0")</f>
        <v>0</v>
      </c>
      <c r="S48" s="4">
        <f>2*'Tabulky jízd'!S52*Vzdálenosti!$F$60-Vzdálenosti!$F$60*IF('Tabulky jízd'!S52&gt;0,"1","0")</f>
        <v>0</v>
      </c>
      <c r="T48" s="4">
        <f>2*'Tabulky jízd'!T52*Vzdálenosti!$F$60-Vzdálenosti!$F$60*IF('Tabulky jízd'!T52&gt;0,"1","0")</f>
        <v>0</v>
      </c>
      <c r="U48" s="4">
        <f>2*'Tabulky jízd'!U52*Vzdálenosti!$F$60-Vzdálenosti!$F$60*IF('Tabulky jízd'!U52&gt;0,"1","0")</f>
        <v>0</v>
      </c>
      <c r="V48" s="4">
        <f>2*'Tabulky jízd'!V52*Vzdálenosti!$F$60-Vzdálenosti!$F$60*IF('Tabulky jízd'!V52&gt;0,"1","0")</f>
        <v>78</v>
      </c>
      <c r="W48" s="4">
        <f>2*'Tabulky jízd'!W52*Vzdálenosti!$F$60-Vzdálenosti!$F$60*IF('Tabulky jízd'!W52&gt;0,"1","0")</f>
        <v>0</v>
      </c>
      <c r="X48" s="4">
        <f>2*'Tabulky jízd'!X52*Vzdálenosti!$F$60-Vzdálenosti!$F$60*IF('Tabulky jízd'!X52&gt;0,"1","0")</f>
        <v>0</v>
      </c>
      <c r="Y48" s="4">
        <f>2*'Tabulky jízd'!Y52*Vzdálenosti!$F$60-Vzdálenosti!$F$60*IF('Tabulky jízd'!Y52&gt;0,"1","0")</f>
        <v>0</v>
      </c>
      <c r="Z48" s="4">
        <f>2*'Tabulky jízd'!Z52*Vzdálenosti!$F$60-Vzdálenosti!$F$60*IF('Tabulky jízd'!Z52&gt;0,"1","0")</f>
        <v>0</v>
      </c>
      <c r="AA48" s="4">
        <f>2*'Tabulky jízd'!AA52*Vzdálenosti!$F$60-Vzdálenosti!$F$60*IF('Tabulky jízd'!AA52&gt;0,"1","0")</f>
        <v>0</v>
      </c>
      <c r="AB48" s="4">
        <f>2*'Tabulky jízd'!AB52*Vzdálenosti!$F$60-Vzdálenosti!$F$60*IF('Tabulky jízd'!AB52&gt;0,"1","0")</f>
        <v>0</v>
      </c>
      <c r="AC48" s="4">
        <f>2*'Tabulky jízd'!AC52*Vzdálenosti!$F$60-Vzdálenosti!$F$60*IF('Tabulky jízd'!AC52&gt;0,"1","0")</f>
        <v>0</v>
      </c>
      <c r="AD48" s="4">
        <f>2*'Tabulky jízd'!AD52*Vzdálenosti!$F$60-Vzdálenosti!$F$60*IF('Tabulky jízd'!AD52&gt;0,"1","0")</f>
        <v>0</v>
      </c>
      <c r="AE48" s="4">
        <f>2*'Tabulky jízd'!AE52*Vzdálenosti!$F$60-Vzdálenosti!$F$60*IF('Tabulky jízd'!AE52&gt;0,"1","0")</f>
        <v>0</v>
      </c>
      <c r="AF48" s="4">
        <f>2*'Tabulky jízd'!AF52*Vzdálenosti!$F$60-Vzdálenosti!$F$60*IF('Tabulky jízd'!AF52&gt;0,"1","0")</f>
        <v>0</v>
      </c>
      <c r="AG48" s="4">
        <f>2*'Tabulky jízd'!AG52*Vzdálenosti!$F$60-Vzdálenosti!$F$60*IF('Tabulky jízd'!AG52&gt;0,"1","0")</f>
        <v>0</v>
      </c>
      <c r="AH48" s="4">
        <f>2*'Tabulky jízd'!AH52*Vzdálenosti!$F$60-Vzdálenosti!$F$60*IF('Tabulky jízd'!AH52&gt;0,"1","0")</f>
        <v>0</v>
      </c>
      <c r="AI48" s="4">
        <f>2*'Tabulky jízd'!AI52*Vzdálenosti!$F$60-Vzdálenosti!$F$60*IF('Tabulky jízd'!AI52&gt;0,"1","0")</f>
        <v>0</v>
      </c>
      <c r="AJ48" s="4">
        <f>2*'Tabulky jízd'!AJ52*Vzdálenosti!$F$60-Vzdálenosti!$F$60*IF('Tabulky jízd'!AJ52&gt;0,"1","0")</f>
        <v>0</v>
      </c>
      <c r="AK48" s="4">
        <f>2*'Tabulky jízd'!AK52*Vzdálenosti!$F$60-Vzdálenosti!$F$60*IF('Tabulky jízd'!AK52&gt;0,"1","0")</f>
        <v>0</v>
      </c>
      <c r="AL48" s="4">
        <f>2*'Tabulky jízd'!AL52*Vzdálenosti!$F$60-Vzdálenosti!$F$60*IF('Tabulky jízd'!AL52&gt;0,"1","0")</f>
        <v>0</v>
      </c>
      <c r="AM48" s="4">
        <f>2*'Tabulky jízd'!AM52*Vzdálenosti!$F$60-Vzdálenosti!$F$60*IF('Tabulky jízd'!AM52&gt;0,"1","0")</f>
        <v>390</v>
      </c>
      <c r="AN48" s="4">
        <f>2*'Tabulky jízd'!AN52*Vzdálenosti!$F$60-Vzdálenosti!$F$60*IF('Tabulky jízd'!AN52&gt;0,"1","0")</f>
        <v>0</v>
      </c>
      <c r="AO48" s="4">
        <f>2*'Tabulky jízd'!AO52*Vzdálenosti!$F$60-Vzdálenosti!$F$60*IF('Tabulky jízd'!AO52&gt;0,"1","0")</f>
        <v>0</v>
      </c>
      <c r="AP48" s="4">
        <f>2*'Tabulky jízd'!AP52*Vzdálenosti!$F$60-Vzdálenosti!$F$60*IF('Tabulky jízd'!AP52&gt;0,"1","0")</f>
        <v>0</v>
      </c>
      <c r="AQ48" s="4">
        <f>2*'Tabulky jízd'!AQ52*Vzdálenosti!$F$60-Vzdálenosti!$F$60*IF('Tabulky jízd'!AQ52&gt;0,"1","0")</f>
        <v>0</v>
      </c>
      <c r="AR48" s="4">
        <f>2*'Tabulky jízd'!AR52*Vzdálenosti!$F$60-Vzdálenosti!$F$60*IF('Tabulky jízd'!AR52&gt;0,"1","0")</f>
        <v>0</v>
      </c>
      <c r="AS48" s="4">
        <f>2*'Tabulky jízd'!AS52*Vzdálenosti!$F$60-Vzdálenosti!$F$60*IF('Tabulky jízd'!AS52&gt;0,"1","0")</f>
        <v>0</v>
      </c>
      <c r="AT48" s="4">
        <f>2*'Tabulky jízd'!AT52*Vzdálenosti!$F$60-Vzdálenosti!$F$60*IF('Tabulky jízd'!AT52&gt;0,"1","0")</f>
        <v>0</v>
      </c>
      <c r="AU48" s="4">
        <f>2*'Tabulky jízd'!AU52*Vzdálenosti!$F$60-Vzdálenosti!$F$60*IF('Tabulky jízd'!AU52&gt;0,"1","0")</f>
        <v>0</v>
      </c>
      <c r="AV48" s="4">
        <f>2*'Tabulky jízd'!AV52*Vzdálenosti!$F$60-Vzdálenosti!$F$60*IF('Tabulky jízd'!AV52&gt;0,"1","0")</f>
        <v>0</v>
      </c>
      <c r="AW48" s="4">
        <f>2*'Tabulky jízd'!AW52*Vzdálenosti!$F$60-Vzdálenosti!$F$60*IF('Tabulky jízd'!AW52&gt;0,"1","0")</f>
        <v>0</v>
      </c>
      <c r="AX48" s="4">
        <f>2*'Tabulky jízd'!AX52*Vzdálenosti!$F$60-Vzdálenosti!$F$60*IF('Tabulky jízd'!AX52&gt;0,"1","0")</f>
        <v>0</v>
      </c>
      <c r="AY48" s="4">
        <f>2*'Tabulky jízd'!AY52*Vzdálenosti!$F$60-Vzdálenosti!$F$60*IF('Tabulky jízd'!AY52&gt;0,"1","0")</f>
        <v>0</v>
      </c>
      <c r="AZ48" s="4">
        <f>2*'Tabulky jízd'!AZ52*Vzdálenosti!$F$60-Vzdálenosti!$F$60*IF('Tabulky jízd'!AZ52&gt;0,"1","0")</f>
        <v>0</v>
      </c>
      <c r="BA48" s="4">
        <f>2*'Tabulky jízd'!BA52*Vzdálenosti!$F$60-Vzdálenosti!$F$60*IF('Tabulky jízd'!BA52&gt;0,"1","0")</f>
        <v>0</v>
      </c>
      <c r="BB48" s="4">
        <f>2*'Tabulky jízd'!BB52*Vzdálenosti!$F$60-Vzdálenosti!$F$60*IF('Tabulky jízd'!BB52&gt;0,"1","0")</f>
        <v>0</v>
      </c>
      <c r="BC48" s="4">
        <f>2*'Tabulky jízd'!BC52*Vzdálenosti!$F$60-Vzdálenosti!$F$60*IF('Tabulky jízd'!BC52&gt;0,"1","0")</f>
        <v>0</v>
      </c>
      <c r="BD48" s="4">
        <f>2*'Tabulky jízd'!BD52*Vzdálenosti!$F$60-Vzdálenosti!$F$60*IF('Tabulky jízd'!BD52&gt;0,"1","0")</f>
        <v>0</v>
      </c>
      <c r="BE48" s="4">
        <f>2*'Tabulky jízd'!BE52*Vzdálenosti!$F$60-Vzdálenosti!$F$60*IF('Tabulky jízd'!BE52&gt;0,"1","0")</f>
        <v>0</v>
      </c>
      <c r="BF48" s="4">
        <f>2*'Tabulky jízd'!BF52*Vzdálenosti!$F$60-Vzdálenosti!$F$60*IF('Tabulky jízd'!BF52&gt;0,"1","0")</f>
        <v>0</v>
      </c>
      <c r="BG48" s="4">
        <f>2*'Tabulky jízd'!BG52*Vzdálenosti!$F$60-Vzdálenosti!$F$60*IF('Tabulky jízd'!BG52&gt;0,"1","0")</f>
        <v>0</v>
      </c>
      <c r="BH48" s="4">
        <f>2*'Tabulky jízd'!BH52*Vzdálenosti!$F$60-Vzdálenosti!$F$60*IF('Tabulky jízd'!BH52&gt;0,"1","0")</f>
        <v>0</v>
      </c>
      <c r="BI48" s="4">
        <f>2*'Tabulky jízd'!BI52*Vzdálenosti!$F$60-Vzdálenosti!$F$60*IF('Tabulky jízd'!BI52&gt;0,"1","0")</f>
        <v>0</v>
      </c>
      <c r="BJ48" s="4">
        <f>2*'Tabulky jízd'!BJ52*Vzdálenosti!$F$60-Vzdálenosti!$F$60*IF('Tabulky jízd'!BJ52&gt;0,"1","0")</f>
        <v>0</v>
      </c>
      <c r="BK48" s="4">
        <f>2*'Tabulky jízd'!BK52*Vzdálenosti!$F$60-Vzdálenosti!$F$60*IF('Tabulky jízd'!BK52&gt;0,"1","0")</f>
        <v>390</v>
      </c>
      <c r="BL48" s="4">
        <f>2*'Tabulky jízd'!BL52*Vzdálenosti!$F$60-Vzdálenosti!$F$60*IF('Tabulky jízd'!BL52&gt;0,"1","0")</f>
        <v>0</v>
      </c>
      <c r="BM48" s="4">
        <f>2*'Tabulky jízd'!BM52*Vzdálenosti!$F$60-Vzdálenosti!$F$60*IF('Tabulky jízd'!BM52&gt;0,"1","0")</f>
        <v>0</v>
      </c>
      <c r="BN48" s="4">
        <f>2*'Tabulky jízd'!BN52*Vzdálenosti!$F$60-Vzdálenosti!$F$60*IF('Tabulky jízd'!BN52&gt;0,"1","0")</f>
        <v>0</v>
      </c>
      <c r="BO48" s="4">
        <f>2*'Tabulky jízd'!BO52*Vzdálenosti!$F$60-Vzdálenosti!$F$60*IF('Tabulky jízd'!BO52&gt;0,"1","0")</f>
        <v>0</v>
      </c>
      <c r="BP48" s="4">
        <f>2*'Tabulky jízd'!BP52*Vzdálenosti!$F$60-Vzdálenosti!$F$60*IF('Tabulky jízd'!BP52&gt;0,"1","0")</f>
        <v>0</v>
      </c>
      <c r="BQ48" s="4">
        <f>2*'Tabulky jízd'!BQ52*Vzdálenosti!$F$60-Vzdálenosti!$F$60*IF('Tabulky jízd'!BQ52&gt;0,"1","0")</f>
        <v>0</v>
      </c>
      <c r="BR48" s="4">
        <f>2*'Tabulky jízd'!BR52*Vzdálenosti!$F$60-Vzdálenosti!$F$60*IF('Tabulky jízd'!BR52&gt;0,"1","0")</f>
        <v>0</v>
      </c>
      <c r="BS48" s="4">
        <f>2*'Tabulky jízd'!BS52*Vzdálenosti!$F$60-Vzdálenosti!$F$60*IF('Tabulky jízd'!BS52&gt;0,"1","0")</f>
        <v>0</v>
      </c>
      <c r="BT48" s="4">
        <f>2*'Tabulky jízd'!BT52*Vzdálenosti!$F$60-Vzdálenosti!$F$60*IF('Tabulky jízd'!BT52&gt;0,"1","0")</f>
        <v>0</v>
      </c>
      <c r="BU48" s="4">
        <f>2*'Tabulky jízd'!BU52*Vzdálenosti!$F$60-Vzdálenosti!$F$60*IF('Tabulky jízd'!BU52&gt;0,"1","0")</f>
        <v>0</v>
      </c>
      <c r="BV48" s="4">
        <f>2*'Tabulky jízd'!BV52*Vzdálenosti!$F$60-Vzdálenosti!$F$60*IF('Tabulky jízd'!BV52&gt;0,"1","0")</f>
        <v>0</v>
      </c>
      <c r="BW48" s="4">
        <f>2*'Tabulky jízd'!BW52*Vzdálenosti!$F$60-Vzdálenosti!$F$60*IF('Tabulky jízd'!BW52&gt;0,"1","0")</f>
        <v>0</v>
      </c>
      <c r="BX48" s="4">
        <f>2*'Tabulky jízd'!BX52*Vzdálenosti!$F$60-Vzdálenosti!$F$60*IF('Tabulky jízd'!BX52&gt;0,"1","0")</f>
        <v>0</v>
      </c>
      <c r="BY48" s="4">
        <f>2*'Tabulky jízd'!BY52*Vzdálenosti!$F$60-Vzdálenosti!$F$60*IF('Tabulky jízd'!BY52&gt;0,"1","0")</f>
        <v>0</v>
      </c>
      <c r="BZ48" s="4">
        <f>2*'Tabulky jízd'!BZ52*Vzdálenosti!$F$60-Vzdálenosti!$F$60*IF('Tabulky jízd'!BZ52&gt;0,"1","0")</f>
        <v>0</v>
      </c>
      <c r="CA48" s="4">
        <f>2*'Tabulky jízd'!CA52*Vzdálenosti!$F$60-Vzdálenosti!$F$60*IF('Tabulky jízd'!CA52&gt;0,"1","0")</f>
        <v>0</v>
      </c>
      <c r="CB48" s="4">
        <f>2*'Tabulky jízd'!CB52*Vzdálenosti!$F$60-Vzdálenosti!$F$60*IF('Tabulky jízd'!CB52&gt;0,"1","0")</f>
        <v>0</v>
      </c>
      <c r="CC48" s="4">
        <f>2*'Tabulky jízd'!CC52*Vzdálenosti!$F$60-Vzdálenosti!$F$60*IF('Tabulky jízd'!CC52&gt;0,"1","0")</f>
        <v>0</v>
      </c>
      <c r="CD48" s="4">
        <f>2*'Tabulky jízd'!CD52*Vzdálenosti!$F$60-Vzdálenosti!$F$60*IF('Tabulky jízd'!CD52&gt;0,"1","0")</f>
        <v>0</v>
      </c>
      <c r="CE48" s="4">
        <f>2*'Tabulky jízd'!CE52*Vzdálenosti!$F$60-Vzdálenosti!$F$60*IF('Tabulky jízd'!CE52&gt;0,"1","0")</f>
        <v>0</v>
      </c>
      <c r="CF48" s="4">
        <f>2*'Tabulky jízd'!CF52*Vzdálenosti!$F$60-Vzdálenosti!$F$60*IF('Tabulky jízd'!CF52&gt;0,"1","0")</f>
        <v>0</v>
      </c>
      <c r="CG48" s="4">
        <f>2*'Tabulky jízd'!CG52*Vzdálenosti!$F$60-Vzdálenosti!$F$60*IF('Tabulky jízd'!CG52&gt;0,"1","0")</f>
        <v>0</v>
      </c>
      <c r="CH48" s="4">
        <f>2*'Tabulky jízd'!CH52*Vzdálenosti!$F$60-Vzdálenosti!$F$60*IF('Tabulky jízd'!CH52&gt;0,"1","0")</f>
        <v>0</v>
      </c>
      <c r="CI48" s="4">
        <f>2*'Tabulky jízd'!CI52*Vzdálenosti!$F$60-Vzdálenosti!$F$60*IF('Tabulky jízd'!CI52&gt;0,"1","0")</f>
        <v>0</v>
      </c>
      <c r="CJ48" s="4">
        <f>2*'Tabulky jízd'!CJ52*Vzdálenosti!$F$60-Vzdálenosti!$F$60*IF('Tabulky jízd'!CJ52&gt;0,"1","0")</f>
        <v>0</v>
      </c>
      <c r="CK48" s="4">
        <f>2*'Tabulky jízd'!CK52*Vzdálenosti!$F$60-Vzdálenosti!$F$60*IF('Tabulky jízd'!CK52&gt;0,"1","0")</f>
        <v>0</v>
      </c>
      <c r="CL48" s="4">
        <f>2*'Tabulky jízd'!CL52*Vzdálenosti!$F$60-Vzdálenosti!$F$60*IF('Tabulky jízd'!CL52&gt;0,"1","0")</f>
        <v>0</v>
      </c>
      <c r="CM48" s="4">
        <f>2*'Tabulky jízd'!CM52*Vzdálenosti!$F$60-Vzdálenosti!$F$60*IF('Tabulky jízd'!CM52&gt;0,"1","0")</f>
        <v>0</v>
      </c>
      <c r="CN48" s="4">
        <f>2*'Tabulky jízd'!CN52*Vzdálenosti!$F$60-Vzdálenosti!$F$60*IF('Tabulky jízd'!CN52&gt;0,"1","0")</f>
        <v>0</v>
      </c>
      <c r="CO48" s="4">
        <f>2*'Tabulky jízd'!CO52*Vzdálenosti!$F$60-Vzdálenosti!$F$60*IF('Tabulky jízd'!CO52&gt;0,"1","0")</f>
        <v>0</v>
      </c>
      <c r="CP48" s="4">
        <f>2*'Tabulky jízd'!CP52*Vzdálenosti!$F$60-Vzdálenosti!$F$60*IF('Tabulky jízd'!CP52&gt;0,"1","0")</f>
        <v>0</v>
      </c>
      <c r="CQ48" s="4">
        <f>2*'Tabulky jízd'!CQ52*Vzdálenosti!$F$60-Vzdálenosti!$F$60*IF('Tabulky jízd'!CQ52&gt;0,"1","0")</f>
        <v>0</v>
      </c>
      <c r="CR48" s="4">
        <f>2*'Tabulky jízd'!CR52*Vzdálenosti!$F$60-Vzdálenosti!$F$60*IF('Tabulky jízd'!CR52&gt;0,"1","0")</f>
        <v>0</v>
      </c>
      <c r="CS48" s="4">
        <f>2*'Tabulky jízd'!CS52*Vzdálenosti!$F$60-Vzdálenosti!$F$60*IF('Tabulky jízd'!CS52&gt;0,"1","0")</f>
        <v>0</v>
      </c>
      <c r="CT48" s="4">
        <f>2*'Tabulky jízd'!CT52*Vzdálenosti!$F$60-Vzdálenosti!$F$60*IF('Tabulky jízd'!CT52&gt;0,"1","0")</f>
        <v>0</v>
      </c>
      <c r="CU48" s="4">
        <f>2*'Tabulky jízd'!CU52*Vzdálenosti!$F$60-Vzdálenosti!$F$60*IF('Tabulky jízd'!CU52&gt;0,"1","0")</f>
        <v>0</v>
      </c>
      <c r="CV48" s="4">
        <f>2*'Tabulky jízd'!CV52*Vzdálenosti!$F$60-Vzdálenosti!$F$60*IF('Tabulky jízd'!CV52&gt;0,"1","0")</f>
        <v>0</v>
      </c>
      <c r="CW48" s="16">
        <f t="shared" si="2"/>
        <v>858</v>
      </c>
    </row>
    <row r="49" spans="1:101" s="15" customFormat="1" x14ac:dyDescent="0.25">
      <c r="A49" s="19"/>
      <c r="B49" s="4" t="s">
        <v>54</v>
      </c>
      <c r="C49" s="4" t="s">
        <v>64</v>
      </c>
      <c r="D49" s="16" t="s">
        <v>99</v>
      </c>
      <c r="E49" s="4" t="s">
        <v>69</v>
      </c>
      <c r="F49" s="16">
        <v>3</v>
      </c>
      <c r="G49" s="16"/>
      <c r="H49" s="4">
        <f>2*'Tabulky jízd'!H53*Vzdálenosti!$F$61-Vzdálenosti!$F$61*IF('Tabulky jízd'!H53&gt;0,"1","0")</f>
        <v>0</v>
      </c>
      <c r="I49" s="4">
        <f>2*'Tabulky jízd'!I53*Vzdálenosti!$F$61-Vzdálenosti!$F$61*IF('Tabulky jízd'!I53&gt;0,"1","0")</f>
        <v>0</v>
      </c>
      <c r="J49" s="4">
        <f>2*'Tabulky jízd'!J53*Vzdálenosti!$F$61-Vzdálenosti!$F$61*IF('Tabulky jízd'!J53&gt;0,"1","0")</f>
        <v>0</v>
      </c>
      <c r="K49" s="4">
        <f>2*'Tabulky jízd'!K53*Vzdálenosti!$F$61-Vzdálenosti!$F$61*IF('Tabulky jízd'!K53&gt;0,"1","0")</f>
        <v>0</v>
      </c>
      <c r="L49" s="4">
        <f>2*'Tabulky jízd'!L53*Vzdálenosti!$F$61-Vzdálenosti!$F$61*IF('Tabulky jízd'!L53&gt;0,"1","0")</f>
        <v>0</v>
      </c>
      <c r="M49" s="4">
        <f>2*'Tabulky jízd'!M53*Vzdálenosti!$F$61-Vzdálenosti!$F$61*IF('Tabulky jízd'!M53&gt;0,"1","0")</f>
        <v>0</v>
      </c>
      <c r="N49" s="4">
        <f>2*'Tabulky jízd'!N53*Vzdálenosti!$F$61-Vzdálenosti!$F$61*IF('Tabulky jízd'!N53&gt;0,"1","0")</f>
        <v>0</v>
      </c>
      <c r="O49" s="4">
        <f>2*'Tabulky jízd'!O53*Vzdálenosti!$F$61-Vzdálenosti!$F$61*IF('Tabulky jízd'!O53&gt;0,"1","0")</f>
        <v>0</v>
      </c>
      <c r="P49" s="4">
        <f>2*'Tabulky jízd'!P53*Vzdálenosti!$F$61-Vzdálenosti!$F$61*IF('Tabulky jízd'!P53&gt;0,"1","0")</f>
        <v>0</v>
      </c>
      <c r="Q49" s="4">
        <f>2*'Tabulky jízd'!Q53*Vzdálenosti!$F$61-Vzdálenosti!$F$61*IF('Tabulky jízd'!Q53&gt;0,"1","0")</f>
        <v>0</v>
      </c>
      <c r="R49" s="4">
        <f>2*'Tabulky jízd'!R53*Vzdálenosti!$F$61-Vzdálenosti!$F$61*IF('Tabulky jízd'!R53&gt;0,"1","0")</f>
        <v>0</v>
      </c>
      <c r="S49" s="4">
        <f>2*'Tabulky jízd'!S53*Vzdálenosti!$F$61-Vzdálenosti!$F$61*IF('Tabulky jízd'!S53&gt;0,"1","0")</f>
        <v>0</v>
      </c>
      <c r="T49" s="4">
        <f>2*'Tabulky jízd'!T53*Vzdálenosti!$F$61-Vzdálenosti!$F$61*IF('Tabulky jízd'!T53&gt;0,"1","0")</f>
        <v>0</v>
      </c>
      <c r="U49" s="4">
        <f>2*'Tabulky jízd'!U53*Vzdálenosti!$F$61-Vzdálenosti!$F$61*IF('Tabulky jízd'!U53&gt;0,"1","0")</f>
        <v>0</v>
      </c>
      <c r="V49" s="4">
        <f>2*'Tabulky jízd'!V53*Vzdálenosti!$F$61-Vzdálenosti!$F$61*IF('Tabulky jízd'!V53&gt;0,"1","0")</f>
        <v>0</v>
      </c>
      <c r="W49" s="4">
        <f>2*'Tabulky jízd'!W53*Vzdálenosti!$F$61-Vzdálenosti!$F$61*IF('Tabulky jízd'!W53&gt;0,"1","0")</f>
        <v>0</v>
      </c>
      <c r="X49" s="4">
        <f>2*'Tabulky jízd'!X53*Vzdálenosti!$F$61-Vzdálenosti!$F$61*IF('Tabulky jízd'!X53&gt;0,"1","0")</f>
        <v>0</v>
      </c>
      <c r="Y49" s="4">
        <f>2*'Tabulky jízd'!Y53*Vzdálenosti!$F$61-Vzdálenosti!$F$61*IF('Tabulky jízd'!Y53&gt;0,"1","0")</f>
        <v>0</v>
      </c>
      <c r="Z49" s="4">
        <f>2*'Tabulky jízd'!Z53*Vzdálenosti!$F$61-Vzdálenosti!$F$61*IF('Tabulky jízd'!Z53&gt;0,"1","0")</f>
        <v>0</v>
      </c>
      <c r="AA49" s="4">
        <f>2*'Tabulky jízd'!AA53*Vzdálenosti!$F$61-Vzdálenosti!$F$61*IF('Tabulky jízd'!AA53&gt;0,"1","0")</f>
        <v>0</v>
      </c>
      <c r="AB49" s="4">
        <f>2*'Tabulky jízd'!AB53*Vzdálenosti!$F$61-Vzdálenosti!$F$61*IF('Tabulky jízd'!AB53&gt;0,"1","0")</f>
        <v>0</v>
      </c>
      <c r="AC49" s="4">
        <f>2*'Tabulky jízd'!AC53*Vzdálenosti!$F$61-Vzdálenosti!$F$61*IF('Tabulky jízd'!AC53&gt;0,"1","0")</f>
        <v>0</v>
      </c>
      <c r="AD49" s="4">
        <f>2*'Tabulky jízd'!AD53*Vzdálenosti!$F$61-Vzdálenosti!$F$61*IF('Tabulky jízd'!AD53&gt;0,"1","0")</f>
        <v>0</v>
      </c>
      <c r="AE49" s="4">
        <f>2*'Tabulky jízd'!AE53*Vzdálenosti!$F$61-Vzdálenosti!$F$61*IF('Tabulky jízd'!AE53&gt;0,"1","0")</f>
        <v>0</v>
      </c>
      <c r="AF49" s="4">
        <f>2*'Tabulky jízd'!AF53*Vzdálenosti!$F$61-Vzdálenosti!$F$61*IF('Tabulky jízd'!AF53&gt;0,"1","0")</f>
        <v>0</v>
      </c>
      <c r="AG49" s="4">
        <f>2*'Tabulky jízd'!AG53*Vzdálenosti!$F$61-Vzdálenosti!$F$61*IF('Tabulky jízd'!AG53&gt;0,"1","0")</f>
        <v>0</v>
      </c>
      <c r="AH49" s="4">
        <f>2*'Tabulky jízd'!AH53*Vzdálenosti!$F$61-Vzdálenosti!$F$61*IF('Tabulky jízd'!AH53&gt;0,"1","0")</f>
        <v>0</v>
      </c>
      <c r="AI49" s="4">
        <f>2*'Tabulky jízd'!AI53*Vzdálenosti!$F$61-Vzdálenosti!$F$61*IF('Tabulky jízd'!AI53&gt;0,"1","0")</f>
        <v>0</v>
      </c>
      <c r="AJ49" s="4">
        <f>2*'Tabulky jízd'!AJ53*Vzdálenosti!$F$61-Vzdálenosti!$F$61*IF('Tabulky jízd'!AJ53&gt;0,"1","0")</f>
        <v>0</v>
      </c>
      <c r="AK49" s="4">
        <f>2*'Tabulky jízd'!AK53*Vzdálenosti!$F$61-Vzdálenosti!$F$61*IF('Tabulky jízd'!AK53&gt;0,"1","0")</f>
        <v>0</v>
      </c>
      <c r="AL49" s="4">
        <f>2*'Tabulky jízd'!AL53*Vzdálenosti!$F$61-Vzdálenosti!$F$61*IF('Tabulky jízd'!AL53&gt;0,"1","0")</f>
        <v>0</v>
      </c>
      <c r="AM49" s="4">
        <f>2*'Tabulky jízd'!AM53*Vzdálenosti!$F$61-Vzdálenosti!$F$61*IF('Tabulky jízd'!AM53&gt;0,"1","0")</f>
        <v>0</v>
      </c>
      <c r="AN49" s="4">
        <f>2*'Tabulky jízd'!AN53*Vzdálenosti!$F$61-Vzdálenosti!$F$61*IF('Tabulky jízd'!AN53&gt;0,"1","0")</f>
        <v>0</v>
      </c>
      <c r="AO49" s="4">
        <f>2*'Tabulky jízd'!AO53*Vzdálenosti!$F$61-Vzdálenosti!$F$61*IF('Tabulky jízd'!AO53&gt;0,"1","0")</f>
        <v>42</v>
      </c>
      <c r="AP49" s="4">
        <f>2*'Tabulky jízd'!AP53*Vzdálenosti!$F$61-Vzdálenosti!$F$61*IF('Tabulky jízd'!AP53&gt;0,"1","0")</f>
        <v>294</v>
      </c>
      <c r="AQ49" s="4">
        <f>2*'Tabulky jízd'!AQ53*Vzdálenosti!$F$61-Vzdálenosti!$F$61*IF('Tabulky jízd'!AQ53&gt;0,"1","0")</f>
        <v>0</v>
      </c>
      <c r="AR49" s="4">
        <f>2*'Tabulky jízd'!AR53*Vzdálenosti!$F$61-Vzdálenosti!$F$61*IF('Tabulky jízd'!AR53&gt;0,"1","0")</f>
        <v>0</v>
      </c>
      <c r="AS49" s="4">
        <f>2*'Tabulky jízd'!AS53*Vzdálenosti!$F$61-Vzdálenosti!$F$61*IF('Tabulky jízd'!AS53&gt;0,"1","0")</f>
        <v>0</v>
      </c>
      <c r="AT49" s="4">
        <f>2*'Tabulky jízd'!AT53*Vzdálenosti!$F$61-Vzdálenosti!$F$61*IF('Tabulky jízd'!AT53&gt;0,"1","0")</f>
        <v>0</v>
      </c>
      <c r="AU49" s="4">
        <f>2*'Tabulky jízd'!AU53*Vzdálenosti!$F$61-Vzdálenosti!$F$61*IF('Tabulky jízd'!AU53&gt;0,"1","0")</f>
        <v>0</v>
      </c>
      <c r="AV49" s="4">
        <f>2*'Tabulky jízd'!AV53*Vzdálenosti!$F$61-Vzdálenosti!$F$61*IF('Tabulky jízd'!AV53&gt;0,"1","0")</f>
        <v>0</v>
      </c>
      <c r="AW49" s="4">
        <f>2*'Tabulky jízd'!AW53*Vzdálenosti!$F$61-Vzdálenosti!$F$61*IF('Tabulky jízd'!AW53&gt;0,"1","0")</f>
        <v>0</v>
      </c>
      <c r="AX49" s="4">
        <f>2*'Tabulky jízd'!AX53*Vzdálenosti!$F$61-Vzdálenosti!$F$61*IF('Tabulky jízd'!AX53&gt;0,"1","0")</f>
        <v>0</v>
      </c>
      <c r="AY49" s="4">
        <f>2*'Tabulky jízd'!AY53*Vzdálenosti!$F$61-Vzdálenosti!$F$61*IF('Tabulky jízd'!AY53&gt;0,"1","0")</f>
        <v>0</v>
      </c>
      <c r="AZ49" s="4">
        <f>2*'Tabulky jízd'!AZ53*Vzdálenosti!$F$61-Vzdálenosti!$F$61*IF('Tabulky jízd'!AZ53&gt;0,"1","0")</f>
        <v>0</v>
      </c>
      <c r="BA49" s="4">
        <f>2*'Tabulky jízd'!BA53*Vzdálenosti!$F$61-Vzdálenosti!$F$61*IF('Tabulky jízd'!BA53&gt;0,"1","0")</f>
        <v>0</v>
      </c>
      <c r="BB49" s="4">
        <f>2*'Tabulky jízd'!BB53*Vzdálenosti!$F$61-Vzdálenosti!$F$61*IF('Tabulky jízd'!BB53&gt;0,"1","0")</f>
        <v>0</v>
      </c>
      <c r="BC49" s="4">
        <f>2*'Tabulky jízd'!BC53*Vzdálenosti!$F$61-Vzdálenosti!$F$61*IF('Tabulky jízd'!BC53&gt;0,"1","0")</f>
        <v>0</v>
      </c>
      <c r="BD49" s="4">
        <f>2*'Tabulky jízd'!BD53*Vzdálenosti!$F$61-Vzdálenosti!$F$61*IF('Tabulky jízd'!BD53&gt;0,"1","0")</f>
        <v>0</v>
      </c>
      <c r="BE49" s="4">
        <f>2*'Tabulky jízd'!BE53*Vzdálenosti!$F$61-Vzdálenosti!$F$61*IF('Tabulky jízd'!BE53&gt;0,"1","0")</f>
        <v>0</v>
      </c>
      <c r="BF49" s="4">
        <f>2*'Tabulky jízd'!BF53*Vzdálenosti!$F$61-Vzdálenosti!$F$61*IF('Tabulky jízd'!BF53&gt;0,"1","0")</f>
        <v>0</v>
      </c>
      <c r="BG49" s="4">
        <f>2*'Tabulky jízd'!BG53*Vzdálenosti!$F$61-Vzdálenosti!$F$61*IF('Tabulky jízd'!BG53&gt;0,"1","0")</f>
        <v>0</v>
      </c>
      <c r="BH49" s="4">
        <f>2*'Tabulky jízd'!BH53*Vzdálenosti!$F$61-Vzdálenosti!$F$61*IF('Tabulky jízd'!BH53&gt;0,"1","0")</f>
        <v>0</v>
      </c>
      <c r="BI49" s="4">
        <f>2*'Tabulky jízd'!BI53*Vzdálenosti!$F$61-Vzdálenosti!$F$61*IF('Tabulky jízd'!BI53&gt;0,"1","0")</f>
        <v>0</v>
      </c>
      <c r="BJ49" s="4">
        <f>2*'Tabulky jízd'!BJ53*Vzdálenosti!$F$61-Vzdálenosti!$F$61*IF('Tabulky jízd'!BJ53&gt;0,"1","0")</f>
        <v>0</v>
      </c>
      <c r="BK49" s="4">
        <f>2*'Tabulky jízd'!BK53*Vzdálenosti!$F$61-Vzdálenosti!$F$61*IF('Tabulky jízd'!BK53&gt;0,"1","0")</f>
        <v>0</v>
      </c>
      <c r="BL49" s="4">
        <f>2*'Tabulky jízd'!BL53*Vzdálenosti!$F$61-Vzdálenosti!$F$61*IF('Tabulky jízd'!BL53&gt;0,"1","0")</f>
        <v>0</v>
      </c>
      <c r="BM49" s="4">
        <f>2*'Tabulky jízd'!BM53*Vzdálenosti!$F$61-Vzdálenosti!$F$61*IF('Tabulky jízd'!BM53&gt;0,"1","0")</f>
        <v>0</v>
      </c>
      <c r="BN49" s="4">
        <f>2*'Tabulky jízd'!BN53*Vzdálenosti!$F$61-Vzdálenosti!$F$61*IF('Tabulky jízd'!BN53&gt;0,"1","0")</f>
        <v>0</v>
      </c>
      <c r="BO49" s="4">
        <f>2*'Tabulky jízd'!BO53*Vzdálenosti!$F$61-Vzdálenosti!$F$61*IF('Tabulky jízd'!BO53&gt;0,"1","0")</f>
        <v>0</v>
      </c>
      <c r="BP49" s="4">
        <f>2*'Tabulky jízd'!BP53*Vzdálenosti!$F$61-Vzdálenosti!$F$61*IF('Tabulky jízd'!BP53&gt;0,"1","0")</f>
        <v>0</v>
      </c>
      <c r="BQ49" s="4">
        <f>2*'Tabulky jízd'!BQ53*Vzdálenosti!$F$61-Vzdálenosti!$F$61*IF('Tabulky jízd'!BQ53&gt;0,"1","0")</f>
        <v>0</v>
      </c>
      <c r="BR49" s="4">
        <f>2*'Tabulky jízd'!BR53*Vzdálenosti!$F$61-Vzdálenosti!$F$61*IF('Tabulky jízd'!BR53&gt;0,"1","0")</f>
        <v>0</v>
      </c>
      <c r="BS49" s="4">
        <f>2*'Tabulky jízd'!BS53*Vzdálenosti!$F$61-Vzdálenosti!$F$61*IF('Tabulky jízd'!BS53&gt;0,"1","0")</f>
        <v>0</v>
      </c>
      <c r="BT49" s="4">
        <f>2*'Tabulky jízd'!BT53*Vzdálenosti!$F$61-Vzdálenosti!$F$61*IF('Tabulky jízd'!BT53&gt;0,"1","0")</f>
        <v>0</v>
      </c>
      <c r="BU49" s="4">
        <f>2*'Tabulky jízd'!BU53*Vzdálenosti!$F$61-Vzdálenosti!$F$61*IF('Tabulky jízd'!BU53&gt;0,"1","0")</f>
        <v>0</v>
      </c>
      <c r="BV49" s="4">
        <f>2*'Tabulky jízd'!BV53*Vzdálenosti!$F$61-Vzdálenosti!$F$61*IF('Tabulky jízd'!BV53&gt;0,"1","0")</f>
        <v>0</v>
      </c>
      <c r="BW49" s="4">
        <f>2*'Tabulky jízd'!BW53*Vzdálenosti!$F$61-Vzdálenosti!$F$61*IF('Tabulky jízd'!BW53&gt;0,"1","0")</f>
        <v>0</v>
      </c>
      <c r="BX49" s="4">
        <f>2*'Tabulky jízd'!BX53*Vzdálenosti!$F$61-Vzdálenosti!$F$61*IF('Tabulky jízd'!BX53&gt;0,"1","0")</f>
        <v>0</v>
      </c>
      <c r="BY49" s="4">
        <f>2*'Tabulky jízd'!BY53*Vzdálenosti!$F$61-Vzdálenosti!$F$61*IF('Tabulky jízd'!BY53&gt;0,"1","0")</f>
        <v>0</v>
      </c>
      <c r="BZ49" s="4">
        <f>2*'Tabulky jízd'!BZ53*Vzdálenosti!$F$61-Vzdálenosti!$F$61*IF('Tabulky jízd'!BZ53&gt;0,"1","0")</f>
        <v>0</v>
      </c>
      <c r="CA49" s="4">
        <f>2*'Tabulky jízd'!CA53*Vzdálenosti!$F$61-Vzdálenosti!$F$61*IF('Tabulky jízd'!CA53&gt;0,"1","0")</f>
        <v>0</v>
      </c>
      <c r="CB49" s="4">
        <f>2*'Tabulky jízd'!CB53*Vzdálenosti!$F$61-Vzdálenosti!$F$61*IF('Tabulky jízd'!CB53&gt;0,"1","0")</f>
        <v>0</v>
      </c>
      <c r="CC49" s="4">
        <f>2*'Tabulky jízd'!CC53*Vzdálenosti!$F$61-Vzdálenosti!$F$61*IF('Tabulky jízd'!CC53&gt;0,"1","0")</f>
        <v>0</v>
      </c>
      <c r="CD49" s="4">
        <f>2*'Tabulky jízd'!CD53*Vzdálenosti!$F$61-Vzdálenosti!$F$61*IF('Tabulky jízd'!CD53&gt;0,"1","0")</f>
        <v>0</v>
      </c>
      <c r="CE49" s="4">
        <f>2*'Tabulky jízd'!CE53*Vzdálenosti!$F$61-Vzdálenosti!$F$61*IF('Tabulky jízd'!CE53&gt;0,"1","0")</f>
        <v>0</v>
      </c>
      <c r="CF49" s="4">
        <f>2*'Tabulky jízd'!CF53*Vzdálenosti!$F$61-Vzdálenosti!$F$61*IF('Tabulky jízd'!CF53&gt;0,"1","0")</f>
        <v>0</v>
      </c>
      <c r="CG49" s="4">
        <f>2*'Tabulky jízd'!CG53*Vzdálenosti!$F$61-Vzdálenosti!$F$61*IF('Tabulky jízd'!CG53&gt;0,"1","0")</f>
        <v>0</v>
      </c>
      <c r="CH49" s="4">
        <f>2*'Tabulky jízd'!CH53*Vzdálenosti!$F$61-Vzdálenosti!$F$61*IF('Tabulky jízd'!CH53&gt;0,"1","0")</f>
        <v>0</v>
      </c>
      <c r="CI49" s="4">
        <f>2*'Tabulky jízd'!CI53*Vzdálenosti!$F$61-Vzdálenosti!$F$61*IF('Tabulky jízd'!CI53&gt;0,"1","0")</f>
        <v>0</v>
      </c>
      <c r="CJ49" s="4">
        <f>2*'Tabulky jízd'!CJ53*Vzdálenosti!$F$61-Vzdálenosti!$F$61*IF('Tabulky jízd'!CJ53&gt;0,"1","0")</f>
        <v>0</v>
      </c>
      <c r="CK49" s="4">
        <f>2*'Tabulky jízd'!CK53*Vzdálenosti!$F$61-Vzdálenosti!$F$61*IF('Tabulky jízd'!CK53&gt;0,"1","0")</f>
        <v>0</v>
      </c>
      <c r="CL49" s="4">
        <f>2*'Tabulky jízd'!CL53*Vzdálenosti!$F$61-Vzdálenosti!$F$61*IF('Tabulky jízd'!CL53&gt;0,"1","0")</f>
        <v>0</v>
      </c>
      <c r="CM49" s="4">
        <f>2*'Tabulky jízd'!CM53*Vzdálenosti!$F$61-Vzdálenosti!$F$61*IF('Tabulky jízd'!CM53&gt;0,"1","0")</f>
        <v>0</v>
      </c>
      <c r="CN49" s="4">
        <f>2*'Tabulky jízd'!CN53*Vzdálenosti!$F$61-Vzdálenosti!$F$61*IF('Tabulky jízd'!CN53&gt;0,"1","0")</f>
        <v>0</v>
      </c>
      <c r="CO49" s="4">
        <f>2*'Tabulky jízd'!CO53*Vzdálenosti!$F$61-Vzdálenosti!$F$61*IF('Tabulky jízd'!CO53&gt;0,"1","0")</f>
        <v>0</v>
      </c>
      <c r="CP49" s="4">
        <f>2*'Tabulky jízd'!CP53*Vzdálenosti!$F$61-Vzdálenosti!$F$61*IF('Tabulky jízd'!CP53&gt;0,"1","0")</f>
        <v>0</v>
      </c>
      <c r="CQ49" s="4">
        <f>2*'Tabulky jízd'!CQ53*Vzdálenosti!$F$61-Vzdálenosti!$F$61*IF('Tabulky jízd'!CQ53&gt;0,"1","0")</f>
        <v>0</v>
      </c>
      <c r="CR49" s="4">
        <f>2*'Tabulky jízd'!CR53*Vzdálenosti!$F$61-Vzdálenosti!$F$61*IF('Tabulky jízd'!CR53&gt;0,"1","0")</f>
        <v>0</v>
      </c>
      <c r="CS49" s="4">
        <f>2*'Tabulky jízd'!CS53*Vzdálenosti!$F$61-Vzdálenosti!$F$61*IF('Tabulky jízd'!CS53&gt;0,"1","0")</f>
        <v>0</v>
      </c>
      <c r="CT49" s="4">
        <f>2*'Tabulky jízd'!CT53*Vzdálenosti!$F$61-Vzdálenosti!$F$61*IF('Tabulky jízd'!CT53&gt;0,"1","0")</f>
        <v>0</v>
      </c>
      <c r="CU49" s="4">
        <f>2*'Tabulky jízd'!CU53*Vzdálenosti!$F$61-Vzdálenosti!$F$61*IF('Tabulky jízd'!CU53&gt;0,"1","0")</f>
        <v>0</v>
      </c>
      <c r="CV49" s="4">
        <f>2*'Tabulky jízd'!CV53*Vzdálenosti!$F$61-Vzdálenosti!$F$61*IF('Tabulky jízd'!CV53&gt;0,"1","0")</f>
        <v>0</v>
      </c>
      <c r="CW49" s="16">
        <f t="shared" si="2"/>
        <v>336</v>
      </c>
    </row>
    <row r="50" spans="1:101" s="15" customFormat="1" x14ac:dyDescent="0.25">
      <c r="A50" s="19"/>
      <c r="B50" s="4" t="s">
        <v>54</v>
      </c>
      <c r="C50" s="4" t="s">
        <v>64</v>
      </c>
      <c r="D50" s="16" t="s">
        <v>99</v>
      </c>
      <c r="E50" s="155" t="s">
        <v>177</v>
      </c>
      <c r="F50" s="16">
        <v>3</v>
      </c>
      <c r="G50" s="16"/>
      <c r="H50" s="4">
        <f>2*'Tabulky jízd'!H54*Vzdálenosti!$F$62-Vzdálenosti!$F$62*IF('Tabulky jízd'!H54&gt;0,"1","0")</f>
        <v>0</v>
      </c>
      <c r="I50" s="4">
        <f>2*'Tabulky jízd'!I54*Vzdálenosti!$F$62-Vzdálenosti!$F$62*IF('Tabulky jízd'!I54&gt;0,"1","0")</f>
        <v>0</v>
      </c>
      <c r="J50" s="4">
        <f>2*'Tabulky jízd'!J54*Vzdálenosti!$F$62-Vzdálenosti!$F$62*IF('Tabulky jízd'!J54&gt;0,"1","0")</f>
        <v>0</v>
      </c>
      <c r="K50" s="4">
        <f>2*'Tabulky jízd'!K54*Vzdálenosti!$F$62-Vzdálenosti!$F$62*IF('Tabulky jízd'!K54&gt;0,"1","0")</f>
        <v>0</v>
      </c>
      <c r="L50" s="4">
        <f>2*'Tabulky jízd'!L54*Vzdálenosti!$F$62-Vzdálenosti!$F$62*IF('Tabulky jízd'!L54&gt;0,"1","0")</f>
        <v>0</v>
      </c>
      <c r="M50" s="4">
        <f>2*'Tabulky jízd'!M54*Vzdálenosti!$F$62-Vzdálenosti!$F$62*IF('Tabulky jízd'!M54&gt;0,"1","0")</f>
        <v>0</v>
      </c>
      <c r="N50" s="4">
        <f>2*'Tabulky jízd'!N54*Vzdálenosti!$F$62-Vzdálenosti!$F$62*IF('Tabulky jízd'!N54&gt;0,"1","0")</f>
        <v>390</v>
      </c>
      <c r="O50" s="4">
        <f>2*'Tabulky jízd'!O54*Vzdálenosti!$F$62-Vzdálenosti!$F$62*IF('Tabulky jízd'!O54&gt;0,"1","0")</f>
        <v>0</v>
      </c>
      <c r="P50" s="4">
        <f>2*'Tabulky jízd'!P54*Vzdálenosti!$F$62-Vzdálenosti!$F$62*IF('Tabulky jízd'!P54&gt;0,"1","0")</f>
        <v>0</v>
      </c>
      <c r="Q50" s="4">
        <f>2*'Tabulky jízd'!Q54*Vzdálenosti!$F$62-Vzdálenosti!$F$62*IF('Tabulky jízd'!Q54&gt;0,"1","0")</f>
        <v>0</v>
      </c>
      <c r="R50" s="4">
        <f>2*'Tabulky jízd'!R54*Vzdálenosti!$F$62-Vzdálenosti!$F$62*IF('Tabulky jízd'!R54&gt;0,"1","0")</f>
        <v>0</v>
      </c>
      <c r="S50" s="4">
        <f>2*'Tabulky jízd'!S54*Vzdálenosti!$F$62-Vzdálenosti!$F$62*IF('Tabulky jízd'!S54&gt;0,"1","0")</f>
        <v>0</v>
      </c>
      <c r="T50" s="4">
        <f>2*'Tabulky jízd'!T54*Vzdálenosti!$F$62-Vzdálenosti!$F$62*IF('Tabulky jízd'!T54&gt;0,"1","0")</f>
        <v>0</v>
      </c>
      <c r="U50" s="4">
        <f>2*'Tabulky jízd'!U54*Vzdálenosti!$F$62-Vzdálenosti!$F$62*IF('Tabulky jízd'!U54&gt;0,"1","0")</f>
        <v>546</v>
      </c>
      <c r="V50" s="4">
        <f>2*'Tabulky jízd'!V54*Vzdálenosti!$F$62-Vzdálenosti!$F$62*IF('Tabulky jízd'!V54&gt;0,"1","0")</f>
        <v>0</v>
      </c>
      <c r="W50" s="4">
        <f>2*'Tabulky jízd'!W54*Vzdálenosti!$F$62-Vzdálenosti!$F$62*IF('Tabulky jízd'!W54&gt;0,"1","0")</f>
        <v>546</v>
      </c>
      <c r="X50" s="4">
        <f>2*'Tabulky jízd'!X54*Vzdálenosti!$F$62-Vzdálenosti!$F$62*IF('Tabulky jízd'!X54&gt;0,"1","0")</f>
        <v>234</v>
      </c>
      <c r="Y50" s="4">
        <f>2*'Tabulky jízd'!Y54*Vzdálenosti!$F$62-Vzdálenosti!$F$62*IF('Tabulky jízd'!Y54&gt;0,"1","0")</f>
        <v>0</v>
      </c>
      <c r="Z50" s="4">
        <f>2*'Tabulky jízd'!Z54*Vzdálenosti!$F$62-Vzdálenosti!$F$62*IF('Tabulky jízd'!Z54&gt;0,"1","0")</f>
        <v>0</v>
      </c>
      <c r="AA50" s="4">
        <f>2*'Tabulky jízd'!AA54*Vzdálenosti!$F$62-Vzdálenosti!$F$62*IF('Tabulky jízd'!AA54&gt;0,"1","0")</f>
        <v>0</v>
      </c>
      <c r="AB50" s="4">
        <f>2*'Tabulky jízd'!AB54*Vzdálenosti!$F$62-Vzdálenosti!$F$62*IF('Tabulky jízd'!AB54&gt;0,"1","0")</f>
        <v>0</v>
      </c>
      <c r="AC50" s="4">
        <f>2*'Tabulky jízd'!AC54*Vzdálenosti!$F$62-Vzdálenosti!$F$62*IF('Tabulky jízd'!AC54&gt;0,"1","0")</f>
        <v>0</v>
      </c>
      <c r="AD50" s="4">
        <f>2*'Tabulky jízd'!AD54*Vzdálenosti!$F$62-Vzdálenosti!$F$62*IF('Tabulky jízd'!AD54&gt;0,"1","0")</f>
        <v>0</v>
      </c>
      <c r="AE50" s="4">
        <f>2*'Tabulky jízd'!AE54*Vzdálenosti!$F$62-Vzdálenosti!$F$62*IF('Tabulky jízd'!AE54&gt;0,"1","0")</f>
        <v>0</v>
      </c>
      <c r="AF50" s="4">
        <f>2*'Tabulky jízd'!AF54*Vzdálenosti!$F$62-Vzdálenosti!$F$62*IF('Tabulky jízd'!AF54&gt;0,"1","0")</f>
        <v>0</v>
      </c>
      <c r="AG50" s="4">
        <f>2*'Tabulky jízd'!AG54*Vzdálenosti!$F$62-Vzdálenosti!$F$62*IF('Tabulky jízd'!AG54&gt;0,"1","0")</f>
        <v>0</v>
      </c>
      <c r="AH50" s="4">
        <f>2*'Tabulky jízd'!AH54*Vzdálenosti!$F$62-Vzdálenosti!$F$62*IF('Tabulky jízd'!AH54&gt;0,"1","0")</f>
        <v>0</v>
      </c>
      <c r="AI50" s="4">
        <f>2*'Tabulky jízd'!AI54*Vzdálenosti!$F$62-Vzdálenosti!$F$62*IF('Tabulky jízd'!AI54&gt;0,"1","0")</f>
        <v>0</v>
      </c>
      <c r="AJ50" s="4">
        <f>2*'Tabulky jízd'!AJ54*Vzdálenosti!$F$62-Vzdálenosti!$F$62*IF('Tabulky jízd'!AJ54&gt;0,"1","0")</f>
        <v>0</v>
      </c>
      <c r="AK50" s="4">
        <f>2*'Tabulky jízd'!AK54*Vzdálenosti!$F$62-Vzdálenosti!$F$62*IF('Tabulky jízd'!AK54&gt;0,"1","0")</f>
        <v>0</v>
      </c>
      <c r="AL50" s="4">
        <f>2*'Tabulky jízd'!AL54*Vzdálenosti!$F$62-Vzdálenosti!$F$62*IF('Tabulky jízd'!AL54&gt;0,"1","0")</f>
        <v>0</v>
      </c>
      <c r="AM50" s="4">
        <f>2*'Tabulky jízd'!AM54*Vzdálenosti!$F$62-Vzdálenosti!$F$62*IF('Tabulky jízd'!AM54&gt;0,"1","0")</f>
        <v>0</v>
      </c>
      <c r="AN50" s="4">
        <f>2*'Tabulky jízd'!AN54*Vzdálenosti!$F$62-Vzdálenosti!$F$62*IF('Tabulky jízd'!AN54&gt;0,"1","0")</f>
        <v>0</v>
      </c>
      <c r="AO50" s="4">
        <f>2*'Tabulky jízd'!AO54*Vzdálenosti!$F$62-Vzdálenosti!$F$62*IF('Tabulky jízd'!AO54&gt;0,"1","0")</f>
        <v>390</v>
      </c>
      <c r="AP50" s="4">
        <f>2*'Tabulky jízd'!AP54*Vzdálenosti!$F$62-Vzdálenosti!$F$62*IF('Tabulky jízd'!AP54&gt;0,"1","0")</f>
        <v>0</v>
      </c>
      <c r="AQ50" s="4">
        <f>2*'Tabulky jízd'!AQ54*Vzdálenosti!$F$62-Vzdálenosti!$F$62*IF('Tabulky jízd'!AQ54&gt;0,"1","0")</f>
        <v>546</v>
      </c>
      <c r="AR50" s="4">
        <f>2*'Tabulky jízd'!AR54*Vzdálenosti!$F$62-Vzdálenosti!$F$62*IF('Tabulky jízd'!AR54&gt;0,"1","0")</f>
        <v>390</v>
      </c>
      <c r="AS50" s="4">
        <f>2*'Tabulky jízd'!AS54*Vzdálenosti!$F$62-Vzdálenosti!$F$62*IF('Tabulky jízd'!AS54&gt;0,"1","0")</f>
        <v>0</v>
      </c>
      <c r="AT50" s="4">
        <f>2*'Tabulky jízd'!AT54*Vzdálenosti!$F$62-Vzdálenosti!$F$62*IF('Tabulky jízd'!AT54&gt;0,"1","0")</f>
        <v>0</v>
      </c>
      <c r="AU50" s="4">
        <f>2*'Tabulky jízd'!AU54*Vzdálenosti!$F$62-Vzdálenosti!$F$62*IF('Tabulky jízd'!AU54&gt;0,"1","0")</f>
        <v>78</v>
      </c>
      <c r="AV50" s="4">
        <f>2*'Tabulky jízd'!AV54*Vzdálenosti!$F$62-Vzdálenosti!$F$62*IF('Tabulky jízd'!AV54&gt;0,"1","0")</f>
        <v>0</v>
      </c>
      <c r="AW50" s="4">
        <f>2*'Tabulky jízd'!AW54*Vzdálenosti!$F$62-Vzdálenosti!$F$62*IF('Tabulky jízd'!AW54&gt;0,"1","0")</f>
        <v>0</v>
      </c>
      <c r="AX50" s="4">
        <f>2*'Tabulky jízd'!AX54*Vzdálenosti!$F$62-Vzdálenosti!$F$62*IF('Tabulky jízd'!AX54&gt;0,"1","0")</f>
        <v>0</v>
      </c>
      <c r="AY50" s="4">
        <f>2*'Tabulky jízd'!AY54*Vzdálenosti!$F$62-Vzdálenosti!$F$62*IF('Tabulky jízd'!AY54&gt;0,"1","0")</f>
        <v>0</v>
      </c>
      <c r="AZ50" s="4">
        <f>2*'Tabulky jízd'!AZ54*Vzdálenosti!$F$62-Vzdálenosti!$F$62*IF('Tabulky jízd'!AZ54&gt;0,"1","0")</f>
        <v>0</v>
      </c>
      <c r="BA50" s="4">
        <f>2*'Tabulky jízd'!BA54*Vzdálenosti!$F$62-Vzdálenosti!$F$62*IF('Tabulky jízd'!BA54&gt;0,"1","0")</f>
        <v>0</v>
      </c>
      <c r="BB50" s="4">
        <f>2*'Tabulky jízd'!BB54*Vzdálenosti!$F$62-Vzdálenosti!$F$62*IF('Tabulky jízd'!BB54&gt;0,"1","0")</f>
        <v>0</v>
      </c>
      <c r="BC50" s="4">
        <f>2*'Tabulky jízd'!BC54*Vzdálenosti!$F$62-Vzdálenosti!$F$62*IF('Tabulky jízd'!BC54&gt;0,"1","0")</f>
        <v>0</v>
      </c>
      <c r="BD50" s="4">
        <f>2*'Tabulky jízd'!BD54*Vzdálenosti!$F$62-Vzdálenosti!$F$62*IF('Tabulky jízd'!BD54&gt;0,"1","0")</f>
        <v>234</v>
      </c>
      <c r="BE50" s="4">
        <f>2*'Tabulky jízd'!BE54*Vzdálenosti!$F$62-Vzdálenosti!$F$62*IF('Tabulky jízd'!BE54&gt;0,"1","0")</f>
        <v>0</v>
      </c>
      <c r="BF50" s="4">
        <f>2*'Tabulky jízd'!BF54*Vzdálenosti!$F$62-Vzdálenosti!$F$62*IF('Tabulky jízd'!BF54&gt;0,"1","0")</f>
        <v>0</v>
      </c>
      <c r="BG50" s="4">
        <f>2*'Tabulky jízd'!BG54*Vzdálenosti!$F$62-Vzdálenosti!$F$62*IF('Tabulky jízd'!BG54&gt;0,"1","0")</f>
        <v>78</v>
      </c>
      <c r="BH50" s="4">
        <f>2*'Tabulky jízd'!BH54*Vzdálenosti!$F$62-Vzdálenosti!$F$62*IF('Tabulky jízd'!BH54&gt;0,"1","0")</f>
        <v>0</v>
      </c>
      <c r="BI50" s="4">
        <f>2*'Tabulky jízd'!BI54*Vzdálenosti!$F$62-Vzdálenosti!$F$62*IF('Tabulky jízd'!BI54&gt;0,"1","0")</f>
        <v>0</v>
      </c>
      <c r="BJ50" s="4">
        <f>2*'Tabulky jízd'!BJ54*Vzdálenosti!$F$62-Vzdálenosti!$F$62*IF('Tabulky jízd'!BJ54&gt;0,"1","0")</f>
        <v>546</v>
      </c>
      <c r="BK50" s="4">
        <f>2*'Tabulky jízd'!BK54*Vzdálenosti!$F$62-Vzdálenosti!$F$62*IF('Tabulky jízd'!BK54&gt;0,"1","0")</f>
        <v>390</v>
      </c>
      <c r="BL50" s="4">
        <f>2*'Tabulky jízd'!BL54*Vzdálenosti!$F$62-Vzdálenosti!$F$62*IF('Tabulky jízd'!BL54&gt;0,"1","0")</f>
        <v>0</v>
      </c>
      <c r="BM50" s="4">
        <f>2*'Tabulky jízd'!BM54*Vzdálenosti!$F$62-Vzdálenosti!$F$62*IF('Tabulky jízd'!BM54&gt;0,"1","0")</f>
        <v>0</v>
      </c>
      <c r="BN50" s="4">
        <f>2*'Tabulky jízd'!BN54*Vzdálenosti!$F$62-Vzdálenosti!$F$62*IF('Tabulky jízd'!BN54&gt;0,"1","0")</f>
        <v>0</v>
      </c>
      <c r="BO50" s="4">
        <f>2*'Tabulky jízd'!BO54*Vzdálenosti!$F$62-Vzdálenosti!$F$62*IF('Tabulky jízd'!BO54&gt;0,"1","0")</f>
        <v>0</v>
      </c>
      <c r="BP50" s="4">
        <f>2*'Tabulky jízd'!BP54*Vzdálenosti!$F$62-Vzdálenosti!$F$62*IF('Tabulky jízd'!BP54&gt;0,"1","0")</f>
        <v>0</v>
      </c>
      <c r="BQ50" s="4">
        <f>2*'Tabulky jízd'!BQ54*Vzdálenosti!$F$62-Vzdálenosti!$F$62*IF('Tabulky jízd'!BQ54&gt;0,"1","0")</f>
        <v>0</v>
      </c>
      <c r="BR50" s="4">
        <f>2*'Tabulky jízd'!BR54*Vzdálenosti!$F$62-Vzdálenosti!$F$62*IF('Tabulky jízd'!BR54&gt;0,"1","0")</f>
        <v>0</v>
      </c>
      <c r="BS50" s="4">
        <f>2*'Tabulky jízd'!BS54*Vzdálenosti!$F$62-Vzdálenosti!$F$62*IF('Tabulky jízd'!BS54&gt;0,"1","0")</f>
        <v>0</v>
      </c>
      <c r="BT50" s="4">
        <f>2*'Tabulky jízd'!BT54*Vzdálenosti!$F$62-Vzdálenosti!$F$62*IF('Tabulky jízd'!BT54&gt;0,"1","0")</f>
        <v>0</v>
      </c>
      <c r="BU50" s="4">
        <f>2*'Tabulky jízd'!BU54*Vzdálenosti!$F$62-Vzdálenosti!$F$62*IF('Tabulky jízd'!BU54&gt;0,"1","0")</f>
        <v>0</v>
      </c>
      <c r="BV50" s="4">
        <f>2*'Tabulky jízd'!BV54*Vzdálenosti!$F$62-Vzdálenosti!$F$62*IF('Tabulky jízd'!BV54&gt;0,"1","0")</f>
        <v>0</v>
      </c>
      <c r="BW50" s="4">
        <f>2*'Tabulky jízd'!BW54*Vzdálenosti!$F$62-Vzdálenosti!$F$62*IF('Tabulky jízd'!BW54&gt;0,"1","0")</f>
        <v>0</v>
      </c>
      <c r="BX50" s="4">
        <f>2*'Tabulky jízd'!BX54*Vzdálenosti!$F$62-Vzdálenosti!$F$62*IF('Tabulky jízd'!BX54&gt;0,"1","0")</f>
        <v>390</v>
      </c>
      <c r="BY50" s="4">
        <f>2*'Tabulky jízd'!BY54*Vzdálenosti!$F$62-Vzdálenosti!$F$62*IF('Tabulky jízd'!BY54&gt;0,"1","0")</f>
        <v>0</v>
      </c>
      <c r="BZ50" s="4">
        <f>2*'Tabulky jízd'!BZ54*Vzdálenosti!$F$62-Vzdálenosti!$F$62*IF('Tabulky jízd'!BZ54&gt;0,"1","0")</f>
        <v>390</v>
      </c>
      <c r="CA50" s="4">
        <f>2*'Tabulky jízd'!CA54*Vzdálenosti!$F$62-Vzdálenosti!$F$62*IF('Tabulky jízd'!CA54&gt;0,"1","0")</f>
        <v>0</v>
      </c>
      <c r="CB50" s="4">
        <f>2*'Tabulky jízd'!CB54*Vzdálenosti!$F$62-Vzdálenosti!$F$62*IF('Tabulky jízd'!CB54&gt;0,"1","0")</f>
        <v>0</v>
      </c>
      <c r="CC50" s="4">
        <f>2*'Tabulky jízd'!CC54*Vzdálenosti!$F$62-Vzdálenosti!$F$62*IF('Tabulky jízd'!CC54&gt;0,"1","0")</f>
        <v>0</v>
      </c>
      <c r="CD50" s="4">
        <f>2*'Tabulky jízd'!CD54*Vzdálenosti!$F$62-Vzdálenosti!$F$62*IF('Tabulky jízd'!CD54&gt;0,"1","0")</f>
        <v>234</v>
      </c>
      <c r="CE50" s="4">
        <f>2*'Tabulky jízd'!CE54*Vzdálenosti!$F$62-Vzdálenosti!$F$62*IF('Tabulky jízd'!CE54&gt;0,"1","0")</f>
        <v>0</v>
      </c>
      <c r="CF50" s="4">
        <f>2*'Tabulky jízd'!CF54*Vzdálenosti!$F$62-Vzdálenosti!$F$62*IF('Tabulky jízd'!CF54&gt;0,"1","0")</f>
        <v>0</v>
      </c>
      <c r="CG50" s="4">
        <f>2*'Tabulky jízd'!CG54*Vzdálenosti!$F$62-Vzdálenosti!$F$62*IF('Tabulky jízd'!CG54&gt;0,"1","0")</f>
        <v>78</v>
      </c>
      <c r="CH50" s="4">
        <f>2*'Tabulky jízd'!CH54*Vzdálenosti!$F$62-Vzdálenosti!$F$62*IF('Tabulky jízd'!CH54&gt;0,"1","0")</f>
        <v>0</v>
      </c>
      <c r="CI50" s="4">
        <f>2*'Tabulky jízd'!CI54*Vzdálenosti!$F$62-Vzdálenosti!$F$62*IF('Tabulky jízd'!CI54&gt;0,"1","0")</f>
        <v>0</v>
      </c>
      <c r="CJ50" s="4">
        <f>2*'Tabulky jízd'!CJ54*Vzdálenosti!$F$62-Vzdálenosti!$F$62*IF('Tabulky jízd'!CJ54&gt;0,"1","0")</f>
        <v>0</v>
      </c>
      <c r="CK50" s="4">
        <f>2*'Tabulky jízd'!CK54*Vzdálenosti!$F$62-Vzdálenosti!$F$62*IF('Tabulky jízd'!CK54&gt;0,"1","0")</f>
        <v>0</v>
      </c>
      <c r="CL50" s="4">
        <f>2*'Tabulky jízd'!CL54*Vzdálenosti!$F$62-Vzdálenosti!$F$62*IF('Tabulky jízd'!CL54&gt;0,"1","0")</f>
        <v>0</v>
      </c>
      <c r="CM50" s="4">
        <f>2*'Tabulky jízd'!CM54*Vzdálenosti!$F$62-Vzdálenosti!$F$62*IF('Tabulky jízd'!CM54&gt;0,"1","0")</f>
        <v>0</v>
      </c>
      <c r="CN50" s="4">
        <f>2*'Tabulky jízd'!CN54*Vzdálenosti!$F$62-Vzdálenosti!$F$62*IF('Tabulky jízd'!CN54&gt;0,"1","0")</f>
        <v>0</v>
      </c>
      <c r="CO50" s="4">
        <f>2*'Tabulky jízd'!CO54*Vzdálenosti!$F$62-Vzdálenosti!$F$62*IF('Tabulky jízd'!CO54&gt;0,"1","0")</f>
        <v>0</v>
      </c>
      <c r="CP50" s="4">
        <f>2*'Tabulky jízd'!CP54*Vzdálenosti!$F$62-Vzdálenosti!$F$62*IF('Tabulky jízd'!CP54&gt;0,"1","0")</f>
        <v>0</v>
      </c>
      <c r="CQ50" s="4">
        <f>2*'Tabulky jízd'!CQ54*Vzdálenosti!$F$62-Vzdálenosti!$F$62*IF('Tabulky jízd'!CQ54&gt;0,"1","0")</f>
        <v>0</v>
      </c>
      <c r="CR50" s="4">
        <f>2*'Tabulky jízd'!CR54*Vzdálenosti!$F$62-Vzdálenosti!$F$62*IF('Tabulky jízd'!CR54&gt;0,"1","0")</f>
        <v>0</v>
      </c>
      <c r="CS50" s="4">
        <f>2*'Tabulky jízd'!CS54*Vzdálenosti!$F$62-Vzdálenosti!$F$62*IF('Tabulky jízd'!CS54&gt;0,"1","0")</f>
        <v>0</v>
      </c>
      <c r="CT50" s="4">
        <f>2*'Tabulky jízd'!CT54*Vzdálenosti!$F$62-Vzdálenosti!$F$62*IF('Tabulky jízd'!CT54&gt;0,"1","0")</f>
        <v>0</v>
      </c>
      <c r="CU50" s="4">
        <f>2*'Tabulky jízd'!CU54*Vzdálenosti!$F$62-Vzdálenosti!$F$62*IF('Tabulky jízd'!CU54&gt;0,"1","0")</f>
        <v>0</v>
      </c>
      <c r="CV50" s="4">
        <f>2*'Tabulky jízd'!CV54*Vzdálenosti!$F$62-Vzdálenosti!$F$62*IF('Tabulky jízd'!CV54&gt;0,"1","0")</f>
        <v>0</v>
      </c>
      <c r="CW50" s="16">
        <f t="shared" si="2"/>
        <v>5460</v>
      </c>
    </row>
    <row r="51" spans="1:101" s="15" customFormat="1" x14ac:dyDescent="0.25">
      <c r="A51" s="19"/>
      <c r="B51" s="4" t="s">
        <v>54</v>
      </c>
      <c r="C51" s="4" t="s">
        <v>64</v>
      </c>
      <c r="D51" s="16" t="s">
        <v>99</v>
      </c>
      <c r="E51" s="155" t="s">
        <v>186</v>
      </c>
      <c r="F51" s="16">
        <v>3</v>
      </c>
      <c r="G51" s="16"/>
      <c r="H51" s="4">
        <f>2*'Tabulky jízd'!H55*Vzdálenosti!$F$64-Vzdálenosti!$F$64*IF('Tabulky jízd'!H55&gt;0,"1","0")</f>
        <v>0</v>
      </c>
      <c r="I51" s="4">
        <f>2*'Tabulky jízd'!I55*Vzdálenosti!$F$64-Vzdálenosti!$F$64*IF('Tabulky jízd'!I55&gt;0,"1","0")</f>
        <v>0</v>
      </c>
      <c r="J51" s="4">
        <f>2*'Tabulky jízd'!J55*Vzdálenosti!$F$64-Vzdálenosti!$F$64*IF('Tabulky jízd'!J55&gt;0,"1","0")</f>
        <v>0</v>
      </c>
      <c r="K51" s="4">
        <f>2*'Tabulky jízd'!K55*Vzdálenosti!$F$64-Vzdálenosti!$F$64*IF('Tabulky jízd'!K55&gt;0,"1","0")</f>
        <v>0</v>
      </c>
      <c r="L51" s="4">
        <f>2*'Tabulky jízd'!L55*Vzdálenosti!$F$64-Vzdálenosti!$F$64*IF('Tabulky jízd'!L55&gt;0,"1","0")</f>
        <v>0</v>
      </c>
      <c r="M51" s="4">
        <f>2*'Tabulky jízd'!M55*Vzdálenosti!$F$64-Vzdálenosti!$F$64*IF('Tabulky jízd'!M55&gt;0,"1","0")</f>
        <v>0</v>
      </c>
      <c r="N51" s="4">
        <f>2*'Tabulky jízd'!N55*Vzdálenosti!$F$64-Vzdálenosti!$F$64*IF('Tabulky jízd'!N55&gt;0,"1","0")</f>
        <v>0</v>
      </c>
      <c r="O51" s="4">
        <f>2*'Tabulky jízd'!O55*Vzdálenosti!$F$64-Vzdálenosti!$F$64*IF('Tabulky jízd'!O55&gt;0,"1","0")</f>
        <v>0</v>
      </c>
      <c r="P51" s="4">
        <f>2*'Tabulky jízd'!P55*Vzdálenosti!$F$64-Vzdálenosti!$F$64*IF('Tabulky jízd'!P55&gt;0,"1","0")</f>
        <v>0</v>
      </c>
      <c r="Q51" s="4">
        <f>2*'Tabulky jízd'!Q55*Vzdálenosti!$F$64-Vzdálenosti!$F$64*IF('Tabulky jízd'!Q55&gt;0,"1","0")</f>
        <v>0</v>
      </c>
      <c r="R51" s="4">
        <f>2*'Tabulky jízd'!R55*Vzdálenosti!$F$64-Vzdálenosti!$F$64*IF('Tabulky jízd'!R55&gt;0,"1","0")</f>
        <v>0</v>
      </c>
      <c r="S51" s="4">
        <f>2*'Tabulky jízd'!S55*Vzdálenosti!$F$64-Vzdálenosti!$F$64*IF('Tabulky jízd'!S55&gt;0,"1","0")</f>
        <v>0</v>
      </c>
      <c r="T51" s="4">
        <f>2*'Tabulky jízd'!T55*Vzdálenosti!$F$64-Vzdálenosti!$F$64*IF('Tabulky jízd'!T55&gt;0,"1","0")</f>
        <v>0</v>
      </c>
      <c r="U51" s="4">
        <f>2*'Tabulky jízd'!U55*Vzdálenosti!$F$64-Vzdálenosti!$F$64*IF('Tabulky jízd'!U55&gt;0,"1","0")</f>
        <v>0</v>
      </c>
      <c r="V51" s="4">
        <f>2*'Tabulky jízd'!V55*Vzdálenosti!$F$64-Vzdálenosti!$F$64*IF('Tabulky jízd'!V55&gt;0,"1","0")</f>
        <v>0</v>
      </c>
      <c r="W51" s="4">
        <f>2*'Tabulky jízd'!W55*Vzdálenosti!$F$64-Vzdálenosti!$F$64*IF('Tabulky jízd'!W55&gt;0,"1","0")</f>
        <v>0</v>
      </c>
      <c r="X51" s="4">
        <f>2*'Tabulky jízd'!X55*Vzdálenosti!$F$64-Vzdálenosti!$F$64*IF('Tabulky jízd'!X55&gt;0,"1","0")</f>
        <v>0</v>
      </c>
      <c r="Y51" s="4">
        <f>2*'Tabulky jízd'!Y55*Vzdálenosti!$F$64-Vzdálenosti!$F$64*IF('Tabulky jízd'!Y55&gt;0,"1","0")</f>
        <v>0</v>
      </c>
      <c r="Z51" s="4">
        <f>2*'Tabulky jízd'!Z55*Vzdálenosti!$F$64-Vzdálenosti!$F$64*IF('Tabulky jízd'!Z55&gt;0,"1","0")</f>
        <v>0</v>
      </c>
      <c r="AA51" s="4">
        <f>2*'Tabulky jízd'!AA55*Vzdálenosti!$F$64-Vzdálenosti!$F$64*IF('Tabulky jízd'!AA55&gt;0,"1","0")</f>
        <v>0</v>
      </c>
      <c r="AB51" s="4">
        <f>2*'Tabulky jízd'!AB55*Vzdálenosti!$F$64-Vzdálenosti!$F$64*IF('Tabulky jízd'!AB55&gt;0,"1","0")</f>
        <v>0</v>
      </c>
      <c r="AC51" s="4">
        <f>2*'Tabulky jízd'!AC55*Vzdálenosti!$F$64-Vzdálenosti!$F$64*IF('Tabulky jízd'!AC55&gt;0,"1","0")</f>
        <v>0</v>
      </c>
      <c r="AD51" s="4">
        <f>2*'Tabulky jízd'!AD55*Vzdálenosti!$F$64-Vzdálenosti!$F$64*IF('Tabulky jízd'!AD55&gt;0,"1","0")</f>
        <v>0</v>
      </c>
      <c r="AE51" s="4">
        <f>2*'Tabulky jízd'!AE55*Vzdálenosti!$F$64-Vzdálenosti!$F$64*IF('Tabulky jízd'!AE55&gt;0,"1","0")</f>
        <v>0</v>
      </c>
      <c r="AF51" s="4">
        <f>2*'Tabulky jízd'!AF55*Vzdálenosti!$F$64-Vzdálenosti!$F$64*IF('Tabulky jízd'!AF55&gt;0,"1","0")</f>
        <v>0</v>
      </c>
      <c r="AG51" s="4">
        <f>2*'Tabulky jízd'!AG55*Vzdálenosti!$F$64-Vzdálenosti!$F$64*IF('Tabulky jízd'!AG55&gt;0,"1","0")</f>
        <v>0</v>
      </c>
      <c r="AH51" s="4">
        <f>2*'Tabulky jízd'!AH55*Vzdálenosti!$F$64-Vzdálenosti!$F$64*IF('Tabulky jízd'!AH55&gt;0,"1","0")</f>
        <v>0</v>
      </c>
      <c r="AI51" s="4">
        <f>2*'Tabulky jízd'!AI55*Vzdálenosti!$F$64-Vzdálenosti!$F$64*IF('Tabulky jízd'!AI55&gt;0,"1","0")</f>
        <v>0</v>
      </c>
      <c r="AJ51" s="4">
        <f>2*'Tabulky jízd'!AJ55*Vzdálenosti!$F$64-Vzdálenosti!$F$64*IF('Tabulky jízd'!AJ55&gt;0,"1","0")</f>
        <v>0</v>
      </c>
      <c r="AK51" s="4">
        <f>2*'Tabulky jízd'!AK55*Vzdálenosti!$F$64-Vzdálenosti!$F$64*IF('Tabulky jízd'!AK55&gt;0,"1","0")</f>
        <v>0</v>
      </c>
      <c r="AL51" s="4">
        <f>2*'Tabulky jízd'!AL55*Vzdálenosti!$F$64-Vzdálenosti!$F$64*IF('Tabulky jízd'!AL55&gt;0,"1","0")</f>
        <v>0</v>
      </c>
      <c r="AM51" s="4">
        <f>2*'Tabulky jízd'!AM55*Vzdálenosti!$F$64-Vzdálenosti!$F$64*IF('Tabulky jízd'!AM55&gt;0,"1","0")</f>
        <v>0</v>
      </c>
      <c r="AN51" s="4">
        <f>2*'Tabulky jízd'!AN55*Vzdálenosti!$F$64-Vzdálenosti!$F$64*IF('Tabulky jízd'!AN55&gt;0,"1","0")</f>
        <v>0</v>
      </c>
      <c r="AO51" s="4">
        <f>2*'Tabulky jízd'!AO55*Vzdálenosti!$F$64-Vzdálenosti!$F$64*IF('Tabulky jízd'!AO55&gt;0,"1","0")</f>
        <v>0</v>
      </c>
      <c r="AP51" s="4">
        <f>2*'Tabulky jízd'!AP55*Vzdálenosti!$F$64-Vzdálenosti!$F$64*IF('Tabulky jízd'!AP55&gt;0,"1","0")</f>
        <v>0</v>
      </c>
      <c r="AQ51" s="4">
        <f>2*'Tabulky jízd'!AQ55*Vzdálenosti!$F$64-Vzdálenosti!$F$64*IF('Tabulky jízd'!AQ55&gt;0,"1","0")</f>
        <v>0</v>
      </c>
      <c r="AR51" s="4">
        <f>2*'Tabulky jízd'!AR55*Vzdálenosti!$F$64-Vzdálenosti!$F$64*IF('Tabulky jízd'!AR55&gt;0,"1","0")</f>
        <v>0</v>
      </c>
      <c r="AS51" s="4">
        <f>2*'Tabulky jízd'!AS55*Vzdálenosti!$F$64-Vzdálenosti!$F$64*IF('Tabulky jízd'!AS55&gt;0,"1","0")</f>
        <v>0</v>
      </c>
      <c r="AT51" s="4">
        <f>2*'Tabulky jízd'!AT55*Vzdálenosti!$F$64-Vzdálenosti!$F$64*IF('Tabulky jízd'!AT55&gt;0,"1","0")</f>
        <v>0</v>
      </c>
      <c r="AU51" s="4">
        <f>2*'Tabulky jízd'!AU55*Vzdálenosti!$F$64-Vzdálenosti!$F$64*IF('Tabulky jízd'!AU55&gt;0,"1","0")</f>
        <v>0</v>
      </c>
      <c r="AV51" s="4">
        <f>2*'Tabulky jízd'!AV55*Vzdálenosti!$F$64-Vzdálenosti!$F$64*IF('Tabulky jízd'!AV55&gt;0,"1","0")</f>
        <v>0</v>
      </c>
      <c r="AW51" s="4">
        <f>2*'Tabulky jízd'!AW55*Vzdálenosti!$F$64-Vzdálenosti!$F$64*IF('Tabulky jízd'!AW55&gt;0,"1","0")</f>
        <v>0</v>
      </c>
      <c r="AX51" s="4">
        <f>2*'Tabulky jízd'!AX55*Vzdálenosti!$F$64-Vzdálenosti!$F$64*IF('Tabulky jízd'!AX55&gt;0,"1","0")</f>
        <v>0</v>
      </c>
      <c r="AY51" s="4">
        <f>2*'Tabulky jízd'!AY55*Vzdálenosti!$F$64-Vzdálenosti!$F$64*IF('Tabulky jízd'!AY55&gt;0,"1","0")</f>
        <v>0</v>
      </c>
      <c r="AZ51" s="4">
        <f>2*'Tabulky jízd'!AZ55*Vzdálenosti!$F$64-Vzdálenosti!$F$64*IF('Tabulky jízd'!AZ55&gt;0,"1","0")</f>
        <v>0</v>
      </c>
      <c r="BA51" s="4">
        <f>2*'Tabulky jízd'!BA55*Vzdálenosti!$F$64-Vzdálenosti!$F$64*IF('Tabulky jízd'!BA55&gt;0,"1","0")</f>
        <v>0</v>
      </c>
      <c r="BB51" s="4">
        <f>2*'Tabulky jízd'!BB55*Vzdálenosti!$F$64-Vzdálenosti!$F$64*IF('Tabulky jízd'!BB55&gt;0,"1","0")</f>
        <v>0</v>
      </c>
      <c r="BC51" s="4">
        <f>2*'Tabulky jízd'!BC55*Vzdálenosti!$F$64-Vzdálenosti!$F$64*IF('Tabulky jízd'!BC55&gt;0,"1","0")</f>
        <v>0</v>
      </c>
      <c r="BD51" s="4">
        <f>2*'Tabulky jízd'!BD55*Vzdálenosti!$F$64-Vzdálenosti!$F$64*IF('Tabulky jízd'!BD55&gt;0,"1","0")</f>
        <v>0</v>
      </c>
      <c r="BE51" s="4">
        <f>2*'Tabulky jízd'!BE55*Vzdálenosti!$F$64-Vzdálenosti!$F$64*IF('Tabulky jízd'!BE55&gt;0,"1","0")</f>
        <v>0</v>
      </c>
      <c r="BF51" s="4">
        <f>2*'Tabulky jízd'!BF55*Vzdálenosti!$F$64-Vzdálenosti!$F$64*IF('Tabulky jízd'!BF55&gt;0,"1","0")</f>
        <v>0</v>
      </c>
      <c r="BG51" s="4">
        <f>2*'Tabulky jízd'!BG55*Vzdálenosti!$F$64-Vzdálenosti!$F$64*IF('Tabulky jízd'!BG55&gt;0,"1","0")</f>
        <v>0</v>
      </c>
      <c r="BH51" s="4">
        <f>2*'Tabulky jízd'!BH55*Vzdálenosti!$F$64-Vzdálenosti!$F$64*IF('Tabulky jízd'!BH55&gt;0,"1","0")</f>
        <v>0</v>
      </c>
      <c r="BI51" s="4">
        <f>2*'Tabulky jízd'!BI55*Vzdálenosti!$F$64-Vzdálenosti!$F$64*IF('Tabulky jízd'!BI55&gt;0,"1","0")</f>
        <v>0</v>
      </c>
      <c r="BJ51" s="4">
        <f>2*'Tabulky jízd'!BJ55*Vzdálenosti!$F$64-Vzdálenosti!$F$64*IF('Tabulky jízd'!BJ55&gt;0,"1","0")</f>
        <v>0</v>
      </c>
      <c r="BK51" s="4">
        <f>2*'Tabulky jízd'!BK55*Vzdálenosti!$F$64-Vzdálenosti!$F$64*IF('Tabulky jízd'!BK55&gt;0,"1","0")</f>
        <v>0</v>
      </c>
      <c r="BL51" s="4">
        <f>2*'Tabulky jízd'!BL55*Vzdálenosti!$F$64-Vzdálenosti!$F$64*IF('Tabulky jízd'!BL55&gt;0,"1","0")</f>
        <v>0</v>
      </c>
      <c r="BM51" s="4">
        <f>2*'Tabulky jízd'!BM55*Vzdálenosti!$F$64-Vzdálenosti!$F$64*IF('Tabulky jízd'!BM55&gt;0,"1","0")</f>
        <v>0</v>
      </c>
      <c r="BN51" s="4">
        <f>2*'Tabulky jízd'!BN55*Vzdálenosti!$F$64-Vzdálenosti!$F$64*IF('Tabulky jízd'!BN55&gt;0,"1","0")</f>
        <v>462</v>
      </c>
      <c r="BO51" s="4">
        <f>2*'Tabulky jízd'!BO55*Vzdálenosti!$F$64-Vzdálenosti!$F$64*IF('Tabulky jízd'!BO55&gt;0,"1","0")</f>
        <v>0</v>
      </c>
      <c r="BP51" s="4">
        <f>2*'Tabulky jízd'!BP55*Vzdálenosti!$F$64-Vzdálenosti!$F$64*IF('Tabulky jízd'!BP55&gt;0,"1","0")</f>
        <v>462</v>
      </c>
      <c r="BQ51" s="4">
        <f>2*'Tabulky jízd'!BQ55*Vzdálenosti!$F$64-Vzdálenosti!$F$64*IF('Tabulky jízd'!BQ55&gt;0,"1","0")</f>
        <v>0</v>
      </c>
      <c r="BR51" s="4">
        <f>2*'Tabulky jízd'!BR55*Vzdálenosti!$F$64-Vzdálenosti!$F$64*IF('Tabulky jízd'!BR55&gt;0,"1","0")</f>
        <v>0</v>
      </c>
      <c r="BS51" s="4">
        <f>2*'Tabulky jízd'!BS55*Vzdálenosti!$F$64-Vzdálenosti!$F$64*IF('Tabulky jízd'!BS55&gt;0,"1","0")</f>
        <v>0</v>
      </c>
      <c r="BT51" s="4">
        <f>2*'Tabulky jízd'!BT55*Vzdálenosti!$F$64-Vzdálenosti!$F$64*IF('Tabulky jízd'!BT55&gt;0,"1","0")</f>
        <v>0</v>
      </c>
      <c r="BU51" s="4">
        <f>2*'Tabulky jízd'!BU55*Vzdálenosti!$F$64-Vzdálenosti!$F$64*IF('Tabulky jízd'!BU55&gt;0,"1","0")</f>
        <v>0</v>
      </c>
      <c r="BV51" s="4">
        <f>2*'Tabulky jízd'!BV55*Vzdálenosti!$F$64-Vzdálenosti!$F$64*IF('Tabulky jízd'!BV55&gt;0,"1","0")</f>
        <v>0</v>
      </c>
      <c r="BW51" s="4">
        <f>2*'Tabulky jízd'!BW55*Vzdálenosti!$F$64-Vzdálenosti!$F$64*IF('Tabulky jízd'!BW55&gt;0,"1","0")</f>
        <v>0</v>
      </c>
      <c r="BX51" s="4">
        <f>2*'Tabulky jízd'!BX55*Vzdálenosti!$F$64-Vzdálenosti!$F$64*IF('Tabulky jízd'!BX55&gt;0,"1","0")</f>
        <v>0</v>
      </c>
      <c r="BY51" s="4">
        <f>2*'Tabulky jízd'!BY55*Vzdálenosti!$F$64-Vzdálenosti!$F$64*IF('Tabulky jízd'!BY55&gt;0,"1","0")</f>
        <v>0</v>
      </c>
      <c r="BZ51" s="4">
        <f>2*'Tabulky jízd'!BZ55*Vzdálenosti!$F$64-Vzdálenosti!$F$64*IF('Tabulky jízd'!BZ55&gt;0,"1","0")</f>
        <v>0</v>
      </c>
      <c r="CA51" s="4">
        <f>2*'Tabulky jízd'!CA55*Vzdálenosti!$F$64-Vzdálenosti!$F$64*IF('Tabulky jízd'!CA55&gt;0,"1","0")</f>
        <v>0</v>
      </c>
      <c r="CB51" s="4">
        <f>2*'Tabulky jízd'!CB55*Vzdálenosti!$F$64-Vzdálenosti!$F$64*IF('Tabulky jízd'!CB55&gt;0,"1","0")</f>
        <v>0</v>
      </c>
      <c r="CC51" s="4">
        <f>2*'Tabulky jízd'!CC55*Vzdálenosti!$F$64-Vzdálenosti!$F$64*IF('Tabulky jízd'!CC55&gt;0,"1","0")</f>
        <v>0</v>
      </c>
      <c r="CD51" s="4">
        <f>2*'Tabulky jízd'!CD55*Vzdálenosti!$F$64-Vzdálenosti!$F$64*IF('Tabulky jízd'!CD55&gt;0,"1","0")</f>
        <v>0</v>
      </c>
      <c r="CE51" s="4">
        <f>2*'Tabulky jízd'!CE55*Vzdálenosti!$F$64-Vzdálenosti!$F$64*IF('Tabulky jízd'!CE55&gt;0,"1","0")</f>
        <v>0</v>
      </c>
      <c r="CF51" s="4">
        <f>2*'Tabulky jízd'!CF55*Vzdálenosti!$F$64-Vzdálenosti!$F$64*IF('Tabulky jízd'!CF55&gt;0,"1","0")</f>
        <v>0</v>
      </c>
      <c r="CG51" s="4">
        <f>2*'Tabulky jízd'!CG55*Vzdálenosti!$F$64-Vzdálenosti!$F$64*IF('Tabulky jízd'!CG55&gt;0,"1","0")</f>
        <v>0</v>
      </c>
      <c r="CH51" s="4">
        <f>2*'Tabulky jízd'!CH55*Vzdálenosti!$F$64-Vzdálenosti!$F$64*IF('Tabulky jízd'!CH55&gt;0,"1","0")</f>
        <v>0</v>
      </c>
      <c r="CI51" s="4">
        <f>2*'Tabulky jízd'!CI55*Vzdálenosti!$F$64-Vzdálenosti!$F$64*IF('Tabulky jízd'!CI55&gt;0,"1","0")</f>
        <v>0</v>
      </c>
      <c r="CJ51" s="4">
        <f>2*'Tabulky jízd'!CJ55*Vzdálenosti!$F$64-Vzdálenosti!$F$64*IF('Tabulky jízd'!CJ55&gt;0,"1","0")</f>
        <v>0</v>
      </c>
      <c r="CK51" s="4">
        <f>2*'Tabulky jízd'!CK55*Vzdálenosti!$F$64-Vzdálenosti!$F$64*IF('Tabulky jízd'!CK55&gt;0,"1","0")</f>
        <v>0</v>
      </c>
      <c r="CL51" s="4">
        <f>2*'Tabulky jízd'!CL55*Vzdálenosti!$F$64-Vzdálenosti!$F$64*IF('Tabulky jízd'!CL55&gt;0,"1","0")</f>
        <v>0</v>
      </c>
      <c r="CM51" s="4">
        <f>2*'Tabulky jízd'!CM55*Vzdálenosti!$F$64-Vzdálenosti!$F$64*IF('Tabulky jízd'!CM55&gt;0,"1","0")</f>
        <v>0</v>
      </c>
      <c r="CN51" s="4">
        <f>2*'Tabulky jízd'!CN55*Vzdálenosti!$F$64-Vzdálenosti!$F$64*IF('Tabulky jízd'!CN55&gt;0,"1","0")</f>
        <v>0</v>
      </c>
      <c r="CO51" s="4">
        <f>2*'Tabulky jízd'!CO55*Vzdálenosti!$F$64-Vzdálenosti!$F$64*IF('Tabulky jízd'!CO55&gt;0,"1","0")</f>
        <v>0</v>
      </c>
      <c r="CP51" s="4">
        <f>2*'Tabulky jízd'!CP55*Vzdálenosti!$F$64-Vzdálenosti!$F$64*IF('Tabulky jízd'!CP55&gt;0,"1","0")</f>
        <v>0</v>
      </c>
      <c r="CQ51" s="4">
        <f>2*'Tabulky jízd'!CQ55*Vzdálenosti!$F$64-Vzdálenosti!$F$64*IF('Tabulky jízd'!CQ55&gt;0,"1","0")</f>
        <v>0</v>
      </c>
      <c r="CR51" s="4">
        <f>2*'Tabulky jízd'!CR55*Vzdálenosti!$F$64-Vzdálenosti!$F$64*IF('Tabulky jízd'!CR55&gt;0,"1","0")</f>
        <v>0</v>
      </c>
      <c r="CS51" s="4">
        <f>2*'Tabulky jízd'!CS55*Vzdálenosti!$F$64-Vzdálenosti!$F$64*IF('Tabulky jízd'!CS55&gt;0,"1","0")</f>
        <v>0</v>
      </c>
      <c r="CT51" s="4">
        <f>2*'Tabulky jízd'!CT55*Vzdálenosti!$F$64-Vzdálenosti!$F$64*IF('Tabulky jízd'!CT55&gt;0,"1","0")</f>
        <v>0</v>
      </c>
      <c r="CU51" s="4">
        <f>2*'Tabulky jízd'!CU55*Vzdálenosti!$F$64-Vzdálenosti!$F$64*IF('Tabulky jízd'!CU55&gt;0,"1","0")</f>
        <v>0</v>
      </c>
      <c r="CV51" s="4">
        <f>2*'Tabulky jízd'!CV55*Vzdálenosti!$F$64-Vzdálenosti!$F$64*IF('Tabulky jízd'!CV55&gt;0,"1","0")</f>
        <v>0</v>
      </c>
      <c r="CW51" s="16">
        <f t="shared" si="2"/>
        <v>924</v>
      </c>
    </row>
    <row r="52" spans="1:101" s="15" customFormat="1" x14ac:dyDescent="0.25">
      <c r="A52" s="19"/>
      <c r="B52" s="4" t="s">
        <v>4</v>
      </c>
      <c r="C52" s="4" t="s">
        <v>54</v>
      </c>
      <c r="D52" s="16" t="s">
        <v>99</v>
      </c>
      <c r="E52" s="4" t="s">
        <v>60</v>
      </c>
      <c r="F52" s="16">
        <v>3</v>
      </c>
      <c r="G52" s="16"/>
      <c r="H52" s="4">
        <f>2*'Tabulky jízd'!H56*Vzdálenosti!$F$65-Vzdálenosti!$F$65*IF('Tabulky jízd'!H56&gt;0,"1","0")</f>
        <v>0</v>
      </c>
      <c r="I52" s="4">
        <f>2*'Tabulky jízd'!I56*Vzdálenosti!$F$65-Vzdálenosti!$F$65*IF('Tabulky jízd'!I56&gt;0,"1","0")</f>
        <v>0</v>
      </c>
      <c r="J52" s="4">
        <f>2*'Tabulky jízd'!J56*Vzdálenosti!$F$65-Vzdálenosti!$F$65*IF('Tabulky jízd'!J56&gt;0,"1","0")</f>
        <v>0</v>
      </c>
      <c r="K52" s="4">
        <f>2*'Tabulky jízd'!K56*Vzdálenosti!$F$65-Vzdálenosti!$F$65*IF('Tabulky jízd'!K56&gt;0,"1","0")</f>
        <v>0</v>
      </c>
      <c r="L52" s="4">
        <f>2*'Tabulky jízd'!L56*Vzdálenosti!$F$65-Vzdálenosti!$F$65*IF('Tabulky jízd'!L56&gt;0,"1","0")</f>
        <v>0</v>
      </c>
      <c r="M52" s="4">
        <f>2*'Tabulky jízd'!M56*Vzdálenosti!$F$65-Vzdálenosti!$F$65*IF('Tabulky jízd'!M56&gt;0,"1","0")</f>
        <v>0</v>
      </c>
      <c r="N52" s="4">
        <f>2*'Tabulky jízd'!N56*Vzdálenosti!$F$65-Vzdálenosti!$F$65*IF('Tabulky jízd'!N56&gt;0,"1","0")</f>
        <v>0</v>
      </c>
      <c r="O52" s="4">
        <f>2*'Tabulky jízd'!O56*Vzdálenosti!$F$65-Vzdálenosti!$F$65*IF('Tabulky jízd'!O56&gt;0,"1","0")</f>
        <v>0</v>
      </c>
      <c r="P52" s="4">
        <f>2*'Tabulky jízd'!P56*Vzdálenosti!$F$65-Vzdálenosti!$F$65*IF('Tabulky jízd'!P56&gt;0,"1","0")</f>
        <v>0</v>
      </c>
      <c r="Q52" s="4">
        <f>2*'Tabulky jízd'!Q56*Vzdálenosti!$F$65-Vzdálenosti!$F$65*IF('Tabulky jízd'!Q56&gt;0,"1","0")</f>
        <v>0</v>
      </c>
      <c r="R52" s="4">
        <f>2*'Tabulky jízd'!R56*Vzdálenosti!$F$65-Vzdálenosti!$F$65*IF('Tabulky jízd'!R56&gt;0,"1","0")</f>
        <v>0</v>
      </c>
      <c r="S52" s="4">
        <f>2*'Tabulky jízd'!S56*Vzdálenosti!$F$65-Vzdálenosti!$F$65*IF('Tabulky jízd'!S56&gt;0,"1","0")</f>
        <v>0</v>
      </c>
      <c r="T52" s="4">
        <f>2*'Tabulky jízd'!T56*Vzdálenosti!$F$65-Vzdálenosti!$F$65*IF('Tabulky jízd'!T56&gt;0,"1","0")</f>
        <v>0</v>
      </c>
      <c r="U52" s="4">
        <f>2*'Tabulky jízd'!U56*Vzdálenosti!$F$65-Vzdálenosti!$F$65*IF('Tabulky jízd'!U56&gt;0,"1","0")</f>
        <v>0</v>
      </c>
      <c r="V52" s="4">
        <f>2*'Tabulky jízd'!V56*Vzdálenosti!$F$65-Vzdálenosti!$F$65*IF('Tabulky jízd'!V56&gt;0,"1","0")</f>
        <v>0</v>
      </c>
      <c r="W52" s="4">
        <f>2*'Tabulky jízd'!W56*Vzdálenosti!$F$65-Vzdálenosti!$F$65*IF('Tabulky jízd'!W56&gt;0,"1","0")</f>
        <v>0</v>
      </c>
      <c r="X52" s="4">
        <f>2*'Tabulky jízd'!X56*Vzdálenosti!$F$65-Vzdálenosti!$F$65*IF('Tabulky jízd'!X56&gt;0,"1","0")</f>
        <v>0</v>
      </c>
      <c r="Y52" s="4">
        <f>2*'Tabulky jízd'!Y56*Vzdálenosti!$F$65-Vzdálenosti!$F$65*IF('Tabulky jízd'!Y56&gt;0,"1","0")</f>
        <v>0</v>
      </c>
      <c r="Z52" s="4">
        <f>2*'Tabulky jízd'!Z56*Vzdálenosti!$F$65-Vzdálenosti!$F$65*IF('Tabulky jízd'!Z56&gt;0,"1","0")</f>
        <v>0</v>
      </c>
      <c r="AA52" s="4">
        <f>2*'Tabulky jízd'!AA56*Vzdálenosti!$F$65-Vzdálenosti!$F$65*IF('Tabulky jízd'!AA56&gt;0,"1","0")</f>
        <v>0</v>
      </c>
      <c r="AB52" s="4">
        <f>2*'Tabulky jízd'!AB56*Vzdálenosti!$F$65-Vzdálenosti!$F$65*IF('Tabulky jízd'!AB56&gt;0,"1","0")</f>
        <v>0</v>
      </c>
      <c r="AC52" s="4">
        <f>2*'Tabulky jízd'!AC56*Vzdálenosti!$F$65-Vzdálenosti!$F$65*IF('Tabulky jízd'!AC56&gt;0,"1","0")</f>
        <v>0</v>
      </c>
      <c r="AD52" s="4">
        <f>2*'Tabulky jízd'!AD56*Vzdálenosti!$F$65-Vzdálenosti!$F$65*IF('Tabulky jízd'!AD56&gt;0,"1","0")</f>
        <v>0</v>
      </c>
      <c r="AE52" s="4">
        <f>2*'Tabulky jízd'!AE56*Vzdálenosti!$F$65-Vzdálenosti!$F$65*IF('Tabulky jízd'!AE56&gt;0,"1","0")</f>
        <v>0</v>
      </c>
      <c r="AF52" s="4">
        <f>2*'Tabulky jízd'!AF56*Vzdálenosti!$F$65-Vzdálenosti!$F$65*IF('Tabulky jízd'!AF56&gt;0,"1","0")</f>
        <v>0</v>
      </c>
      <c r="AG52" s="4">
        <f>2*'Tabulky jízd'!AG56*Vzdálenosti!$F$65-Vzdálenosti!$F$65*IF('Tabulky jízd'!AG56&gt;0,"1","0")</f>
        <v>0</v>
      </c>
      <c r="AH52" s="4">
        <f>2*'Tabulky jízd'!AH56*Vzdálenosti!$F$65-Vzdálenosti!$F$65*IF('Tabulky jízd'!AH56&gt;0,"1","0")</f>
        <v>0</v>
      </c>
      <c r="AI52" s="4">
        <f>2*'Tabulky jízd'!AI56*Vzdálenosti!$F$65-Vzdálenosti!$F$65*IF('Tabulky jízd'!AI56&gt;0,"1","0")</f>
        <v>0</v>
      </c>
      <c r="AJ52" s="4">
        <f>2*'Tabulky jízd'!AJ56*Vzdálenosti!$F$65-Vzdálenosti!$F$65*IF('Tabulky jízd'!AJ56&gt;0,"1","0")</f>
        <v>0</v>
      </c>
      <c r="AK52" s="4">
        <f>2*'Tabulky jízd'!AK56*Vzdálenosti!$F$65-Vzdálenosti!$F$65*IF('Tabulky jízd'!AK56&gt;0,"1","0")</f>
        <v>0</v>
      </c>
      <c r="AL52" s="4">
        <f>2*'Tabulky jízd'!AL56*Vzdálenosti!$F$65-Vzdálenosti!$F$65*IF('Tabulky jízd'!AL56&gt;0,"1","0")</f>
        <v>0</v>
      </c>
      <c r="AM52" s="4">
        <f>2*'Tabulky jízd'!AM56*Vzdálenosti!$F$65-Vzdálenosti!$F$65*IF('Tabulky jízd'!AM56&gt;0,"1","0")</f>
        <v>0</v>
      </c>
      <c r="AN52" s="4">
        <f>2*'Tabulky jízd'!AN56*Vzdálenosti!$F$65-Vzdálenosti!$F$65*IF('Tabulky jízd'!AN56&gt;0,"1","0")</f>
        <v>0</v>
      </c>
      <c r="AO52" s="4">
        <f>2*'Tabulky jízd'!AO56*Vzdálenosti!$F$65-Vzdálenosti!$F$65*IF('Tabulky jízd'!AO56&gt;0,"1","0")</f>
        <v>0</v>
      </c>
      <c r="AP52" s="4">
        <f>2*'Tabulky jízd'!AP56*Vzdálenosti!$F$65-Vzdálenosti!$F$65*IF('Tabulky jízd'!AP56&gt;0,"1","0")</f>
        <v>0</v>
      </c>
      <c r="AQ52" s="4">
        <f>2*'Tabulky jízd'!AQ56*Vzdálenosti!$F$65-Vzdálenosti!$F$65*IF('Tabulky jízd'!AQ56&gt;0,"1","0")</f>
        <v>0</v>
      </c>
      <c r="AR52" s="4">
        <f>2*'Tabulky jízd'!AR56*Vzdálenosti!$F$65-Vzdálenosti!$F$65*IF('Tabulky jízd'!AR56&gt;0,"1","0")</f>
        <v>0</v>
      </c>
      <c r="AS52" s="4">
        <f>2*'Tabulky jízd'!AS56*Vzdálenosti!$F$65-Vzdálenosti!$F$65*IF('Tabulky jízd'!AS56&gt;0,"1","0")</f>
        <v>0</v>
      </c>
      <c r="AT52" s="4">
        <f>2*'Tabulky jízd'!AT56*Vzdálenosti!$F$65-Vzdálenosti!$F$65*IF('Tabulky jízd'!AT56&gt;0,"1","0")</f>
        <v>0</v>
      </c>
      <c r="AU52" s="4">
        <f>2*'Tabulky jízd'!AU56*Vzdálenosti!$F$65-Vzdálenosti!$F$65*IF('Tabulky jízd'!AU56&gt;0,"1","0")</f>
        <v>2312</v>
      </c>
      <c r="AV52" s="4">
        <f>2*'Tabulky jízd'!AV56*Vzdálenosti!$F$65-Vzdálenosti!$F$65*IF('Tabulky jízd'!AV56&gt;0,"1","0")</f>
        <v>680</v>
      </c>
      <c r="AW52" s="4">
        <f>2*'Tabulky jízd'!AW56*Vzdálenosti!$F$65-Vzdálenosti!$F$65*IF('Tabulky jízd'!AW56&gt;0,"1","0")</f>
        <v>0</v>
      </c>
      <c r="AX52" s="4">
        <f>2*'Tabulky jízd'!AX56*Vzdálenosti!$F$65-Vzdálenosti!$F$65*IF('Tabulky jízd'!AX56&gt;0,"1","0")</f>
        <v>0</v>
      </c>
      <c r="AY52" s="4">
        <f>2*'Tabulky jízd'!AY56*Vzdálenosti!$F$65-Vzdálenosti!$F$65*IF('Tabulky jízd'!AY56&gt;0,"1","0")</f>
        <v>0</v>
      </c>
      <c r="AZ52" s="4">
        <f>2*'Tabulky jízd'!AZ56*Vzdálenosti!$F$65-Vzdálenosti!$F$65*IF('Tabulky jízd'!AZ56&gt;0,"1","0")</f>
        <v>0</v>
      </c>
      <c r="BA52" s="4">
        <f>2*'Tabulky jízd'!BA56*Vzdálenosti!$F$65-Vzdálenosti!$F$65*IF('Tabulky jízd'!BA56&gt;0,"1","0")</f>
        <v>0</v>
      </c>
      <c r="BB52" s="4">
        <f>2*'Tabulky jízd'!BB56*Vzdálenosti!$F$65-Vzdálenosti!$F$65*IF('Tabulky jízd'!BB56&gt;0,"1","0")</f>
        <v>0</v>
      </c>
      <c r="BC52" s="4">
        <f>2*'Tabulky jízd'!BC56*Vzdálenosti!$F$65-Vzdálenosti!$F$65*IF('Tabulky jízd'!BC56&gt;0,"1","0")</f>
        <v>0</v>
      </c>
      <c r="BD52" s="4">
        <f>2*'Tabulky jízd'!BD56*Vzdálenosti!$F$65-Vzdálenosti!$F$65*IF('Tabulky jízd'!BD56&gt;0,"1","0")</f>
        <v>0</v>
      </c>
      <c r="BE52" s="4">
        <f>2*'Tabulky jízd'!BE56*Vzdálenosti!$F$65-Vzdálenosti!$F$65*IF('Tabulky jízd'!BE56&gt;0,"1","0")</f>
        <v>0</v>
      </c>
      <c r="BF52" s="4">
        <f>2*'Tabulky jízd'!BF56*Vzdálenosti!$F$65-Vzdálenosti!$F$65*IF('Tabulky jízd'!BF56&gt;0,"1","0")</f>
        <v>0</v>
      </c>
      <c r="BG52" s="4">
        <f>2*'Tabulky jízd'!BG56*Vzdálenosti!$F$65-Vzdálenosti!$F$65*IF('Tabulky jízd'!BG56&gt;0,"1","0")</f>
        <v>0</v>
      </c>
      <c r="BH52" s="4">
        <f>2*'Tabulky jízd'!BH56*Vzdálenosti!$F$65-Vzdálenosti!$F$65*IF('Tabulky jízd'!BH56&gt;0,"1","0")</f>
        <v>0</v>
      </c>
      <c r="BI52" s="4">
        <f>2*'Tabulky jízd'!BI56*Vzdálenosti!$F$65-Vzdálenosti!$F$65*IF('Tabulky jízd'!BI56&gt;0,"1","0")</f>
        <v>0</v>
      </c>
      <c r="BJ52" s="4">
        <f>2*'Tabulky jízd'!BJ56*Vzdálenosti!$F$65-Vzdálenosti!$F$65*IF('Tabulky jízd'!BJ56&gt;0,"1","0")</f>
        <v>0</v>
      </c>
      <c r="BK52" s="4">
        <f>2*'Tabulky jízd'!BK56*Vzdálenosti!$F$65-Vzdálenosti!$F$65*IF('Tabulky jízd'!BK56&gt;0,"1","0")</f>
        <v>0</v>
      </c>
      <c r="BL52" s="4">
        <f>2*'Tabulky jízd'!BL56*Vzdálenosti!$F$65-Vzdálenosti!$F$65*IF('Tabulky jízd'!BL56&gt;0,"1","0")</f>
        <v>0</v>
      </c>
      <c r="BM52" s="4">
        <f>2*'Tabulky jízd'!BM56*Vzdálenosti!$F$65-Vzdálenosti!$F$65*IF('Tabulky jízd'!BM56&gt;0,"1","0")</f>
        <v>0</v>
      </c>
      <c r="BN52" s="4">
        <f>2*'Tabulky jízd'!BN56*Vzdálenosti!$F$65-Vzdálenosti!$F$65*IF('Tabulky jízd'!BN56&gt;0,"1","0")</f>
        <v>0</v>
      </c>
      <c r="BO52" s="4">
        <f>2*'Tabulky jízd'!BO56*Vzdálenosti!$F$65-Vzdálenosti!$F$65*IF('Tabulky jízd'!BO56&gt;0,"1","0")</f>
        <v>0</v>
      </c>
      <c r="BP52" s="4">
        <f>2*'Tabulky jízd'!BP56*Vzdálenosti!$F$65-Vzdálenosti!$F$65*IF('Tabulky jízd'!BP56&gt;0,"1","0")</f>
        <v>0</v>
      </c>
      <c r="BQ52" s="4">
        <f>2*'Tabulky jízd'!BQ56*Vzdálenosti!$F$65-Vzdálenosti!$F$65*IF('Tabulky jízd'!BQ56&gt;0,"1","0")</f>
        <v>0</v>
      </c>
      <c r="BR52" s="4">
        <f>2*'Tabulky jízd'!BR56*Vzdálenosti!$F$65-Vzdálenosti!$F$65*IF('Tabulky jízd'!BR56&gt;0,"1","0")</f>
        <v>0</v>
      </c>
      <c r="BS52" s="4">
        <f>2*'Tabulky jízd'!BS56*Vzdálenosti!$F$65-Vzdálenosti!$F$65*IF('Tabulky jízd'!BS56&gt;0,"1","0")</f>
        <v>0</v>
      </c>
      <c r="BT52" s="4">
        <f>2*'Tabulky jízd'!BT56*Vzdálenosti!$F$65-Vzdálenosti!$F$65*IF('Tabulky jízd'!BT56&gt;0,"1","0")</f>
        <v>0</v>
      </c>
      <c r="BU52" s="4">
        <f>2*'Tabulky jízd'!BU56*Vzdálenosti!$F$65-Vzdálenosti!$F$65*IF('Tabulky jízd'!BU56&gt;0,"1","0")</f>
        <v>0</v>
      </c>
      <c r="BV52" s="4">
        <f>2*'Tabulky jízd'!BV56*Vzdálenosti!$F$65-Vzdálenosti!$F$65*IF('Tabulky jízd'!BV56&gt;0,"1","0")</f>
        <v>0</v>
      </c>
      <c r="BW52" s="4">
        <f>2*'Tabulky jízd'!BW56*Vzdálenosti!$F$65-Vzdálenosti!$F$65*IF('Tabulky jízd'!BW56&gt;0,"1","0")</f>
        <v>0</v>
      </c>
      <c r="BX52" s="4">
        <f>2*'Tabulky jízd'!BX56*Vzdálenosti!$F$65-Vzdálenosti!$F$65*IF('Tabulky jízd'!BX56&gt;0,"1","0")</f>
        <v>0</v>
      </c>
      <c r="BY52" s="4">
        <f>2*'Tabulky jízd'!BY56*Vzdálenosti!$F$65-Vzdálenosti!$F$65*IF('Tabulky jízd'!BY56&gt;0,"1","0")</f>
        <v>0</v>
      </c>
      <c r="BZ52" s="4">
        <f>2*'Tabulky jízd'!BZ56*Vzdálenosti!$F$65-Vzdálenosti!$F$65*IF('Tabulky jízd'!BZ56&gt;0,"1","0")</f>
        <v>0</v>
      </c>
      <c r="CA52" s="4">
        <f>2*'Tabulky jízd'!CA56*Vzdálenosti!$F$65-Vzdálenosti!$F$65*IF('Tabulky jízd'!CA56&gt;0,"1","0")</f>
        <v>0</v>
      </c>
      <c r="CB52" s="4">
        <f>2*'Tabulky jízd'!CB56*Vzdálenosti!$F$65-Vzdálenosti!$F$65*IF('Tabulky jízd'!CB56&gt;0,"1","0")</f>
        <v>0</v>
      </c>
      <c r="CC52" s="4">
        <f>2*'Tabulky jízd'!CC56*Vzdálenosti!$F$65-Vzdálenosti!$F$65*IF('Tabulky jízd'!CC56&gt;0,"1","0")</f>
        <v>0</v>
      </c>
      <c r="CD52" s="4">
        <f>2*'Tabulky jízd'!CD56*Vzdálenosti!$F$65-Vzdálenosti!$F$65*IF('Tabulky jízd'!CD56&gt;0,"1","0")</f>
        <v>0</v>
      </c>
      <c r="CE52" s="4">
        <f>2*'Tabulky jízd'!CE56*Vzdálenosti!$F$65-Vzdálenosti!$F$65*IF('Tabulky jízd'!CE56&gt;0,"1","0")</f>
        <v>0</v>
      </c>
      <c r="CF52" s="4">
        <f>2*'Tabulky jízd'!CF56*Vzdálenosti!$F$65-Vzdálenosti!$F$65*IF('Tabulky jízd'!CF56&gt;0,"1","0")</f>
        <v>0</v>
      </c>
      <c r="CG52" s="4">
        <f>2*'Tabulky jízd'!CG56*Vzdálenosti!$F$65-Vzdálenosti!$F$65*IF('Tabulky jízd'!CG56&gt;0,"1","0")</f>
        <v>0</v>
      </c>
      <c r="CH52" s="4">
        <f>2*'Tabulky jízd'!CH56*Vzdálenosti!$F$65-Vzdálenosti!$F$65*IF('Tabulky jízd'!CH56&gt;0,"1","0")</f>
        <v>0</v>
      </c>
      <c r="CI52" s="4">
        <f>2*'Tabulky jízd'!CI56*Vzdálenosti!$F$65-Vzdálenosti!$F$65*IF('Tabulky jízd'!CI56&gt;0,"1","0")</f>
        <v>0</v>
      </c>
      <c r="CJ52" s="4">
        <f>2*'Tabulky jízd'!CJ56*Vzdálenosti!$F$65-Vzdálenosti!$F$65*IF('Tabulky jízd'!CJ56&gt;0,"1","0")</f>
        <v>0</v>
      </c>
      <c r="CK52" s="4">
        <f>2*'Tabulky jízd'!CK56*Vzdálenosti!$F$65-Vzdálenosti!$F$65*IF('Tabulky jízd'!CK56&gt;0,"1","0")</f>
        <v>0</v>
      </c>
      <c r="CL52" s="4">
        <f>2*'Tabulky jízd'!CL56*Vzdálenosti!$F$65-Vzdálenosti!$F$65*IF('Tabulky jízd'!CL56&gt;0,"1","0")</f>
        <v>0</v>
      </c>
      <c r="CM52" s="4">
        <f>2*'Tabulky jízd'!CM56*Vzdálenosti!$F$65-Vzdálenosti!$F$65*IF('Tabulky jízd'!CM56&gt;0,"1","0")</f>
        <v>0</v>
      </c>
      <c r="CN52" s="4">
        <f>2*'Tabulky jízd'!CN56*Vzdálenosti!$F$65-Vzdálenosti!$F$65*IF('Tabulky jízd'!CN56&gt;0,"1","0")</f>
        <v>0</v>
      </c>
      <c r="CO52" s="4">
        <f>2*'Tabulky jízd'!CO56*Vzdálenosti!$F$65-Vzdálenosti!$F$65*IF('Tabulky jízd'!CO56&gt;0,"1","0")</f>
        <v>0</v>
      </c>
      <c r="CP52" s="4">
        <f>2*'Tabulky jízd'!CP56*Vzdálenosti!$F$65-Vzdálenosti!$F$65*IF('Tabulky jízd'!CP56&gt;0,"1","0")</f>
        <v>0</v>
      </c>
      <c r="CQ52" s="4">
        <f>2*'Tabulky jízd'!CQ56*Vzdálenosti!$F$65-Vzdálenosti!$F$65*IF('Tabulky jízd'!CQ56&gt;0,"1","0")</f>
        <v>0</v>
      </c>
      <c r="CR52" s="4">
        <f>2*'Tabulky jízd'!CR56*Vzdálenosti!$F$65-Vzdálenosti!$F$65*IF('Tabulky jízd'!CR56&gt;0,"1","0")</f>
        <v>0</v>
      </c>
      <c r="CS52" s="4">
        <f>2*'Tabulky jízd'!CS56*Vzdálenosti!$F$65-Vzdálenosti!$F$65*IF('Tabulky jízd'!CS56&gt;0,"1","0")</f>
        <v>0</v>
      </c>
      <c r="CT52" s="4">
        <f>2*'Tabulky jízd'!CT56*Vzdálenosti!$F$65-Vzdálenosti!$F$65*IF('Tabulky jízd'!CT56&gt;0,"1","0")</f>
        <v>0</v>
      </c>
      <c r="CU52" s="4">
        <f>2*'Tabulky jízd'!CU56*Vzdálenosti!$F$65-Vzdálenosti!$F$65*IF('Tabulky jízd'!CU56&gt;0,"1","0")</f>
        <v>0</v>
      </c>
      <c r="CV52" s="4">
        <f>2*'Tabulky jízd'!CV56*Vzdálenosti!$F$65-Vzdálenosti!$F$65*IF('Tabulky jízd'!CV56&gt;0,"1","0")</f>
        <v>0</v>
      </c>
      <c r="CW52" s="16">
        <f t="shared" si="2"/>
        <v>2992</v>
      </c>
    </row>
    <row r="53" spans="1:101" s="15" customFormat="1" x14ac:dyDescent="0.25">
      <c r="A53" s="19"/>
      <c r="B53" s="4" t="s">
        <v>55</v>
      </c>
      <c r="C53" s="4" t="s">
        <v>54</v>
      </c>
      <c r="D53" s="16" t="s">
        <v>99</v>
      </c>
      <c r="E53" s="4" t="s">
        <v>8</v>
      </c>
      <c r="F53" s="16">
        <v>3</v>
      </c>
      <c r="G53" s="16"/>
      <c r="H53" s="4">
        <f>2*'Tabulky jízd'!H57*Vzdálenosti!$F$66-Vzdálenosti!$F$66*IF('Tabulky jízd'!H57&gt;0,"1","0")</f>
        <v>0</v>
      </c>
      <c r="I53" s="4">
        <f>2*'Tabulky jízd'!I57*Vzdálenosti!$F$66-Vzdálenosti!$F$66*IF('Tabulky jízd'!I57&gt;0,"1","0")</f>
        <v>0</v>
      </c>
      <c r="J53" s="4">
        <f>2*'Tabulky jízd'!J57*Vzdálenosti!$F$66-Vzdálenosti!$F$66*IF('Tabulky jízd'!J57&gt;0,"1","0")</f>
        <v>0</v>
      </c>
      <c r="K53" s="4">
        <f>2*'Tabulky jízd'!K57*Vzdálenosti!$F$66-Vzdálenosti!$F$66*IF('Tabulky jízd'!K57&gt;0,"1","0")</f>
        <v>0</v>
      </c>
      <c r="L53" s="4">
        <f>2*'Tabulky jízd'!L57*Vzdálenosti!$F$66-Vzdálenosti!$F$66*IF('Tabulky jízd'!L57&gt;0,"1","0")</f>
        <v>451</v>
      </c>
      <c r="M53" s="4">
        <f>2*'Tabulky jízd'!M57*Vzdálenosti!$F$66-Vzdálenosti!$F$66*IF('Tabulky jízd'!M57&gt;0,"1","0")</f>
        <v>1271</v>
      </c>
      <c r="N53" s="4">
        <f>2*'Tabulky jízd'!N57*Vzdálenosti!$F$66-Vzdálenosti!$F$66*IF('Tabulky jízd'!N57&gt;0,"1","0")</f>
        <v>779</v>
      </c>
      <c r="O53" s="4">
        <f>2*'Tabulky jízd'!O57*Vzdálenosti!$F$66-Vzdálenosti!$F$66*IF('Tabulky jízd'!O57&gt;0,"1","0")</f>
        <v>0</v>
      </c>
      <c r="P53" s="4">
        <f>2*'Tabulky jízd'!P57*Vzdálenosti!$F$66-Vzdálenosti!$F$66*IF('Tabulky jízd'!P57&gt;0,"1","0")</f>
        <v>0</v>
      </c>
      <c r="Q53" s="4">
        <f>2*'Tabulky jízd'!Q57*Vzdálenosti!$F$66-Vzdálenosti!$F$66*IF('Tabulky jízd'!Q57&gt;0,"1","0")</f>
        <v>0</v>
      </c>
      <c r="R53" s="4">
        <f>2*'Tabulky jízd'!R57*Vzdálenosti!$F$66-Vzdálenosti!$F$66*IF('Tabulky jízd'!R57&gt;0,"1","0")</f>
        <v>0</v>
      </c>
      <c r="S53" s="4">
        <f>2*'Tabulky jízd'!S57*Vzdálenosti!$F$66-Vzdálenosti!$F$66*IF('Tabulky jízd'!S57&gt;0,"1","0")</f>
        <v>0</v>
      </c>
      <c r="T53" s="4">
        <f>2*'Tabulky jízd'!T57*Vzdálenosti!$F$66-Vzdálenosti!$F$66*IF('Tabulky jízd'!T57&gt;0,"1","0")</f>
        <v>0</v>
      </c>
      <c r="U53" s="4">
        <f>2*'Tabulky jízd'!U57*Vzdálenosti!$F$66-Vzdálenosti!$F$66*IF('Tabulky jízd'!U57&gt;0,"1","0")</f>
        <v>0</v>
      </c>
      <c r="V53" s="4">
        <f>2*'Tabulky jízd'!V57*Vzdálenosti!$F$66-Vzdálenosti!$F$66*IF('Tabulky jízd'!V57&gt;0,"1","0")</f>
        <v>0</v>
      </c>
      <c r="W53" s="4">
        <f>2*'Tabulky jízd'!W57*Vzdálenosti!$F$66-Vzdálenosti!$F$66*IF('Tabulky jízd'!W57&gt;0,"1","0")</f>
        <v>0</v>
      </c>
      <c r="X53" s="4">
        <f>2*'Tabulky jízd'!X57*Vzdálenosti!$F$66-Vzdálenosti!$F$66*IF('Tabulky jízd'!X57&gt;0,"1","0")</f>
        <v>0</v>
      </c>
      <c r="Y53" s="4">
        <f>2*'Tabulky jízd'!Y57*Vzdálenosti!$F$66-Vzdálenosti!$F$66*IF('Tabulky jízd'!Y57&gt;0,"1","0")</f>
        <v>0</v>
      </c>
      <c r="Z53" s="4">
        <f>2*'Tabulky jízd'!Z57*Vzdálenosti!$F$66-Vzdálenosti!$F$66*IF('Tabulky jízd'!Z57&gt;0,"1","0")</f>
        <v>0</v>
      </c>
      <c r="AA53" s="4">
        <f>2*'Tabulky jízd'!AA57*Vzdálenosti!$F$66-Vzdálenosti!$F$66*IF('Tabulky jízd'!AA57&gt;0,"1","0")</f>
        <v>0</v>
      </c>
      <c r="AB53" s="4">
        <f>2*'Tabulky jízd'!AB57*Vzdálenosti!$F$66-Vzdálenosti!$F$66*IF('Tabulky jízd'!AB57&gt;0,"1","0")</f>
        <v>0</v>
      </c>
      <c r="AC53" s="4">
        <f>2*'Tabulky jízd'!AC57*Vzdálenosti!$F$66-Vzdálenosti!$F$66*IF('Tabulky jízd'!AC57&gt;0,"1","0")</f>
        <v>0</v>
      </c>
      <c r="AD53" s="4">
        <f>2*'Tabulky jízd'!AD57*Vzdálenosti!$F$66-Vzdálenosti!$F$66*IF('Tabulky jízd'!AD57&gt;0,"1","0")</f>
        <v>0</v>
      </c>
      <c r="AE53" s="4">
        <f>2*'Tabulky jízd'!AE57*Vzdálenosti!$F$66-Vzdálenosti!$F$66*IF('Tabulky jízd'!AE57&gt;0,"1","0")</f>
        <v>0</v>
      </c>
      <c r="AF53" s="4">
        <f>2*'Tabulky jízd'!AF57*Vzdálenosti!$F$66-Vzdálenosti!$F$66*IF('Tabulky jízd'!AF57&gt;0,"1","0")</f>
        <v>0</v>
      </c>
      <c r="AG53" s="4">
        <f>2*'Tabulky jízd'!AG57*Vzdálenosti!$F$66-Vzdálenosti!$F$66*IF('Tabulky jízd'!AG57&gt;0,"1","0")</f>
        <v>0</v>
      </c>
      <c r="AH53" s="4">
        <f>2*'Tabulky jízd'!AH57*Vzdálenosti!$F$66-Vzdálenosti!$F$66*IF('Tabulky jízd'!AH57&gt;0,"1","0")</f>
        <v>0</v>
      </c>
      <c r="AI53" s="4">
        <f>2*'Tabulky jízd'!AI57*Vzdálenosti!$F$66-Vzdálenosti!$F$66*IF('Tabulky jízd'!AI57&gt;0,"1","0")</f>
        <v>0</v>
      </c>
      <c r="AJ53" s="4">
        <f>2*'Tabulky jízd'!AJ57*Vzdálenosti!$F$66-Vzdálenosti!$F$66*IF('Tabulky jízd'!AJ57&gt;0,"1","0")</f>
        <v>0</v>
      </c>
      <c r="AK53" s="4">
        <f>2*'Tabulky jízd'!AK57*Vzdálenosti!$F$66-Vzdálenosti!$F$66*IF('Tabulky jízd'!AK57&gt;0,"1","0")</f>
        <v>0</v>
      </c>
      <c r="AL53" s="4">
        <f>2*'Tabulky jízd'!AL57*Vzdálenosti!$F$66-Vzdálenosti!$F$66*IF('Tabulky jízd'!AL57&gt;0,"1","0")</f>
        <v>0</v>
      </c>
      <c r="AM53" s="4">
        <f>2*'Tabulky jízd'!AM57*Vzdálenosti!$F$66-Vzdálenosti!$F$66*IF('Tabulky jízd'!AM57&gt;0,"1","0")</f>
        <v>0</v>
      </c>
      <c r="AN53" s="4">
        <f>2*'Tabulky jízd'!AN57*Vzdálenosti!$F$66-Vzdálenosti!$F$66*IF('Tabulky jízd'!AN57&gt;0,"1","0")</f>
        <v>0</v>
      </c>
      <c r="AO53" s="4">
        <f>2*'Tabulky jízd'!AO57*Vzdálenosti!$F$66-Vzdálenosti!$F$66*IF('Tabulky jízd'!AO57&gt;0,"1","0")</f>
        <v>0</v>
      </c>
      <c r="AP53" s="4">
        <f>2*'Tabulky jízd'!AP57*Vzdálenosti!$F$66-Vzdálenosti!$F$66*IF('Tabulky jízd'!AP57&gt;0,"1","0")</f>
        <v>0</v>
      </c>
      <c r="AQ53" s="4">
        <f>2*'Tabulky jízd'!AQ57*Vzdálenosti!$F$66-Vzdálenosti!$F$66*IF('Tabulky jízd'!AQ57&gt;0,"1","0")</f>
        <v>0</v>
      </c>
      <c r="AR53" s="4">
        <f>2*'Tabulky jízd'!AR57*Vzdálenosti!$F$66-Vzdálenosti!$F$66*IF('Tabulky jízd'!AR57&gt;0,"1","0")</f>
        <v>0</v>
      </c>
      <c r="AS53" s="4">
        <f>2*'Tabulky jízd'!AS57*Vzdálenosti!$F$66-Vzdálenosti!$F$66*IF('Tabulky jízd'!AS57&gt;0,"1","0")</f>
        <v>0</v>
      </c>
      <c r="AT53" s="4">
        <f>2*'Tabulky jízd'!AT57*Vzdálenosti!$F$66-Vzdálenosti!$F$66*IF('Tabulky jízd'!AT57&gt;0,"1","0")</f>
        <v>0</v>
      </c>
      <c r="AU53" s="4">
        <f>2*'Tabulky jízd'!AU57*Vzdálenosti!$F$66-Vzdálenosti!$F$66*IF('Tabulky jízd'!AU57&gt;0,"1","0")</f>
        <v>0</v>
      </c>
      <c r="AV53" s="4">
        <f>2*'Tabulky jízd'!AV57*Vzdálenosti!$F$66-Vzdálenosti!$F$66*IF('Tabulky jízd'!AV57&gt;0,"1","0")</f>
        <v>0</v>
      </c>
      <c r="AW53" s="4">
        <f>2*'Tabulky jízd'!AW57*Vzdálenosti!$F$66-Vzdálenosti!$F$66*IF('Tabulky jízd'!AW57&gt;0,"1","0")</f>
        <v>0</v>
      </c>
      <c r="AX53" s="4">
        <f>2*'Tabulky jízd'!AX57*Vzdálenosti!$F$66-Vzdálenosti!$F$66*IF('Tabulky jízd'!AX57&gt;0,"1","0")</f>
        <v>0</v>
      </c>
      <c r="AY53" s="4">
        <f>2*'Tabulky jízd'!AY57*Vzdálenosti!$F$66-Vzdálenosti!$F$66*IF('Tabulky jízd'!AY57&gt;0,"1","0")</f>
        <v>0</v>
      </c>
      <c r="AZ53" s="4">
        <f>2*'Tabulky jízd'!AZ57*Vzdálenosti!$F$66-Vzdálenosti!$F$66*IF('Tabulky jízd'!AZ57&gt;0,"1","0")</f>
        <v>0</v>
      </c>
      <c r="BA53" s="4">
        <f>2*'Tabulky jízd'!BA57*Vzdálenosti!$F$66-Vzdálenosti!$F$66*IF('Tabulky jízd'!BA57&gt;0,"1","0")</f>
        <v>0</v>
      </c>
      <c r="BB53" s="4">
        <f>2*'Tabulky jízd'!BB57*Vzdálenosti!$F$66-Vzdálenosti!$F$66*IF('Tabulky jízd'!BB57&gt;0,"1","0")</f>
        <v>0</v>
      </c>
      <c r="BC53" s="4">
        <f>2*'Tabulky jízd'!BC57*Vzdálenosti!$F$66-Vzdálenosti!$F$66*IF('Tabulky jízd'!BC57&gt;0,"1","0")</f>
        <v>0</v>
      </c>
      <c r="BD53" s="4">
        <f>2*'Tabulky jízd'!BD57*Vzdálenosti!$F$66-Vzdálenosti!$F$66*IF('Tabulky jízd'!BD57&gt;0,"1","0")</f>
        <v>0</v>
      </c>
      <c r="BE53" s="4">
        <f>2*'Tabulky jízd'!BE57*Vzdálenosti!$F$66-Vzdálenosti!$F$66*IF('Tabulky jízd'!BE57&gt;0,"1","0")</f>
        <v>0</v>
      </c>
      <c r="BF53" s="4">
        <f>2*'Tabulky jízd'!BF57*Vzdálenosti!$F$66-Vzdálenosti!$F$66*IF('Tabulky jízd'!BF57&gt;0,"1","0")</f>
        <v>0</v>
      </c>
      <c r="BG53" s="4">
        <f>2*'Tabulky jízd'!BG57*Vzdálenosti!$F$66-Vzdálenosti!$F$66*IF('Tabulky jízd'!BG57&gt;0,"1","0")</f>
        <v>1025</v>
      </c>
      <c r="BH53" s="4">
        <f>2*'Tabulky jízd'!BH57*Vzdálenosti!$F$66-Vzdálenosti!$F$66*IF('Tabulky jízd'!BH57&gt;0,"1","0")</f>
        <v>41</v>
      </c>
      <c r="BI53" s="4">
        <f>2*'Tabulky jízd'!BI57*Vzdálenosti!$F$66-Vzdálenosti!$F$66*IF('Tabulky jízd'!BI57&gt;0,"1","0")</f>
        <v>287</v>
      </c>
      <c r="BJ53" s="4">
        <f>2*'Tabulky jízd'!BJ57*Vzdálenosti!$F$66-Vzdálenosti!$F$66*IF('Tabulky jízd'!BJ57&gt;0,"1","0")</f>
        <v>615</v>
      </c>
      <c r="BK53" s="4">
        <f>2*'Tabulky jízd'!BK57*Vzdálenosti!$F$66-Vzdálenosti!$F$66*IF('Tabulky jízd'!BK57&gt;0,"1","0")</f>
        <v>0</v>
      </c>
      <c r="BL53" s="4">
        <f>2*'Tabulky jízd'!BL57*Vzdálenosti!$F$66-Vzdálenosti!$F$66*IF('Tabulky jízd'!BL57&gt;0,"1","0")</f>
        <v>0</v>
      </c>
      <c r="BM53" s="4">
        <f>2*'Tabulky jízd'!BM57*Vzdálenosti!$F$66-Vzdálenosti!$F$66*IF('Tabulky jízd'!BM57&gt;0,"1","0")</f>
        <v>0</v>
      </c>
      <c r="BN53" s="4">
        <f>2*'Tabulky jízd'!BN57*Vzdálenosti!$F$66-Vzdálenosti!$F$66*IF('Tabulky jízd'!BN57&gt;0,"1","0")</f>
        <v>0</v>
      </c>
      <c r="BO53" s="4">
        <f>2*'Tabulky jízd'!BO57*Vzdálenosti!$F$66-Vzdálenosti!$F$66*IF('Tabulky jízd'!BO57&gt;0,"1","0")</f>
        <v>0</v>
      </c>
      <c r="BP53" s="4">
        <f>2*'Tabulky jízd'!BP57*Vzdálenosti!$F$66-Vzdálenosti!$F$66*IF('Tabulky jízd'!BP57&gt;0,"1","0")</f>
        <v>0</v>
      </c>
      <c r="BQ53" s="4">
        <f>2*'Tabulky jízd'!BQ57*Vzdálenosti!$F$66-Vzdálenosti!$F$66*IF('Tabulky jízd'!BQ57&gt;0,"1","0")</f>
        <v>0</v>
      </c>
      <c r="BR53" s="4">
        <f>2*'Tabulky jízd'!BR57*Vzdálenosti!$F$66-Vzdálenosti!$F$66*IF('Tabulky jízd'!BR57&gt;0,"1","0")</f>
        <v>0</v>
      </c>
      <c r="BS53" s="4">
        <f>2*'Tabulky jízd'!BS57*Vzdálenosti!$F$66-Vzdálenosti!$F$66*IF('Tabulky jízd'!BS57&gt;0,"1","0")</f>
        <v>0</v>
      </c>
      <c r="BT53" s="4">
        <f>2*'Tabulky jízd'!BT57*Vzdálenosti!$F$66-Vzdálenosti!$F$66*IF('Tabulky jízd'!BT57&gt;0,"1","0")</f>
        <v>0</v>
      </c>
      <c r="BU53" s="4">
        <f>2*'Tabulky jízd'!BU57*Vzdálenosti!$F$66-Vzdálenosti!$F$66*IF('Tabulky jízd'!BU57&gt;0,"1","0")</f>
        <v>0</v>
      </c>
      <c r="BV53" s="4">
        <f>2*'Tabulky jízd'!BV57*Vzdálenosti!$F$66-Vzdálenosti!$F$66*IF('Tabulky jízd'!BV57&gt;0,"1","0")</f>
        <v>0</v>
      </c>
      <c r="BW53" s="4">
        <f>2*'Tabulky jízd'!BW57*Vzdálenosti!$F$66-Vzdálenosti!$F$66*IF('Tabulky jízd'!BW57&gt;0,"1","0")</f>
        <v>0</v>
      </c>
      <c r="BX53" s="4">
        <f>2*'Tabulky jízd'!BX57*Vzdálenosti!$F$66-Vzdálenosti!$F$66*IF('Tabulky jízd'!BX57&gt;0,"1","0")</f>
        <v>0</v>
      </c>
      <c r="BY53" s="4">
        <f>2*'Tabulky jízd'!BY57*Vzdálenosti!$F$66-Vzdálenosti!$F$66*IF('Tabulky jízd'!BY57&gt;0,"1","0")</f>
        <v>0</v>
      </c>
      <c r="BZ53" s="4">
        <f>2*'Tabulky jízd'!BZ57*Vzdálenosti!$F$66-Vzdálenosti!$F$66*IF('Tabulky jízd'!BZ57&gt;0,"1","0")</f>
        <v>0</v>
      </c>
      <c r="CA53" s="4">
        <f>2*'Tabulky jízd'!CA57*Vzdálenosti!$F$66-Vzdálenosti!$F$66*IF('Tabulky jízd'!CA57&gt;0,"1","0")</f>
        <v>0</v>
      </c>
      <c r="CB53" s="4">
        <f>2*'Tabulky jízd'!CB57*Vzdálenosti!$F$66-Vzdálenosti!$F$66*IF('Tabulky jízd'!CB57&gt;0,"1","0")</f>
        <v>0</v>
      </c>
      <c r="CC53" s="4">
        <f>2*'Tabulky jízd'!CC57*Vzdálenosti!$F$66-Vzdálenosti!$F$66*IF('Tabulky jízd'!CC57&gt;0,"1","0")</f>
        <v>0</v>
      </c>
      <c r="CD53" s="4">
        <f>2*'Tabulky jízd'!CD57*Vzdálenosti!$F$66-Vzdálenosti!$F$66*IF('Tabulky jízd'!CD57&gt;0,"1","0")</f>
        <v>0</v>
      </c>
      <c r="CE53" s="4">
        <f>2*'Tabulky jízd'!CE57*Vzdálenosti!$F$66-Vzdálenosti!$F$66*IF('Tabulky jízd'!CE57&gt;0,"1","0")</f>
        <v>0</v>
      </c>
      <c r="CF53" s="4">
        <f>2*'Tabulky jízd'!CF57*Vzdálenosti!$F$66-Vzdálenosti!$F$66*IF('Tabulky jízd'!CF57&gt;0,"1","0")</f>
        <v>0</v>
      </c>
      <c r="CG53" s="4">
        <f>2*'Tabulky jízd'!CG57*Vzdálenosti!$F$66-Vzdálenosti!$F$66*IF('Tabulky jízd'!CG57&gt;0,"1","0")</f>
        <v>0</v>
      </c>
      <c r="CH53" s="4">
        <f>2*'Tabulky jízd'!CH57*Vzdálenosti!$F$66-Vzdálenosti!$F$66*IF('Tabulky jízd'!CH57&gt;0,"1","0")</f>
        <v>0</v>
      </c>
      <c r="CI53" s="4">
        <f>2*'Tabulky jízd'!CI57*Vzdálenosti!$F$66-Vzdálenosti!$F$66*IF('Tabulky jízd'!CI57&gt;0,"1","0")</f>
        <v>0</v>
      </c>
      <c r="CJ53" s="4">
        <f>2*'Tabulky jízd'!CJ57*Vzdálenosti!$F$66-Vzdálenosti!$F$66*IF('Tabulky jízd'!CJ57&gt;0,"1","0")</f>
        <v>0</v>
      </c>
      <c r="CK53" s="4">
        <f>2*'Tabulky jízd'!CK57*Vzdálenosti!$F$66-Vzdálenosti!$F$66*IF('Tabulky jízd'!CK57&gt;0,"1","0")</f>
        <v>0</v>
      </c>
      <c r="CL53" s="4">
        <f>2*'Tabulky jízd'!CL57*Vzdálenosti!$F$66-Vzdálenosti!$F$66*IF('Tabulky jízd'!CL57&gt;0,"1","0")</f>
        <v>0</v>
      </c>
      <c r="CM53" s="4">
        <f>2*'Tabulky jízd'!CM57*Vzdálenosti!$F$66-Vzdálenosti!$F$66*IF('Tabulky jízd'!CM57&gt;0,"1","0")</f>
        <v>0</v>
      </c>
      <c r="CN53" s="4">
        <f>2*'Tabulky jízd'!CN57*Vzdálenosti!$F$66-Vzdálenosti!$F$66*IF('Tabulky jízd'!CN57&gt;0,"1","0")</f>
        <v>0</v>
      </c>
      <c r="CO53" s="4">
        <f>2*'Tabulky jízd'!CO57*Vzdálenosti!$F$66-Vzdálenosti!$F$66*IF('Tabulky jízd'!CO57&gt;0,"1","0")</f>
        <v>0</v>
      </c>
      <c r="CP53" s="4">
        <f>2*'Tabulky jízd'!CP57*Vzdálenosti!$F$66-Vzdálenosti!$F$66*IF('Tabulky jízd'!CP57&gt;0,"1","0")</f>
        <v>0</v>
      </c>
      <c r="CQ53" s="4">
        <f>2*'Tabulky jízd'!CQ57*Vzdálenosti!$F$66-Vzdálenosti!$F$66*IF('Tabulky jízd'!CQ57&gt;0,"1","0")</f>
        <v>0</v>
      </c>
      <c r="CR53" s="4">
        <f>2*'Tabulky jízd'!CR57*Vzdálenosti!$F$66-Vzdálenosti!$F$66*IF('Tabulky jízd'!CR57&gt;0,"1","0")</f>
        <v>0</v>
      </c>
      <c r="CS53" s="4">
        <f>2*'Tabulky jízd'!CS57*Vzdálenosti!$F$66-Vzdálenosti!$F$66*IF('Tabulky jízd'!CS57&gt;0,"1","0")</f>
        <v>0</v>
      </c>
      <c r="CT53" s="4">
        <f>2*'Tabulky jízd'!CT57*Vzdálenosti!$F$66-Vzdálenosti!$F$66*IF('Tabulky jízd'!CT57&gt;0,"1","0")</f>
        <v>0</v>
      </c>
      <c r="CU53" s="4">
        <f>2*'Tabulky jízd'!CU57*Vzdálenosti!$F$66-Vzdálenosti!$F$66*IF('Tabulky jízd'!CU57&gt;0,"1","0")</f>
        <v>0</v>
      </c>
      <c r="CV53" s="4">
        <f>2*'Tabulky jízd'!CV57*Vzdálenosti!$F$66-Vzdálenosti!$F$66*IF('Tabulky jízd'!CV57&gt;0,"1","0")</f>
        <v>0</v>
      </c>
      <c r="CW53" s="16">
        <f t="shared" si="2"/>
        <v>4469</v>
      </c>
    </row>
    <row r="54" spans="1:101" s="15" customFormat="1" x14ac:dyDescent="0.25">
      <c r="A54" s="19"/>
    </row>
    <row r="55" spans="1:101" s="15" customFormat="1" x14ac:dyDescent="0.25">
      <c r="A55" s="19" t="s">
        <v>216</v>
      </c>
    </row>
    <row r="56" spans="1:101" s="15" customFormat="1" x14ac:dyDescent="0.25">
      <c r="A56" s="19"/>
    </row>
    <row r="57" spans="1:101" s="12" customFormat="1" ht="39.75" customHeight="1" x14ac:dyDescent="0.25">
      <c r="A57" s="87"/>
      <c r="B57" s="160" t="s">
        <v>61</v>
      </c>
      <c r="C57" s="160" t="s">
        <v>62</v>
      </c>
      <c r="D57" s="166" t="s">
        <v>90</v>
      </c>
      <c r="E57" s="160" t="s">
        <v>0</v>
      </c>
      <c r="F57" s="160" t="s">
        <v>88</v>
      </c>
      <c r="G57" s="13" t="s">
        <v>87</v>
      </c>
      <c r="H57" s="14" t="s">
        <v>12</v>
      </c>
      <c r="I57" s="14" t="s">
        <v>12</v>
      </c>
      <c r="J57" s="14" t="s">
        <v>12</v>
      </c>
      <c r="K57" s="14" t="s">
        <v>13</v>
      </c>
      <c r="L57" s="14" t="s">
        <v>13</v>
      </c>
      <c r="M57" s="14" t="s">
        <v>13</v>
      </c>
      <c r="N57" s="14" t="s">
        <v>14</v>
      </c>
      <c r="O57" s="14" t="s">
        <v>14</v>
      </c>
      <c r="P57" s="14" t="s">
        <v>14</v>
      </c>
      <c r="Q57" s="14" t="s">
        <v>15</v>
      </c>
      <c r="R57" s="14" t="s">
        <v>15</v>
      </c>
      <c r="S57" s="14" t="s">
        <v>15</v>
      </c>
      <c r="T57" s="14" t="s">
        <v>16</v>
      </c>
      <c r="U57" s="14" t="s">
        <v>16</v>
      </c>
      <c r="V57" s="14" t="s">
        <v>16</v>
      </c>
      <c r="W57" s="14" t="s">
        <v>17</v>
      </c>
      <c r="X57" s="14" t="s">
        <v>17</v>
      </c>
      <c r="Y57" s="14" t="s">
        <v>17</v>
      </c>
      <c r="Z57" s="14" t="s">
        <v>18</v>
      </c>
      <c r="AA57" s="14" t="s">
        <v>18</v>
      </c>
      <c r="AB57" s="14" t="s">
        <v>18</v>
      </c>
      <c r="AC57" s="14" t="s">
        <v>19</v>
      </c>
      <c r="AD57" s="14" t="s">
        <v>19</v>
      </c>
      <c r="AE57" s="14" t="s">
        <v>19</v>
      </c>
      <c r="AF57" s="14" t="s">
        <v>20</v>
      </c>
      <c r="AG57" s="14" t="s">
        <v>20</v>
      </c>
      <c r="AH57" s="14" t="s">
        <v>20</v>
      </c>
      <c r="AI57" s="14" t="s">
        <v>21</v>
      </c>
      <c r="AJ57" s="14" t="s">
        <v>21</v>
      </c>
      <c r="AK57" s="14" t="s">
        <v>21</v>
      </c>
      <c r="AL57" s="14" t="s">
        <v>22</v>
      </c>
      <c r="AM57" s="14" t="s">
        <v>22</v>
      </c>
      <c r="AN57" s="14" t="s">
        <v>22</v>
      </c>
      <c r="AO57" s="14" t="s">
        <v>23</v>
      </c>
      <c r="AP57" s="14" t="s">
        <v>23</v>
      </c>
      <c r="AQ57" s="14" t="s">
        <v>23</v>
      </c>
      <c r="AR57" s="14" t="s">
        <v>24</v>
      </c>
      <c r="AS57" s="14" t="s">
        <v>24</v>
      </c>
      <c r="AT57" s="14" t="s">
        <v>24</v>
      </c>
      <c r="AU57" s="14" t="s">
        <v>25</v>
      </c>
      <c r="AV57" s="14" t="s">
        <v>25</v>
      </c>
      <c r="AW57" s="14" t="s">
        <v>25</v>
      </c>
      <c r="AX57" s="14" t="s">
        <v>26</v>
      </c>
      <c r="AY57" s="14" t="s">
        <v>26</v>
      </c>
      <c r="AZ57" s="14" t="s">
        <v>26</v>
      </c>
      <c r="BA57" s="14" t="s">
        <v>27</v>
      </c>
      <c r="BB57" s="14" t="s">
        <v>27</v>
      </c>
      <c r="BC57" s="14" t="s">
        <v>27</v>
      </c>
      <c r="BD57" s="14" t="s">
        <v>28</v>
      </c>
      <c r="BE57" s="14" t="s">
        <v>28</v>
      </c>
      <c r="BF57" s="14" t="s">
        <v>28</v>
      </c>
      <c r="BG57" s="14" t="s">
        <v>29</v>
      </c>
      <c r="BH57" s="14" t="s">
        <v>29</v>
      </c>
      <c r="BI57" s="14" t="s">
        <v>29</v>
      </c>
      <c r="BJ57" s="14" t="s">
        <v>30</v>
      </c>
      <c r="BK57" s="14" t="s">
        <v>30</v>
      </c>
      <c r="BL57" s="14" t="s">
        <v>30</v>
      </c>
      <c r="BM57" s="14" t="s">
        <v>31</v>
      </c>
      <c r="BN57" s="14" t="s">
        <v>31</v>
      </c>
      <c r="BO57" s="14" t="s">
        <v>31</v>
      </c>
      <c r="BP57" s="14" t="s">
        <v>32</v>
      </c>
      <c r="BQ57" s="14" t="s">
        <v>32</v>
      </c>
      <c r="BR57" s="14" t="s">
        <v>32</v>
      </c>
      <c r="BS57" s="14" t="s">
        <v>33</v>
      </c>
      <c r="BT57" s="14" t="s">
        <v>33</v>
      </c>
      <c r="BU57" s="14" t="s">
        <v>33</v>
      </c>
      <c r="BV57" s="14" t="s">
        <v>34</v>
      </c>
      <c r="BW57" s="14" t="s">
        <v>34</v>
      </c>
      <c r="BX57" s="14" t="s">
        <v>34</v>
      </c>
      <c r="BY57" s="14" t="s">
        <v>35</v>
      </c>
      <c r="BZ57" s="14" t="s">
        <v>35</v>
      </c>
      <c r="CA57" s="14" t="s">
        <v>35</v>
      </c>
      <c r="CB57" s="14" t="s">
        <v>36</v>
      </c>
      <c r="CC57" s="14" t="s">
        <v>36</v>
      </c>
      <c r="CD57" s="14" t="s">
        <v>36</v>
      </c>
      <c r="CE57" s="14" t="s">
        <v>37</v>
      </c>
      <c r="CF57" s="14" t="s">
        <v>37</v>
      </c>
      <c r="CG57" s="14" t="s">
        <v>37</v>
      </c>
      <c r="CH57" s="14" t="s">
        <v>39</v>
      </c>
      <c r="CI57" s="14" t="s">
        <v>39</v>
      </c>
      <c r="CJ57" s="14" t="s">
        <v>39</v>
      </c>
      <c r="CK57" s="14" t="s">
        <v>38</v>
      </c>
      <c r="CL57" s="14" t="s">
        <v>38</v>
      </c>
      <c r="CM57" s="14" t="s">
        <v>38</v>
      </c>
      <c r="CN57" s="14" t="s">
        <v>40</v>
      </c>
      <c r="CO57" s="14" t="s">
        <v>40</v>
      </c>
      <c r="CP57" s="14" t="s">
        <v>40</v>
      </c>
      <c r="CQ57" s="14" t="s">
        <v>41</v>
      </c>
      <c r="CR57" s="14" t="s">
        <v>41</v>
      </c>
      <c r="CS57" s="14" t="s">
        <v>41</v>
      </c>
      <c r="CT57" s="14" t="s">
        <v>42</v>
      </c>
      <c r="CU57" s="14" t="s">
        <v>42</v>
      </c>
      <c r="CV57" s="14" t="s">
        <v>42</v>
      </c>
      <c r="CW57" s="34" t="s">
        <v>89</v>
      </c>
    </row>
    <row r="58" spans="1:101" s="12" customFormat="1" ht="21" customHeight="1" x14ac:dyDescent="0.25">
      <c r="A58" s="87"/>
      <c r="B58" s="160"/>
      <c r="C58" s="160"/>
      <c r="D58" s="167"/>
      <c r="E58" s="160"/>
      <c r="F58" s="160"/>
      <c r="G58" s="21" t="s">
        <v>2</v>
      </c>
      <c r="H58" s="21" t="s">
        <v>5</v>
      </c>
      <c r="I58" s="21" t="s">
        <v>3</v>
      </c>
      <c r="J58" s="21" t="s">
        <v>4</v>
      </c>
      <c r="K58" s="21" t="s">
        <v>5</v>
      </c>
      <c r="L58" s="21" t="s">
        <v>3</v>
      </c>
      <c r="M58" s="21" t="s">
        <v>4</v>
      </c>
      <c r="N58" s="21" t="s">
        <v>5</v>
      </c>
      <c r="O58" s="21" t="s">
        <v>3</v>
      </c>
      <c r="P58" s="21" t="s">
        <v>4</v>
      </c>
      <c r="Q58" s="21" t="s">
        <v>5</v>
      </c>
      <c r="R58" s="21" t="s">
        <v>3</v>
      </c>
      <c r="S58" s="21" t="s">
        <v>4</v>
      </c>
      <c r="T58" s="21" t="s">
        <v>5</v>
      </c>
      <c r="U58" s="21" t="s">
        <v>3</v>
      </c>
      <c r="V58" s="21" t="s">
        <v>4</v>
      </c>
      <c r="W58" s="21" t="s">
        <v>5</v>
      </c>
      <c r="X58" s="21" t="s">
        <v>3</v>
      </c>
      <c r="Y58" s="21" t="s">
        <v>4</v>
      </c>
      <c r="Z58" s="21" t="s">
        <v>5</v>
      </c>
      <c r="AA58" s="21" t="s">
        <v>3</v>
      </c>
      <c r="AB58" s="21" t="s">
        <v>4</v>
      </c>
      <c r="AC58" s="21" t="s">
        <v>5</v>
      </c>
      <c r="AD58" s="21" t="s">
        <v>3</v>
      </c>
      <c r="AE58" s="21" t="s">
        <v>4</v>
      </c>
      <c r="AF58" s="21" t="s">
        <v>5</v>
      </c>
      <c r="AG58" s="21" t="s">
        <v>3</v>
      </c>
      <c r="AH58" s="21" t="s">
        <v>4</v>
      </c>
      <c r="AI58" s="21" t="s">
        <v>5</v>
      </c>
      <c r="AJ58" s="21" t="s">
        <v>3</v>
      </c>
      <c r="AK58" s="21" t="s">
        <v>4</v>
      </c>
      <c r="AL58" s="21" t="s">
        <v>5</v>
      </c>
      <c r="AM58" s="21" t="s">
        <v>3</v>
      </c>
      <c r="AN58" s="21" t="s">
        <v>4</v>
      </c>
      <c r="AO58" s="21" t="s">
        <v>5</v>
      </c>
      <c r="AP58" s="21" t="s">
        <v>3</v>
      </c>
      <c r="AQ58" s="21" t="s">
        <v>4</v>
      </c>
      <c r="AR58" s="21" t="s">
        <v>5</v>
      </c>
      <c r="AS58" s="21" t="s">
        <v>3</v>
      </c>
      <c r="AT58" s="21" t="s">
        <v>4</v>
      </c>
      <c r="AU58" s="21" t="s">
        <v>5</v>
      </c>
      <c r="AV58" s="21" t="s">
        <v>3</v>
      </c>
      <c r="AW58" s="21" t="s">
        <v>4</v>
      </c>
      <c r="AX58" s="21" t="s">
        <v>5</v>
      </c>
      <c r="AY58" s="21" t="s">
        <v>3</v>
      </c>
      <c r="AZ58" s="21" t="s">
        <v>4</v>
      </c>
      <c r="BA58" s="21" t="s">
        <v>5</v>
      </c>
      <c r="BB58" s="21" t="s">
        <v>3</v>
      </c>
      <c r="BC58" s="21" t="s">
        <v>4</v>
      </c>
      <c r="BD58" s="21" t="s">
        <v>5</v>
      </c>
      <c r="BE58" s="21" t="s">
        <v>3</v>
      </c>
      <c r="BF58" s="21" t="s">
        <v>4</v>
      </c>
      <c r="BG58" s="21" t="s">
        <v>5</v>
      </c>
      <c r="BH58" s="21" t="s">
        <v>3</v>
      </c>
      <c r="BI58" s="21" t="s">
        <v>4</v>
      </c>
      <c r="BJ58" s="21" t="s">
        <v>5</v>
      </c>
      <c r="BK58" s="21" t="s">
        <v>3</v>
      </c>
      <c r="BL58" s="21" t="s">
        <v>4</v>
      </c>
      <c r="BM58" s="21" t="s">
        <v>5</v>
      </c>
      <c r="BN58" s="21" t="s">
        <v>3</v>
      </c>
      <c r="BO58" s="21" t="s">
        <v>4</v>
      </c>
      <c r="BP58" s="21" t="s">
        <v>5</v>
      </c>
      <c r="BQ58" s="21" t="s">
        <v>3</v>
      </c>
      <c r="BR58" s="21" t="s">
        <v>4</v>
      </c>
      <c r="BS58" s="21" t="s">
        <v>5</v>
      </c>
      <c r="BT58" s="21" t="s">
        <v>3</v>
      </c>
      <c r="BU58" s="21" t="s">
        <v>4</v>
      </c>
      <c r="BV58" s="21" t="s">
        <v>5</v>
      </c>
      <c r="BW58" s="21" t="s">
        <v>3</v>
      </c>
      <c r="BX58" s="21" t="s">
        <v>4</v>
      </c>
      <c r="BY58" s="21" t="s">
        <v>5</v>
      </c>
      <c r="BZ58" s="21" t="s">
        <v>3</v>
      </c>
      <c r="CA58" s="21" t="s">
        <v>4</v>
      </c>
      <c r="CB58" s="21" t="s">
        <v>5</v>
      </c>
      <c r="CC58" s="21" t="s">
        <v>3</v>
      </c>
      <c r="CD58" s="21" t="s">
        <v>4</v>
      </c>
      <c r="CE58" s="21" t="s">
        <v>5</v>
      </c>
      <c r="CF58" s="21" t="s">
        <v>3</v>
      </c>
      <c r="CG58" s="21" t="s">
        <v>4</v>
      </c>
      <c r="CH58" s="21" t="s">
        <v>5</v>
      </c>
      <c r="CI58" s="21" t="s">
        <v>3</v>
      </c>
      <c r="CJ58" s="21" t="s">
        <v>4</v>
      </c>
      <c r="CK58" s="21" t="s">
        <v>5</v>
      </c>
      <c r="CL58" s="21" t="s">
        <v>3</v>
      </c>
      <c r="CM58" s="21" t="s">
        <v>4</v>
      </c>
      <c r="CN58" s="21" t="s">
        <v>5</v>
      </c>
      <c r="CO58" s="21" t="s">
        <v>3</v>
      </c>
      <c r="CP58" s="21" t="s">
        <v>4</v>
      </c>
      <c r="CQ58" s="21" t="s">
        <v>5</v>
      </c>
      <c r="CR58" s="21" t="s">
        <v>3</v>
      </c>
      <c r="CS58" s="21" t="s">
        <v>4</v>
      </c>
      <c r="CT58" s="21" t="s">
        <v>5</v>
      </c>
      <c r="CU58" s="21" t="s">
        <v>3</v>
      </c>
      <c r="CV58" s="21" t="s">
        <v>4</v>
      </c>
      <c r="CW58" s="34" t="s">
        <v>79</v>
      </c>
    </row>
    <row r="59" spans="1:101" s="15" customFormat="1" x14ac:dyDescent="0.25">
      <c r="A59" s="19"/>
      <c r="B59" s="16" t="s">
        <v>55</v>
      </c>
      <c r="C59" s="16" t="s">
        <v>54</v>
      </c>
      <c r="D59" s="156" t="s">
        <v>329</v>
      </c>
      <c r="E59" s="4" t="s">
        <v>59</v>
      </c>
      <c r="F59" s="16">
        <v>3</v>
      </c>
      <c r="G59" s="16"/>
      <c r="H59" s="4">
        <f>2*'Tabulky jízd'!H65*Vzdálenosti!$F$73-Vzdálenosti!$F$73*IF('Tabulky jízd'!H65&gt;0,"1","0")</f>
        <v>0</v>
      </c>
      <c r="I59" s="4">
        <f>2*'Tabulky jízd'!I65*Vzdálenosti!$F$73-Vzdálenosti!$F$73*IF('Tabulky jízd'!I65&gt;0,"1","0")</f>
        <v>1953</v>
      </c>
      <c r="J59" s="4">
        <f>2*'Tabulky jízd'!J65*Vzdálenosti!$F$73-Vzdálenosti!$F$73*IF('Tabulky jízd'!J65&gt;0,"1","0")</f>
        <v>0</v>
      </c>
      <c r="K59" s="4">
        <f>2*'Tabulky jízd'!K65*Vzdálenosti!$F$73-Vzdálenosti!$F$73*IF('Tabulky jízd'!K65&gt;0,"1","0")</f>
        <v>0</v>
      </c>
      <c r="L59" s="4">
        <f>2*'Tabulky jízd'!L65*Vzdálenosti!$F$73-Vzdálenosti!$F$73*IF('Tabulky jízd'!L65&gt;0,"1","0")</f>
        <v>0</v>
      </c>
      <c r="M59" s="4">
        <f>2*'Tabulky jízd'!M65*Vzdálenosti!$F$73-Vzdálenosti!$F$73*IF('Tabulky jízd'!M65&gt;0,"1","0")</f>
        <v>0</v>
      </c>
      <c r="N59" s="4">
        <f>2*'Tabulky jízd'!N65*Vzdálenosti!$F$73-Vzdálenosti!$F$73*IF('Tabulky jízd'!N65&gt;0,"1","0")</f>
        <v>93</v>
      </c>
      <c r="O59" s="4">
        <f>2*'Tabulky jízd'!O65*Vzdálenosti!$F$73-Vzdálenosti!$F$73*IF('Tabulky jízd'!O65&gt;0,"1","0")</f>
        <v>1023</v>
      </c>
      <c r="P59" s="4">
        <f>2*'Tabulky jízd'!P65*Vzdálenosti!$F$73-Vzdálenosti!$F$73*IF('Tabulky jízd'!P65&gt;0,"1","0")</f>
        <v>1209</v>
      </c>
      <c r="Q59" s="4">
        <f>2*'Tabulky jízd'!Q65*Vzdálenosti!$F$73-Vzdálenosti!$F$73*IF('Tabulky jízd'!Q65&gt;0,"1","0")</f>
        <v>651</v>
      </c>
      <c r="R59" s="4">
        <f>2*'Tabulky jízd'!R65*Vzdálenosti!$F$73-Vzdálenosti!$F$73*IF('Tabulky jízd'!R65&gt;0,"1","0")</f>
        <v>1395</v>
      </c>
      <c r="S59" s="4">
        <f>2*'Tabulky jízd'!S65*Vzdálenosti!$F$73-Vzdálenosti!$F$73*IF('Tabulky jízd'!S65&gt;0,"1","0")</f>
        <v>279</v>
      </c>
      <c r="T59" s="4">
        <f>2*'Tabulky jízd'!T65*Vzdálenosti!$F$73-Vzdálenosti!$F$73*IF('Tabulky jízd'!T65&gt;0,"1","0")</f>
        <v>0</v>
      </c>
      <c r="U59" s="4">
        <f>2*'Tabulky jízd'!U65*Vzdálenosti!$F$73-Vzdálenosti!$F$73*IF('Tabulky jízd'!U65&gt;0,"1","0")</f>
        <v>0</v>
      </c>
      <c r="V59" s="4">
        <f>2*'Tabulky jízd'!V65*Vzdálenosti!$F$73-Vzdálenosti!$F$73*IF('Tabulky jízd'!V65&gt;0,"1","0")</f>
        <v>0</v>
      </c>
      <c r="W59" s="4">
        <f>2*'Tabulky jízd'!W65*Vzdálenosti!$F$73-Vzdálenosti!$F$73*IF('Tabulky jízd'!W65&gt;0,"1","0")</f>
        <v>0</v>
      </c>
      <c r="X59" s="4">
        <f>2*'Tabulky jízd'!X65*Vzdálenosti!$F$73-Vzdálenosti!$F$73*IF('Tabulky jízd'!X65&gt;0,"1","0")</f>
        <v>0</v>
      </c>
      <c r="Y59" s="4">
        <f>2*'Tabulky jízd'!Y65*Vzdálenosti!$F$73-Vzdálenosti!$F$73*IF('Tabulky jízd'!Y65&gt;0,"1","0")</f>
        <v>0</v>
      </c>
      <c r="Z59" s="4">
        <f>2*'Tabulky jízd'!Z65*Vzdálenosti!$F$73-Vzdálenosti!$F$73*IF('Tabulky jízd'!Z65&gt;0,"1","0")</f>
        <v>0</v>
      </c>
      <c r="AA59" s="4">
        <f>2*'Tabulky jízd'!AA65*Vzdálenosti!$F$73-Vzdálenosti!$F$73*IF('Tabulky jízd'!AA65&gt;0,"1","0")</f>
        <v>0</v>
      </c>
      <c r="AB59" s="4">
        <f>2*'Tabulky jízd'!AB65*Vzdálenosti!$F$73-Vzdálenosti!$F$73*IF('Tabulky jízd'!AB65&gt;0,"1","0")</f>
        <v>0</v>
      </c>
      <c r="AC59" s="4">
        <f>2*'Tabulky jízd'!AC65*Vzdálenosti!$F$73-Vzdálenosti!$F$73*IF('Tabulky jízd'!AC65&gt;0,"1","0")</f>
        <v>0</v>
      </c>
      <c r="AD59" s="4">
        <f>2*'Tabulky jízd'!AD65*Vzdálenosti!$F$73-Vzdálenosti!$F$73*IF('Tabulky jízd'!AD65&gt;0,"1","0")</f>
        <v>0</v>
      </c>
      <c r="AE59" s="4">
        <f>2*'Tabulky jízd'!AE65*Vzdálenosti!$F$73-Vzdálenosti!$F$73*IF('Tabulky jízd'!AE65&gt;0,"1","0")</f>
        <v>0</v>
      </c>
      <c r="AF59" s="4">
        <f>2*'Tabulky jízd'!AF65*Vzdálenosti!$F$73-Vzdálenosti!$F$73*IF('Tabulky jízd'!AF65&gt;0,"1","0")</f>
        <v>0</v>
      </c>
      <c r="AG59" s="4">
        <f>2*'Tabulky jízd'!AG65*Vzdálenosti!$F$73-Vzdálenosti!$F$73*IF('Tabulky jízd'!AG65&gt;0,"1","0")</f>
        <v>465</v>
      </c>
      <c r="AH59" s="4">
        <f>2*'Tabulky jízd'!AH65*Vzdálenosti!$F$73-Vzdálenosti!$F$73*IF('Tabulky jízd'!AH65&gt;0,"1","0")</f>
        <v>465</v>
      </c>
      <c r="AI59" s="4">
        <f>2*'Tabulky jízd'!AI65*Vzdálenosti!$F$73-Vzdálenosti!$F$73*IF('Tabulky jízd'!AI65&gt;0,"1","0")</f>
        <v>1581</v>
      </c>
      <c r="AJ59" s="4">
        <f>2*'Tabulky jízd'!AJ65*Vzdálenosti!$F$73-Vzdálenosti!$F$73*IF('Tabulky jízd'!AJ65&gt;0,"1","0")</f>
        <v>279</v>
      </c>
      <c r="AK59" s="4">
        <f>2*'Tabulky jízd'!AK65*Vzdálenosti!$F$73-Vzdálenosti!$F$73*IF('Tabulky jízd'!AK65&gt;0,"1","0")</f>
        <v>465</v>
      </c>
      <c r="AL59" s="4">
        <f>2*'Tabulky jízd'!AL65*Vzdálenosti!$F$73-Vzdálenosti!$F$73*IF('Tabulky jízd'!AL65&gt;0,"1","0")</f>
        <v>465</v>
      </c>
      <c r="AM59" s="4">
        <f>2*'Tabulky jízd'!AM65*Vzdálenosti!$F$73-Vzdálenosti!$F$73*IF('Tabulky jízd'!AM65&gt;0,"1","0")</f>
        <v>279</v>
      </c>
      <c r="AN59" s="4">
        <f>2*'Tabulky jízd'!AN65*Vzdálenosti!$F$73-Vzdálenosti!$F$73*IF('Tabulky jízd'!AN65&gt;0,"1","0")</f>
        <v>0</v>
      </c>
      <c r="AO59" s="4">
        <f>2*'Tabulky jízd'!AO65*Vzdálenosti!$F$73-Vzdálenosti!$F$73*IF('Tabulky jízd'!AO65&gt;0,"1","0")</f>
        <v>0</v>
      </c>
      <c r="AP59" s="4">
        <f>2*'Tabulky jízd'!AP65*Vzdálenosti!$F$73-Vzdálenosti!$F$73*IF('Tabulky jízd'!AP65&gt;0,"1","0")</f>
        <v>0</v>
      </c>
      <c r="AQ59" s="4">
        <f>2*'Tabulky jízd'!AQ65*Vzdálenosti!$F$73-Vzdálenosti!$F$73*IF('Tabulky jízd'!AQ65&gt;0,"1","0")</f>
        <v>837</v>
      </c>
      <c r="AR59" s="4">
        <f>2*'Tabulky jízd'!AR65*Vzdálenosti!$F$73-Vzdálenosti!$F$73*IF('Tabulky jízd'!AR65&gt;0,"1","0")</f>
        <v>279</v>
      </c>
      <c r="AS59" s="4">
        <f>2*'Tabulky jízd'!AS65*Vzdálenosti!$F$73-Vzdálenosti!$F$73*IF('Tabulky jízd'!AS65&gt;0,"1","0")</f>
        <v>0</v>
      </c>
      <c r="AT59" s="4">
        <f>2*'Tabulky jízd'!AT65*Vzdálenosti!$F$73-Vzdálenosti!$F$73*IF('Tabulky jízd'!AT65&gt;0,"1","0")</f>
        <v>0</v>
      </c>
      <c r="AU59" s="4">
        <f>2*'Tabulky jízd'!AU65*Vzdálenosti!$F$73-Vzdálenosti!$F$73*IF('Tabulky jízd'!AU65&gt;0,"1","0")</f>
        <v>0</v>
      </c>
      <c r="AV59" s="4">
        <f>2*'Tabulky jízd'!AV65*Vzdálenosti!$F$73-Vzdálenosti!$F$73*IF('Tabulky jízd'!AV65&gt;0,"1","0")</f>
        <v>0</v>
      </c>
      <c r="AW59" s="4">
        <f>2*'Tabulky jízd'!AW65*Vzdálenosti!$F$73-Vzdálenosti!$F$73*IF('Tabulky jízd'!AW65&gt;0,"1","0")</f>
        <v>0</v>
      </c>
      <c r="AX59" s="4">
        <f>2*'Tabulky jízd'!AX65*Vzdálenosti!$F$73-Vzdálenosti!$F$73*IF('Tabulky jízd'!AX65&gt;0,"1","0")</f>
        <v>0</v>
      </c>
      <c r="AY59" s="4">
        <f>2*'Tabulky jízd'!AY65*Vzdálenosti!$F$73-Vzdálenosti!$F$73*IF('Tabulky jízd'!AY65&gt;0,"1","0")</f>
        <v>0</v>
      </c>
      <c r="AZ59" s="4">
        <f>2*'Tabulky jízd'!AZ65*Vzdálenosti!$F$73-Vzdálenosti!$F$73*IF('Tabulky jízd'!AZ65&gt;0,"1","0")</f>
        <v>0</v>
      </c>
      <c r="BA59" s="4">
        <f>2*'Tabulky jízd'!BA65*Vzdálenosti!$F$73-Vzdálenosti!$F$73*IF('Tabulky jízd'!BA65&gt;0,"1","0")</f>
        <v>0</v>
      </c>
      <c r="BB59" s="4">
        <f>2*'Tabulky jízd'!BB65*Vzdálenosti!$F$73-Vzdálenosti!$F$73*IF('Tabulky jízd'!BB65&gt;0,"1","0")</f>
        <v>0</v>
      </c>
      <c r="BC59" s="4">
        <f>2*'Tabulky jízd'!BC65*Vzdálenosti!$F$73-Vzdálenosti!$F$73*IF('Tabulky jízd'!BC65&gt;0,"1","0")</f>
        <v>0</v>
      </c>
      <c r="BD59" s="4">
        <f>2*'Tabulky jízd'!BD65*Vzdálenosti!$F$73-Vzdálenosti!$F$73*IF('Tabulky jízd'!BD65&gt;0,"1","0")</f>
        <v>0</v>
      </c>
      <c r="BE59" s="4">
        <f>2*'Tabulky jízd'!BE65*Vzdálenosti!$F$73-Vzdálenosti!$F$73*IF('Tabulky jízd'!BE65&gt;0,"1","0")</f>
        <v>279</v>
      </c>
      <c r="BF59" s="4">
        <f>2*'Tabulky jízd'!BF65*Vzdálenosti!$F$73-Vzdálenosti!$F$73*IF('Tabulky jízd'!BF65&gt;0,"1","0")</f>
        <v>0</v>
      </c>
      <c r="BG59" s="4">
        <f>2*'Tabulky jízd'!BG65*Vzdálenosti!$F$73-Vzdálenosti!$F$73*IF('Tabulky jízd'!BG65&gt;0,"1","0")</f>
        <v>0</v>
      </c>
      <c r="BH59" s="4">
        <f>2*'Tabulky jízd'!BH65*Vzdálenosti!$F$73-Vzdálenosti!$F$73*IF('Tabulky jízd'!BH65&gt;0,"1","0")</f>
        <v>0</v>
      </c>
      <c r="BI59" s="4">
        <f>2*'Tabulky jízd'!BI65*Vzdálenosti!$F$73-Vzdálenosti!$F$73*IF('Tabulky jízd'!BI65&gt;0,"1","0")</f>
        <v>0</v>
      </c>
      <c r="BJ59" s="4">
        <f>2*'Tabulky jízd'!BJ65*Vzdálenosti!$F$73-Vzdálenosti!$F$73*IF('Tabulky jízd'!BJ65&gt;0,"1","0")</f>
        <v>465</v>
      </c>
      <c r="BK59" s="4">
        <f>2*'Tabulky jízd'!BK65*Vzdálenosti!$F$73-Vzdálenosti!$F$73*IF('Tabulky jízd'!BK65&gt;0,"1","0")</f>
        <v>1023</v>
      </c>
      <c r="BL59" s="4">
        <f>2*'Tabulky jízd'!BL65*Vzdálenosti!$F$73-Vzdálenosti!$F$73*IF('Tabulky jízd'!BL65&gt;0,"1","0")</f>
        <v>837</v>
      </c>
      <c r="BM59" s="4">
        <f>2*'Tabulky jízd'!BM65*Vzdálenosti!$F$73-Vzdálenosti!$F$73*IF('Tabulky jízd'!BM65&gt;0,"1","0")</f>
        <v>1023</v>
      </c>
      <c r="BN59" s="4">
        <f>2*'Tabulky jízd'!BN65*Vzdálenosti!$F$73-Vzdálenosti!$F$73*IF('Tabulky jízd'!BN65&gt;0,"1","0")</f>
        <v>0</v>
      </c>
      <c r="BO59" s="4">
        <f>2*'Tabulky jízd'!BO65*Vzdálenosti!$F$73-Vzdálenosti!$F$73*IF('Tabulky jízd'!BO65&gt;0,"1","0")</f>
        <v>0</v>
      </c>
      <c r="BP59" s="4">
        <f>2*'Tabulky jízd'!BP65*Vzdálenosti!$F$73-Vzdálenosti!$F$73*IF('Tabulky jízd'!BP65&gt;0,"1","0")</f>
        <v>0</v>
      </c>
      <c r="BQ59" s="4">
        <f>2*'Tabulky jízd'!BQ65*Vzdálenosti!$F$73-Vzdálenosti!$F$73*IF('Tabulky jízd'!BQ65&gt;0,"1","0")</f>
        <v>0</v>
      </c>
      <c r="BR59" s="4">
        <f>2*'Tabulky jízd'!BR65*Vzdálenosti!$F$73-Vzdálenosti!$F$73*IF('Tabulky jízd'!BR65&gt;0,"1","0")</f>
        <v>0</v>
      </c>
      <c r="BS59" s="4">
        <f>2*'Tabulky jízd'!BS65*Vzdálenosti!$F$73-Vzdálenosti!$F$73*IF('Tabulky jízd'!BS65&gt;0,"1","0")</f>
        <v>0</v>
      </c>
      <c r="BT59" s="4">
        <f>2*'Tabulky jízd'!BT65*Vzdálenosti!$F$73-Vzdálenosti!$F$73*IF('Tabulky jízd'!BT65&gt;0,"1","0")</f>
        <v>651</v>
      </c>
      <c r="BU59" s="4">
        <f>2*'Tabulky jízd'!BU65*Vzdálenosti!$F$73-Vzdálenosti!$F$73*IF('Tabulky jízd'!BU65&gt;0,"1","0")</f>
        <v>651</v>
      </c>
      <c r="BV59" s="4">
        <f>2*'Tabulky jízd'!BV65*Vzdálenosti!$F$73-Vzdálenosti!$F$73*IF('Tabulky jízd'!BV65&gt;0,"1","0")</f>
        <v>651</v>
      </c>
      <c r="BW59" s="4">
        <f>2*'Tabulky jízd'!BW65*Vzdálenosti!$F$73-Vzdálenosti!$F$73*IF('Tabulky jízd'!BW65&gt;0,"1","0")</f>
        <v>0</v>
      </c>
      <c r="BX59" s="4">
        <f>2*'Tabulky jízd'!BX65*Vzdálenosti!$F$73-Vzdálenosti!$F$73*IF('Tabulky jízd'!BX65&gt;0,"1","0")</f>
        <v>0</v>
      </c>
      <c r="BY59" s="4">
        <f>2*'Tabulky jízd'!BY65*Vzdálenosti!$F$73-Vzdálenosti!$F$73*IF('Tabulky jízd'!BY65&gt;0,"1","0")</f>
        <v>0</v>
      </c>
      <c r="BZ59" s="4">
        <f>2*'Tabulky jízd'!BZ65*Vzdálenosti!$F$73-Vzdálenosti!$F$73*IF('Tabulky jízd'!BZ65&gt;0,"1","0")</f>
        <v>1023</v>
      </c>
      <c r="CA59" s="4">
        <f>2*'Tabulky jízd'!CA65*Vzdálenosti!$F$73-Vzdálenosti!$F$73*IF('Tabulky jízd'!CA65&gt;0,"1","0")</f>
        <v>0</v>
      </c>
      <c r="CB59" s="4">
        <f>2*'Tabulky jízd'!CB65*Vzdálenosti!$F$73-Vzdálenosti!$F$73*IF('Tabulky jízd'!CB65&gt;0,"1","0")</f>
        <v>0</v>
      </c>
      <c r="CC59" s="4">
        <f>2*'Tabulky jízd'!CC65*Vzdálenosti!$F$73-Vzdálenosti!$F$73*IF('Tabulky jízd'!CC65&gt;0,"1","0")</f>
        <v>0</v>
      </c>
      <c r="CD59" s="4">
        <f>2*'Tabulky jízd'!CD65*Vzdálenosti!$F$73-Vzdálenosti!$F$73*IF('Tabulky jízd'!CD65&gt;0,"1","0")</f>
        <v>0</v>
      </c>
      <c r="CE59" s="4">
        <f>2*'Tabulky jízd'!CE65*Vzdálenosti!$F$73-Vzdálenosti!$F$73*IF('Tabulky jízd'!CE65&gt;0,"1","0")</f>
        <v>0</v>
      </c>
      <c r="CF59" s="4">
        <f>2*'Tabulky jízd'!CF65*Vzdálenosti!$F$73-Vzdálenosti!$F$73*IF('Tabulky jízd'!CF65&gt;0,"1","0")</f>
        <v>279</v>
      </c>
      <c r="CG59" s="4">
        <f>2*'Tabulky jízd'!CG65*Vzdálenosti!$F$73-Vzdálenosti!$F$73*IF('Tabulky jízd'!CG65&gt;0,"1","0")</f>
        <v>465</v>
      </c>
      <c r="CH59" s="4">
        <f>2*'Tabulky jízd'!CH65*Vzdálenosti!$F$73-Vzdálenosti!$F$73*IF('Tabulky jízd'!CH65&gt;0,"1","0")</f>
        <v>465</v>
      </c>
      <c r="CI59" s="4">
        <f>2*'Tabulky jízd'!CI65*Vzdálenosti!$F$73-Vzdálenosti!$F$73*IF('Tabulky jízd'!CI65&gt;0,"1","0")</f>
        <v>465</v>
      </c>
      <c r="CJ59" s="4">
        <f>2*'Tabulky jízd'!CJ65*Vzdálenosti!$F$73-Vzdálenosti!$F$73*IF('Tabulky jízd'!CJ65&gt;0,"1","0")</f>
        <v>651</v>
      </c>
      <c r="CK59" s="4">
        <f>2*'Tabulky jízd'!CK65*Vzdálenosti!$F$73-Vzdálenosti!$F$73*IF('Tabulky jízd'!CK65&gt;0,"1","0")</f>
        <v>837</v>
      </c>
      <c r="CL59" s="4">
        <f>2*'Tabulky jízd'!CL65*Vzdálenosti!$F$73-Vzdálenosti!$F$73*IF('Tabulky jízd'!CL65&gt;0,"1","0")</f>
        <v>0</v>
      </c>
      <c r="CM59" s="4">
        <f>2*'Tabulky jízd'!CM65*Vzdálenosti!$F$73-Vzdálenosti!$F$73*IF('Tabulky jízd'!CM65&gt;0,"1","0")</f>
        <v>0</v>
      </c>
      <c r="CN59" s="4">
        <f>2*'Tabulky jízd'!CN65*Vzdálenosti!$F$73-Vzdálenosti!$F$73*IF('Tabulky jízd'!CN65&gt;0,"1","0")</f>
        <v>0</v>
      </c>
      <c r="CO59" s="4">
        <f>2*'Tabulky jízd'!CO65*Vzdálenosti!$F$73-Vzdálenosti!$F$73*IF('Tabulky jízd'!CO65&gt;0,"1","0")</f>
        <v>0</v>
      </c>
      <c r="CP59" s="4">
        <f>2*'Tabulky jízd'!CP65*Vzdálenosti!$F$73-Vzdálenosti!$F$73*IF('Tabulky jízd'!CP65&gt;0,"1","0")</f>
        <v>0</v>
      </c>
      <c r="CQ59" s="4">
        <f>2*'Tabulky jízd'!CQ65*Vzdálenosti!$F$73-Vzdálenosti!$F$73*IF('Tabulky jízd'!CQ65&gt;0,"1","0")</f>
        <v>0</v>
      </c>
      <c r="CR59" s="4">
        <f>2*'Tabulky jízd'!CR65*Vzdálenosti!$F$73-Vzdálenosti!$F$73*IF('Tabulky jízd'!CR65&gt;0,"1","0")</f>
        <v>1209</v>
      </c>
      <c r="CS59" s="4">
        <f>2*'Tabulky jízd'!CS65*Vzdálenosti!$F$73-Vzdálenosti!$F$73*IF('Tabulky jízd'!CS65&gt;0,"1","0")</f>
        <v>0</v>
      </c>
      <c r="CT59" s="4">
        <f>2*'Tabulky jízd'!CT65*Vzdálenosti!$F$73-Vzdálenosti!$F$73*IF('Tabulky jízd'!CT65&gt;0,"1","0")</f>
        <v>0</v>
      </c>
      <c r="CU59" s="4">
        <f>2*'Tabulky jízd'!CU65*Vzdálenosti!$F$73-Vzdálenosti!$F$73*IF('Tabulky jízd'!CU65&gt;0,"1","0")</f>
        <v>0</v>
      </c>
      <c r="CV59" s="4">
        <f>2*'Tabulky jízd'!CV65*Vzdálenosti!$F$73-Vzdálenosti!$F$73*IF('Tabulky jízd'!CV65&gt;0,"1","0")</f>
        <v>0</v>
      </c>
      <c r="CW59" s="16">
        <f t="shared" ref="CW59:CW70" si="3">SUM(H59:CV59)</f>
        <v>22692</v>
      </c>
    </row>
    <row r="60" spans="1:101" s="15" customFormat="1" x14ac:dyDescent="0.25">
      <c r="A60" s="19"/>
      <c r="B60" s="16" t="s">
        <v>55</v>
      </c>
      <c r="C60" s="16" t="s">
        <v>70</v>
      </c>
      <c r="D60" s="156" t="s">
        <v>330</v>
      </c>
      <c r="E60" s="4" t="s">
        <v>59</v>
      </c>
      <c r="F60" s="16">
        <v>3</v>
      </c>
      <c r="G60" s="16"/>
      <c r="H60" s="4">
        <f>2*'Tabulky jízd'!H66*Vzdálenosti!$F$74-Vzdálenosti!$F$74*IF('Tabulky jízd'!H66&gt;0,"1","0")</f>
        <v>0</v>
      </c>
      <c r="I60" s="4">
        <f>2*'Tabulky jízd'!I66*Vzdálenosti!$F$74-Vzdálenosti!$F$74*IF('Tabulky jízd'!I66&gt;0,"1","0")</f>
        <v>0</v>
      </c>
      <c r="J60" s="4">
        <f>2*'Tabulky jízd'!J66*Vzdálenosti!$F$74-Vzdálenosti!$F$74*IF('Tabulky jízd'!J66&gt;0,"1","0")</f>
        <v>0</v>
      </c>
      <c r="K60" s="4">
        <f>2*'Tabulky jízd'!K66*Vzdálenosti!$F$74-Vzdálenosti!$F$74*IF('Tabulky jízd'!K66&gt;0,"1","0")</f>
        <v>33</v>
      </c>
      <c r="L60" s="4">
        <f>2*'Tabulky jízd'!L66*Vzdálenosti!$F$74-Vzdálenosti!$F$74*IF('Tabulky jízd'!L66&gt;0,"1","0")</f>
        <v>165</v>
      </c>
      <c r="M60" s="4">
        <f>2*'Tabulky jízd'!M66*Vzdálenosti!$F$74-Vzdálenosti!$F$74*IF('Tabulky jízd'!M66&gt;0,"1","0")</f>
        <v>0</v>
      </c>
      <c r="N60" s="4">
        <f>2*'Tabulky jízd'!N66*Vzdálenosti!$F$74-Vzdálenosti!$F$74*IF('Tabulky jízd'!N66&gt;0,"1","0")</f>
        <v>0</v>
      </c>
      <c r="O60" s="4">
        <f>2*'Tabulky jízd'!O66*Vzdálenosti!$F$74-Vzdálenosti!$F$74*IF('Tabulky jízd'!O66&gt;0,"1","0")</f>
        <v>0</v>
      </c>
      <c r="P60" s="4">
        <f>2*'Tabulky jízd'!P66*Vzdálenosti!$F$74-Vzdálenosti!$F$74*IF('Tabulky jízd'!P66&gt;0,"1","0")</f>
        <v>0</v>
      </c>
      <c r="Q60" s="4">
        <f>2*'Tabulky jízd'!Q66*Vzdálenosti!$F$74-Vzdálenosti!$F$74*IF('Tabulky jízd'!Q66&gt;0,"1","0")</f>
        <v>0</v>
      </c>
      <c r="R60" s="4">
        <f>2*'Tabulky jízd'!R66*Vzdálenosti!$F$74-Vzdálenosti!$F$74*IF('Tabulky jízd'!R66&gt;0,"1","0")</f>
        <v>0</v>
      </c>
      <c r="S60" s="4">
        <f>2*'Tabulky jízd'!S66*Vzdálenosti!$F$74-Vzdálenosti!$F$74*IF('Tabulky jízd'!S66&gt;0,"1","0")</f>
        <v>0</v>
      </c>
      <c r="T60" s="4">
        <f>2*'Tabulky jízd'!T66*Vzdálenosti!$F$74-Vzdálenosti!$F$74*IF('Tabulky jízd'!T66&gt;0,"1","0")</f>
        <v>0</v>
      </c>
      <c r="U60" s="4">
        <f>2*'Tabulky jízd'!U66*Vzdálenosti!$F$74-Vzdálenosti!$F$74*IF('Tabulky jízd'!U66&gt;0,"1","0")</f>
        <v>99</v>
      </c>
      <c r="V60" s="4">
        <f>2*'Tabulky jízd'!V66*Vzdálenosti!$F$74-Vzdálenosti!$F$74*IF('Tabulky jízd'!V66&gt;0,"1","0")</f>
        <v>0</v>
      </c>
      <c r="W60" s="4">
        <f>2*'Tabulky jízd'!W66*Vzdálenosti!$F$74-Vzdálenosti!$F$74*IF('Tabulky jízd'!W66&gt;0,"1","0")</f>
        <v>0</v>
      </c>
      <c r="X60" s="4">
        <f>2*'Tabulky jízd'!X66*Vzdálenosti!$F$74-Vzdálenosti!$F$74*IF('Tabulky jízd'!X66&gt;0,"1","0")</f>
        <v>0</v>
      </c>
      <c r="Y60" s="4">
        <f>2*'Tabulky jízd'!Y66*Vzdálenosti!$F$74-Vzdálenosti!$F$74*IF('Tabulky jízd'!Y66&gt;0,"1","0")</f>
        <v>429</v>
      </c>
      <c r="Z60" s="4">
        <f>2*'Tabulky jízd'!Z66*Vzdálenosti!$F$74-Vzdálenosti!$F$74*IF('Tabulky jízd'!Z66&gt;0,"1","0")</f>
        <v>363</v>
      </c>
      <c r="AA60" s="4">
        <f>2*'Tabulky jízd'!AA66*Vzdálenosti!$F$74-Vzdálenosti!$F$74*IF('Tabulky jízd'!AA66&gt;0,"1","0")</f>
        <v>0</v>
      </c>
      <c r="AB60" s="4">
        <f>2*'Tabulky jízd'!AB66*Vzdálenosti!$F$74-Vzdálenosti!$F$74*IF('Tabulky jízd'!AB66&gt;0,"1","0")</f>
        <v>99</v>
      </c>
      <c r="AC60" s="4">
        <f>2*'Tabulky jízd'!AC66*Vzdálenosti!$F$74-Vzdálenosti!$F$74*IF('Tabulky jízd'!AC66&gt;0,"1","0")</f>
        <v>363</v>
      </c>
      <c r="AD60" s="4">
        <f>2*'Tabulky jízd'!AD66*Vzdálenosti!$F$74-Vzdálenosti!$F$74*IF('Tabulky jízd'!AD66&gt;0,"1","0")</f>
        <v>0</v>
      </c>
      <c r="AE60" s="4">
        <f>2*'Tabulky jízd'!AE66*Vzdálenosti!$F$74-Vzdálenosti!$F$74*IF('Tabulky jízd'!AE66&gt;0,"1","0")</f>
        <v>0</v>
      </c>
      <c r="AF60" s="4">
        <f>2*'Tabulky jízd'!AF66*Vzdálenosti!$F$74-Vzdálenosti!$F$74*IF('Tabulky jízd'!AF66&gt;0,"1","0")</f>
        <v>0</v>
      </c>
      <c r="AG60" s="4">
        <f>2*'Tabulky jízd'!AG66*Vzdálenosti!$F$74-Vzdálenosti!$F$74*IF('Tabulky jízd'!AG66&gt;0,"1","0")</f>
        <v>0</v>
      </c>
      <c r="AH60" s="4">
        <f>2*'Tabulky jízd'!AH66*Vzdálenosti!$F$74-Vzdálenosti!$F$74*IF('Tabulky jízd'!AH66&gt;0,"1","0")</f>
        <v>0</v>
      </c>
      <c r="AI60" s="4">
        <f>2*'Tabulky jízd'!AI66*Vzdálenosti!$F$74-Vzdálenosti!$F$74*IF('Tabulky jízd'!AI66&gt;0,"1","0")</f>
        <v>0</v>
      </c>
      <c r="AJ60" s="4">
        <f>2*'Tabulky jízd'!AJ66*Vzdálenosti!$F$74-Vzdálenosti!$F$74*IF('Tabulky jízd'!AJ66&gt;0,"1","0")</f>
        <v>0</v>
      </c>
      <c r="AK60" s="4">
        <f>2*'Tabulky jízd'!AK66*Vzdálenosti!$F$74-Vzdálenosti!$F$74*IF('Tabulky jízd'!AK66&gt;0,"1","0")</f>
        <v>0</v>
      </c>
      <c r="AL60" s="4">
        <f>2*'Tabulky jízd'!AL66*Vzdálenosti!$F$74-Vzdálenosti!$F$74*IF('Tabulky jízd'!AL66&gt;0,"1","0")</f>
        <v>0</v>
      </c>
      <c r="AM60" s="4">
        <f>2*'Tabulky jízd'!AM66*Vzdálenosti!$F$74-Vzdálenosti!$F$74*IF('Tabulky jízd'!AM66&gt;0,"1","0")</f>
        <v>0</v>
      </c>
      <c r="AN60" s="4">
        <f>2*'Tabulky jízd'!AN66*Vzdálenosti!$F$74-Vzdálenosti!$F$74*IF('Tabulky jízd'!AN66&gt;0,"1","0")</f>
        <v>0</v>
      </c>
      <c r="AO60" s="4">
        <f>2*'Tabulky jízd'!AO66*Vzdálenosti!$F$74-Vzdálenosti!$F$74*IF('Tabulky jízd'!AO66&gt;0,"1","0")</f>
        <v>0</v>
      </c>
      <c r="AP60" s="4">
        <f>2*'Tabulky jízd'!AP66*Vzdálenosti!$F$74-Vzdálenosti!$F$74*IF('Tabulky jízd'!AP66&gt;0,"1","0")</f>
        <v>0</v>
      </c>
      <c r="AQ60" s="4">
        <f>2*'Tabulky jízd'!AQ66*Vzdálenosti!$F$74-Vzdálenosti!$F$74*IF('Tabulky jízd'!AQ66&gt;0,"1","0")</f>
        <v>0</v>
      </c>
      <c r="AR60" s="4">
        <f>2*'Tabulky jízd'!AR66*Vzdálenosti!$F$74-Vzdálenosti!$F$74*IF('Tabulky jízd'!AR66&gt;0,"1","0")</f>
        <v>0</v>
      </c>
      <c r="AS60" s="4">
        <f>2*'Tabulky jízd'!AS66*Vzdálenosti!$F$74-Vzdálenosti!$F$74*IF('Tabulky jízd'!AS66&gt;0,"1","0")</f>
        <v>0</v>
      </c>
      <c r="AT60" s="4">
        <f>2*'Tabulky jízd'!AT66*Vzdálenosti!$F$74-Vzdálenosti!$F$74*IF('Tabulky jízd'!AT66&gt;0,"1","0")</f>
        <v>0</v>
      </c>
      <c r="AU60" s="4">
        <f>2*'Tabulky jízd'!AU66*Vzdálenosti!$F$74-Vzdálenosti!$F$74*IF('Tabulky jízd'!AU66&gt;0,"1","0")</f>
        <v>0</v>
      </c>
      <c r="AV60" s="4">
        <f>2*'Tabulky jízd'!AV66*Vzdálenosti!$F$74-Vzdálenosti!$F$74*IF('Tabulky jízd'!AV66&gt;0,"1","0")</f>
        <v>231</v>
      </c>
      <c r="AW60" s="4">
        <f>2*'Tabulky jízd'!AW66*Vzdálenosti!$F$74-Vzdálenosti!$F$74*IF('Tabulky jízd'!AW66&gt;0,"1","0")</f>
        <v>0</v>
      </c>
      <c r="AX60" s="4">
        <f>2*'Tabulky jízd'!AX66*Vzdálenosti!$F$74-Vzdálenosti!$F$74*IF('Tabulky jízd'!AX66&gt;0,"1","0")</f>
        <v>0</v>
      </c>
      <c r="AY60" s="4">
        <f>2*'Tabulky jízd'!AY66*Vzdálenosti!$F$74-Vzdálenosti!$F$74*IF('Tabulky jízd'!AY66&gt;0,"1","0")</f>
        <v>0</v>
      </c>
      <c r="AZ60" s="4">
        <f>2*'Tabulky jízd'!AZ66*Vzdálenosti!$F$74-Vzdálenosti!$F$74*IF('Tabulky jízd'!AZ66&gt;0,"1","0")</f>
        <v>0</v>
      </c>
      <c r="BA60" s="4">
        <f>2*'Tabulky jízd'!BA66*Vzdálenosti!$F$74-Vzdálenosti!$F$74*IF('Tabulky jízd'!BA66&gt;0,"1","0")</f>
        <v>0</v>
      </c>
      <c r="BB60" s="4">
        <f>2*'Tabulky jízd'!BB66*Vzdálenosti!$F$74-Vzdálenosti!$F$74*IF('Tabulky jízd'!BB66&gt;0,"1","0")</f>
        <v>0</v>
      </c>
      <c r="BC60" s="4">
        <f>2*'Tabulky jízd'!BC66*Vzdálenosti!$F$74-Vzdálenosti!$F$74*IF('Tabulky jízd'!BC66&gt;0,"1","0")</f>
        <v>0</v>
      </c>
      <c r="BD60" s="4">
        <f>2*'Tabulky jízd'!BD66*Vzdálenosti!$F$74-Vzdálenosti!$F$74*IF('Tabulky jízd'!BD66&gt;0,"1","0")</f>
        <v>0</v>
      </c>
      <c r="BE60" s="4">
        <f>2*'Tabulky jízd'!BE66*Vzdálenosti!$F$74-Vzdálenosti!$F$74*IF('Tabulky jízd'!BE66&gt;0,"1","0")</f>
        <v>0</v>
      </c>
      <c r="BF60" s="4">
        <f>2*'Tabulky jízd'!BF66*Vzdálenosti!$F$74-Vzdálenosti!$F$74*IF('Tabulky jízd'!BF66&gt;0,"1","0")</f>
        <v>0</v>
      </c>
      <c r="BG60" s="4">
        <f>2*'Tabulky jízd'!BG66*Vzdálenosti!$F$74-Vzdálenosti!$F$74*IF('Tabulky jízd'!BG66&gt;0,"1","0")</f>
        <v>0</v>
      </c>
      <c r="BH60" s="4">
        <f>2*'Tabulky jízd'!BH66*Vzdálenosti!$F$74-Vzdálenosti!$F$74*IF('Tabulky jízd'!BH66&gt;0,"1","0")</f>
        <v>0</v>
      </c>
      <c r="BI60" s="4">
        <f>2*'Tabulky jízd'!BI66*Vzdálenosti!$F$74-Vzdálenosti!$F$74*IF('Tabulky jízd'!BI66&gt;0,"1","0")</f>
        <v>0</v>
      </c>
      <c r="BJ60" s="4">
        <f>2*'Tabulky jízd'!BJ66*Vzdálenosti!$F$74-Vzdálenosti!$F$74*IF('Tabulky jízd'!BJ66&gt;0,"1","0")</f>
        <v>0</v>
      </c>
      <c r="BK60" s="4">
        <f>2*'Tabulky jízd'!BK66*Vzdálenosti!$F$74-Vzdálenosti!$F$74*IF('Tabulky jízd'!BK66&gt;0,"1","0")</f>
        <v>0</v>
      </c>
      <c r="BL60" s="4">
        <f>2*'Tabulky jízd'!BL66*Vzdálenosti!$F$74-Vzdálenosti!$F$74*IF('Tabulky jízd'!BL66&gt;0,"1","0")</f>
        <v>0</v>
      </c>
      <c r="BM60" s="4">
        <f>2*'Tabulky jízd'!BM66*Vzdálenosti!$F$74-Vzdálenosti!$F$74*IF('Tabulky jízd'!BM66&gt;0,"1","0")</f>
        <v>0</v>
      </c>
      <c r="BN60" s="4">
        <f>2*'Tabulky jízd'!BN66*Vzdálenosti!$F$74-Vzdálenosti!$F$74*IF('Tabulky jízd'!BN66&gt;0,"1","0")</f>
        <v>0</v>
      </c>
      <c r="BO60" s="4">
        <f>2*'Tabulky jízd'!BO66*Vzdálenosti!$F$74-Vzdálenosti!$F$74*IF('Tabulky jízd'!BO66&gt;0,"1","0")</f>
        <v>0</v>
      </c>
      <c r="BP60" s="4">
        <f>2*'Tabulky jízd'!BP66*Vzdálenosti!$F$74-Vzdálenosti!$F$74*IF('Tabulky jízd'!BP66&gt;0,"1","0")</f>
        <v>0</v>
      </c>
      <c r="BQ60" s="4">
        <f>2*'Tabulky jízd'!BQ66*Vzdálenosti!$F$74-Vzdálenosti!$F$74*IF('Tabulky jízd'!BQ66&gt;0,"1","0")</f>
        <v>0</v>
      </c>
      <c r="BR60" s="4">
        <f>2*'Tabulky jízd'!BR66*Vzdálenosti!$F$74-Vzdálenosti!$F$74*IF('Tabulky jízd'!BR66&gt;0,"1","0")</f>
        <v>231</v>
      </c>
      <c r="BS60" s="4">
        <f>2*'Tabulky jízd'!BS66*Vzdálenosti!$F$74-Vzdálenosti!$F$74*IF('Tabulky jízd'!BS66&gt;0,"1","0")</f>
        <v>693</v>
      </c>
      <c r="BT60" s="4">
        <f>2*'Tabulky jízd'!BT66*Vzdálenosti!$F$74-Vzdálenosti!$F$74*IF('Tabulky jízd'!BT66&gt;0,"1","0")</f>
        <v>165</v>
      </c>
      <c r="BU60" s="4">
        <f>2*'Tabulky jízd'!BU66*Vzdálenosti!$F$74-Vzdálenosti!$F$74*IF('Tabulky jízd'!BU66&gt;0,"1","0")</f>
        <v>0</v>
      </c>
      <c r="BV60" s="4">
        <f>2*'Tabulky jízd'!BV66*Vzdálenosti!$F$74-Vzdálenosti!$F$74*IF('Tabulky jízd'!BV66&gt;0,"1","0")</f>
        <v>0</v>
      </c>
      <c r="BW60" s="4">
        <f>2*'Tabulky jízd'!BW66*Vzdálenosti!$F$74-Vzdálenosti!$F$74*IF('Tabulky jízd'!BW66&gt;0,"1","0")</f>
        <v>0</v>
      </c>
      <c r="BX60" s="4">
        <f>2*'Tabulky jízd'!BX66*Vzdálenosti!$F$74-Vzdálenosti!$F$74*IF('Tabulky jízd'!BX66&gt;0,"1","0")</f>
        <v>0</v>
      </c>
      <c r="BY60" s="4">
        <f>2*'Tabulky jízd'!BY66*Vzdálenosti!$F$74-Vzdálenosti!$F$74*IF('Tabulky jízd'!BY66&gt;0,"1","0")</f>
        <v>0</v>
      </c>
      <c r="BZ60" s="4">
        <f>2*'Tabulky jízd'!BZ66*Vzdálenosti!$F$74-Vzdálenosti!$F$74*IF('Tabulky jízd'!BZ66&gt;0,"1","0")</f>
        <v>0</v>
      </c>
      <c r="CA60" s="4">
        <f>2*'Tabulky jízd'!CA66*Vzdálenosti!$F$74-Vzdálenosti!$F$74*IF('Tabulky jízd'!CA66&gt;0,"1","0")</f>
        <v>231</v>
      </c>
      <c r="CB60" s="4">
        <f>2*'Tabulky jízd'!CB66*Vzdálenosti!$F$74-Vzdálenosti!$F$74*IF('Tabulky jízd'!CB66&gt;0,"1","0")</f>
        <v>0</v>
      </c>
      <c r="CC60" s="4">
        <f>2*'Tabulky jízd'!CC66*Vzdálenosti!$F$74-Vzdálenosti!$F$74*IF('Tabulky jízd'!CC66&gt;0,"1","0")</f>
        <v>693</v>
      </c>
      <c r="CD60" s="4">
        <f>2*'Tabulky jízd'!CD66*Vzdálenosti!$F$74-Vzdálenosti!$F$74*IF('Tabulky jízd'!CD66&gt;0,"1","0")</f>
        <v>561</v>
      </c>
      <c r="CE60" s="4">
        <f>2*'Tabulky jízd'!CE66*Vzdálenosti!$F$74-Vzdálenosti!$F$74*IF('Tabulky jízd'!CE66&gt;0,"1","0")</f>
        <v>891</v>
      </c>
      <c r="CF60" s="4">
        <f>2*'Tabulky jízd'!CF66*Vzdálenosti!$F$74-Vzdálenosti!$F$74*IF('Tabulky jízd'!CF66&gt;0,"1","0")</f>
        <v>0</v>
      </c>
      <c r="CG60" s="4">
        <f>2*'Tabulky jízd'!CG66*Vzdálenosti!$F$74-Vzdálenosti!$F$74*IF('Tabulky jízd'!CG66&gt;0,"1","0")</f>
        <v>0</v>
      </c>
      <c r="CH60" s="4">
        <f>2*'Tabulky jízd'!CH66*Vzdálenosti!$F$74-Vzdálenosti!$F$74*IF('Tabulky jízd'!CH66&gt;0,"1","0")</f>
        <v>0</v>
      </c>
      <c r="CI60" s="4">
        <f>2*'Tabulky jízd'!CI66*Vzdálenosti!$F$74-Vzdálenosti!$F$74*IF('Tabulky jízd'!CI66&gt;0,"1","0")</f>
        <v>0</v>
      </c>
      <c r="CJ60" s="4">
        <f>2*'Tabulky jízd'!CJ66*Vzdálenosti!$F$74-Vzdálenosti!$F$74*IF('Tabulky jízd'!CJ66&gt;0,"1","0")</f>
        <v>0</v>
      </c>
      <c r="CK60" s="4">
        <f>2*'Tabulky jízd'!CK66*Vzdálenosti!$F$74-Vzdálenosti!$F$74*IF('Tabulky jízd'!CK66&gt;0,"1","0")</f>
        <v>0</v>
      </c>
      <c r="CL60" s="4">
        <f>2*'Tabulky jízd'!CL66*Vzdálenosti!$F$74-Vzdálenosti!$F$74*IF('Tabulky jízd'!CL66&gt;0,"1","0")</f>
        <v>0</v>
      </c>
      <c r="CM60" s="4">
        <f>2*'Tabulky jízd'!CM66*Vzdálenosti!$F$74-Vzdálenosti!$F$74*IF('Tabulky jízd'!CM66&gt;0,"1","0")</f>
        <v>0</v>
      </c>
      <c r="CN60" s="4">
        <f>2*'Tabulky jízd'!CN66*Vzdálenosti!$F$74-Vzdálenosti!$F$74*IF('Tabulky jízd'!CN66&gt;0,"1","0")</f>
        <v>0</v>
      </c>
      <c r="CO60" s="4">
        <f>2*'Tabulky jízd'!CO66*Vzdálenosti!$F$74-Vzdálenosti!$F$74*IF('Tabulky jízd'!CO66&gt;0,"1","0")</f>
        <v>0</v>
      </c>
      <c r="CP60" s="4">
        <f>2*'Tabulky jízd'!CP66*Vzdálenosti!$F$74-Vzdálenosti!$F$74*IF('Tabulky jízd'!CP66&gt;0,"1","0")</f>
        <v>0</v>
      </c>
      <c r="CQ60" s="4">
        <f>2*'Tabulky jízd'!CQ66*Vzdálenosti!$F$74-Vzdálenosti!$F$74*IF('Tabulky jízd'!CQ66&gt;0,"1","0")</f>
        <v>0</v>
      </c>
      <c r="CR60" s="4">
        <f>2*'Tabulky jízd'!CR66*Vzdálenosti!$F$74-Vzdálenosti!$F$74*IF('Tabulky jízd'!CR66&gt;0,"1","0")</f>
        <v>0</v>
      </c>
      <c r="CS60" s="4">
        <f>2*'Tabulky jízd'!CS66*Vzdálenosti!$F$74-Vzdálenosti!$F$74*IF('Tabulky jízd'!CS66&gt;0,"1","0")</f>
        <v>0</v>
      </c>
      <c r="CT60" s="4">
        <f>2*'Tabulky jízd'!CT66*Vzdálenosti!$F$74-Vzdálenosti!$F$74*IF('Tabulky jízd'!CT66&gt;0,"1","0")</f>
        <v>0</v>
      </c>
      <c r="CU60" s="4">
        <f>2*'Tabulky jízd'!CU66*Vzdálenosti!$F$74-Vzdálenosti!$F$74*IF('Tabulky jízd'!CU66&gt;0,"1","0")</f>
        <v>0</v>
      </c>
      <c r="CV60" s="4">
        <f>2*'Tabulky jízd'!CV66*Vzdálenosti!$F$74-Vzdálenosti!$F$74*IF('Tabulky jízd'!CV66&gt;0,"1","0")</f>
        <v>0</v>
      </c>
      <c r="CW60" s="16">
        <f t="shared" si="3"/>
        <v>5247</v>
      </c>
    </row>
    <row r="61" spans="1:101" s="15" customFormat="1" x14ac:dyDescent="0.25">
      <c r="A61" s="19"/>
      <c r="B61" s="16" t="s">
        <v>4</v>
      </c>
      <c r="C61" s="16" t="s">
        <v>54</v>
      </c>
      <c r="D61" s="156" t="s">
        <v>329</v>
      </c>
      <c r="E61" s="4" t="s">
        <v>60</v>
      </c>
      <c r="F61" s="16">
        <v>3</v>
      </c>
      <c r="G61" s="16"/>
      <c r="H61" s="4">
        <f>2*'Tabulky jízd'!H67*Vzdálenosti!$F$75-Vzdálenosti!$F$75*IF('Tabulky jízd'!H67&gt;0,"1","0")</f>
        <v>2312</v>
      </c>
      <c r="I61" s="4">
        <f>2*'Tabulky jízd'!I67*Vzdálenosti!$F$75-Vzdálenosti!$F$75*IF('Tabulky jízd'!I67&gt;0,"1","0")</f>
        <v>3672</v>
      </c>
      <c r="J61" s="4">
        <f>2*'Tabulky jízd'!J67*Vzdálenosti!$F$75-Vzdálenosti!$F$75*IF('Tabulky jízd'!J67&gt;0,"1","0")</f>
        <v>2856</v>
      </c>
      <c r="K61" s="4">
        <f>2*'Tabulky jízd'!K67*Vzdálenosti!$F$75-Vzdálenosti!$F$75*IF('Tabulky jízd'!K67&gt;0,"1","0")</f>
        <v>0</v>
      </c>
      <c r="L61" s="4">
        <f>2*'Tabulky jízd'!L67*Vzdálenosti!$F$75-Vzdálenosti!$F$75*IF('Tabulky jízd'!L67&gt;0,"1","0")</f>
        <v>0</v>
      </c>
      <c r="M61" s="4">
        <f>2*'Tabulky jízd'!M67*Vzdálenosti!$F$75-Vzdálenosti!$F$75*IF('Tabulky jízd'!M67&gt;0,"1","0")</f>
        <v>0</v>
      </c>
      <c r="N61" s="4">
        <f>2*'Tabulky jízd'!N67*Vzdálenosti!$F$75-Vzdálenosti!$F$75*IF('Tabulky jízd'!N67&gt;0,"1","0")</f>
        <v>0</v>
      </c>
      <c r="O61" s="4">
        <f>2*'Tabulky jízd'!O67*Vzdálenosti!$F$75-Vzdálenosti!$F$75*IF('Tabulky jízd'!O67&gt;0,"1","0")</f>
        <v>0</v>
      </c>
      <c r="P61" s="4">
        <f>2*'Tabulky jízd'!P67*Vzdálenosti!$F$75-Vzdálenosti!$F$75*IF('Tabulky jízd'!P67&gt;0,"1","0")</f>
        <v>0</v>
      </c>
      <c r="Q61" s="4">
        <f>2*'Tabulky jízd'!Q67*Vzdálenosti!$F$75-Vzdálenosti!$F$75*IF('Tabulky jízd'!Q67&gt;0,"1","0")</f>
        <v>0</v>
      </c>
      <c r="R61" s="4">
        <f>2*'Tabulky jízd'!R67*Vzdálenosti!$F$75-Vzdálenosti!$F$75*IF('Tabulky jízd'!R67&gt;0,"1","0")</f>
        <v>0</v>
      </c>
      <c r="S61" s="4">
        <f>2*'Tabulky jízd'!S67*Vzdálenosti!$F$75-Vzdálenosti!$F$75*IF('Tabulky jízd'!S67&gt;0,"1","0")</f>
        <v>0</v>
      </c>
      <c r="T61" s="4">
        <f>2*'Tabulky jízd'!T67*Vzdálenosti!$F$75-Vzdálenosti!$F$75*IF('Tabulky jízd'!T67&gt;0,"1","0")</f>
        <v>0</v>
      </c>
      <c r="U61" s="4">
        <f>2*'Tabulky jízd'!U67*Vzdálenosti!$F$75-Vzdálenosti!$F$75*IF('Tabulky jízd'!U67&gt;0,"1","0")</f>
        <v>0</v>
      </c>
      <c r="V61" s="4">
        <f>2*'Tabulky jízd'!V67*Vzdálenosti!$F$75-Vzdálenosti!$F$75*IF('Tabulky jízd'!V67&gt;0,"1","0")</f>
        <v>0</v>
      </c>
      <c r="W61" s="4">
        <f>2*'Tabulky jízd'!W67*Vzdálenosti!$F$75-Vzdálenosti!$F$75*IF('Tabulky jízd'!W67&gt;0,"1","0")</f>
        <v>0</v>
      </c>
      <c r="X61" s="4">
        <f>2*'Tabulky jízd'!X67*Vzdálenosti!$F$75-Vzdálenosti!$F$75*IF('Tabulky jízd'!X67&gt;0,"1","0")</f>
        <v>0</v>
      </c>
      <c r="Y61" s="4">
        <f>2*'Tabulky jízd'!Y67*Vzdálenosti!$F$75-Vzdálenosti!$F$75*IF('Tabulky jízd'!Y67&gt;0,"1","0")</f>
        <v>0</v>
      </c>
      <c r="Z61" s="4">
        <f>2*'Tabulky jízd'!Z67*Vzdálenosti!$F$75-Vzdálenosti!$F$75*IF('Tabulky jízd'!Z67&gt;0,"1","0")</f>
        <v>3128</v>
      </c>
      <c r="AA61" s="4">
        <f>2*'Tabulky jízd'!AA67*Vzdálenosti!$F$75-Vzdálenosti!$F$75*IF('Tabulky jízd'!AA67&gt;0,"1","0")</f>
        <v>3128</v>
      </c>
      <c r="AB61" s="4">
        <f>2*'Tabulky jízd'!AB67*Vzdálenosti!$F$75-Vzdálenosti!$F$75*IF('Tabulky jízd'!AB67&gt;0,"1","0")</f>
        <v>3128</v>
      </c>
      <c r="AC61" s="4">
        <f>2*'Tabulky jízd'!AC67*Vzdálenosti!$F$75-Vzdálenosti!$F$75*IF('Tabulky jízd'!AC67&gt;0,"1","0")</f>
        <v>2584</v>
      </c>
      <c r="AD61" s="4">
        <f>2*'Tabulky jízd'!AD67*Vzdálenosti!$F$75-Vzdálenosti!$F$75*IF('Tabulky jízd'!AD67&gt;0,"1","0")</f>
        <v>0</v>
      </c>
      <c r="AE61" s="4">
        <f>2*'Tabulky jízd'!AE67*Vzdálenosti!$F$75-Vzdálenosti!$F$75*IF('Tabulky jízd'!AE67&gt;0,"1","0")</f>
        <v>0</v>
      </c>
      <c r="AF61" s="4">
        <f>2*'Tabulky jízd'!AF67*Vzdálenosti!$F$75-Vzdálenosti!$F$75*IF('Tabulky jízd'!AF67&gt;0,"1","0")</f>
        <v>0</v>
      </c>
      <c r="AG61" s="4">
        <f>2*'Tabulky jízd'!AG67*Vzdálenosti!$F$75-Vzdálenosti!$F$75*IF('Tabulky jízd'!AG67&gt;0,"1","0")</f>
        <v>0</v>
      </c>
      <c r="AH61" s="4">
        <f>2*'Tabulky jízd'!AH67*Vzdálenosti!$F$75-Vzdálenosti!$F$75*IF('Tabulky jízd'!AH67&gt;0,"1","0")</f>
        <v>0</v>
      </c>
      <c r="AI61" s="4">
        <f>2*'Tabulky jízd'!AI67*Vzdálenosti!$F$75-Vzdálenosti!$F$75*IF('Tabulky jízd'!AI67&gt;0,"1","0")</f>
        <v>0</v>
      </c>
      <c r="AJ61" s="4">
        <f>2*'Tabulky jízd'!AJ67*Vzdálenosti!$F$75-Vzdálenosti!$F$75*IF('Tabulky jízd'!AJ67&gt;0,"1","0")</f>
        <v>0</v>
      </c>
      <c r="AK61" s="4">
        <f>2*'Tabulky jízd'!AK67*Vzdálenosti!$F$75-Vzdálenosti!$F$75*IF('Tabulky jízd'!AK67&gt;0,"1","0")</f>
        <v>0</v>
      </c>
      <c r="AL61" s="4">
        <f>2*'Tabulky jízd'!AL67*Vzdálenosti!$F$75-Vzdálenosti!$F$75*IF('Tabulky jízd'!AL67&gt;0,"1","0")</f>
        <v>0</v>
      </c>
      <c r="AM61" s="4">
        <f>2*'Tabulky jízd'!AM67*Vzdálenosti!$F$75-Vzdálenosti!$F$75*IF('Tabulky jízd'!AM67&gt;0,"1","0")</f>
        <v>0</v>
      </c>
      <c r="AN61" s="4">
        <f>2*'Tabulky jízd'!AN67*Vzdálenosti!$F$75-Vzdálenosti!$F$75*IF('Tabulky jízd'!AN67&gt;0,"1","0")</f>
        <v>0</v>
      </c>
      <c r="AO61" s="4">
        <f>2*'Tabulky jízd'!AO67*Vzdálenosti!$F$75-Vzdálenosti!$F$75*IF('Tabulky jízd'!AO67&gt;0,"1","0")</f>
        <v>0</v>
      </c>
      <c r="AP61" s="4">
        <f>2*'Tabulky jízd'!AP67*Vzdálenosti!$F$75-Vzdálenosti!$F$75*IF('Tabulky jízd'!AP67&gt;0,"1","0")</f>
        <v>0</v>
      </c>
      <c r="AQ61" s="4">
        <f>2*'Tabulky jízd'!AQ67*Vzdálenosti!$F$75-Vzdálenosti!$F$75*IF('Tabulky jízd'!AQ67&gt;0,"1","0")</f>
        <v>0</v>
      </c>
      <c r="AR61" s="4">
        <f>2*'Tabulky jízd'!AR67*Vzdálenosti!$F$75-Vzdálenosti!$F$75*IF('Tabulky jízd'!AR67&gt;0,"1","0")</f>
        <v>0</v>
      </c>
      <c r="AS61" s="4">
        <f>2*'Tabulky jízd'!AS67*Vzdálenosti!$F$75-Vzdálenosti!$F$75*IF('Tabulky jízd'!AS67&gt;0,"1","0")</f>
        <v>680</v>
      </c>
      <c r="AT61" s="4">
        <f>2*'Tabulky jízd'!AT67*Vzdálenosti!$F$75-Vzdálenosti!$F$75*IF('Tabulky jízd'!AT67&gt;0,"1","0")</f>
        <v>3128</v>
      </c>
      <c r="AU61" s="4">
        <f>2*'Tabulky jízd'!AU67*Vzdálenosti!$F$75-Vzdálenosti!$F$75*IF('Tabulky jízd'!AU67&gt;0,"1","0")</f>
        <v>0</v>
      </c>
      <c r="AV61" s="4">
        <f>2*'Tabulky jízd'!AV67*Vzdálenosti!$F$75-Vzdálenosti!$F$75*IF('Tabulky jízd'!AV67&gt;0,"1","0")</f>
        <v>0</v>
      </c>
      <c r="AW61" s="4">
        <f>2*'Tabulky jízd'!AW67*Vzdálenosti!$F$75-Vzdálenosti!$F$75*IF('Tabulky jízd'!AW67&gt;0,"1","0")</f>
        <v>0</v>
      </c>
      <c r="AX61" s="4">
        <f>2*'Tabulky jízd'!AX67*Vzdálenosti!$F$75-Vzdálenosti!$F$75*IF('Tabulky jízd'!AX67&gt;0,"1","0")</f>
        <v>0</v>
      </c>
      <c r="AY61" s="4">
        <f>2*'Tabulky jízd'!AY67*Vzdálenosti!$F$75-Vzdálenosti!$F$75*IF('Tabulky jízd'!AY67&gt;0,"1","0")</f>
        <v>408</v>
      </c>
      <c r="AZ61" s="4">
        <f>2*'Tabulky jízd'!AZ67*Vzdálenosti!$F$75-Vzdálenosti!$F$75*IF('Tabulky jízd'!AZ67&gt;0,"1","0")</f>
        <v>3672</v>
      </c>
      <c r="BA61" s="4">
        <f>2*'Tabulky jízd'!BA67*Vzdálenosti!$F$75-Vzdálenosti!$F$75*IF('Tabulky jízd'!BA67&gt;0,"1","0")</f>
        <v>2584</v>
      </c>
      <c r="BB61" s="4">
        <f>2*'Tabulky jízd'!BB67*Vzdálenosti!$F$75-Vzdálenosti!$F$75*IF('Tabulky jízd'!BB67&gt;0,"1","0")</f>
        <v>0</v>
      </c>
      <c r="BC61" s="4">
        <f>2*'Tabulky jízd'!BC67*Vzdálenosti!$F$75-Vzdálenosti!$F$75*IF('Tabulky jízd'!BC67&gt;0,"1","0")</f>
        <v>0</v>
      </c>
      <c r="BD61" s="4">
        <f>2*'Tabulky jízd'!BD67*Vzdálenosti!$F$75-Vzdálenosti!$F$75*IF('Tabulky jízd'!BD67&gt;0,"1","0")</f>
        <v>0</v>
      </c>
      <c r="BE61" s="4">
        <f>2*'Tabulky jízd'!BE67*Vzdálenosti!$F$75-Vzdálenosti!$F$75*IF('Tabulky jízd'!BE67&gt;0,"1","0")</f>
        <v>0</v>
      </c>
      <c r="BF61" s="4">
        <f>2*'Tabulky jízd'!BF67*Vzdálenosti!$F$75-Vzdálenosti!$F$75*IF('Tabulky jízd'!BF67&gt;0,"1","0")</f>
        <v>0</v>
      </c>
      <c r="BG61" s="4">
        <f>2*'Tabulky jízd'!BG67*Vzdálenosti!$F$75-Vzdálenosti!$F$75*IF('Tabulky jízd'!BG67&gt;0,"1","0")</f>
        <v>0</v>
      </c>
      <c r="BH61" s="4">
        <f>2*'Tabulky jízd'!BH67*Vzdálenosti!$F$75-Vzdálenosti!$F$75*IF('Tabulky jízd'!BH67&gt;0,"1","0")</f>
        <v>0</v>
      </c>
      <c r="BI61" s="4">
        <f>2*'Tabulky jízd'!BI67*Vzdálenosti!$F$75-Vzdálenosti!$F$75*IF('Tabulky jízd'!BI67&gt;0,"1","0")</f>
        <v>0</v>
      </c>
      <c r="BJ61" s="4">
        <f>2*'Tabulky jízd'!BJ67*Vzdálenosti!$F$75-Vzdálenosti!$F$75*IF('Tabulky jízd'!BJ67&gt;0,"1","0")</f>
        <v>0</v>
      </c>
      <c r="BK61" s="4">
        <f>2*'Tabulky jízd'!BK67*Vzdálenosti!$F$75-Vzdálenosti!$F$75*IF('Tabulky jízd'!BK67&gt;0,"1","0")</f>
        <v>0</v>
      </c>
      <c r="BL61" s="4">
        <f>2*'Tabulky jízd'!BL67*Vzdálenosti!$F$75-Vzdálenosti!$F$75*IF('Tabulky jízd'!BL67&gt;0,"1","0")</f>
        <v>0</v>
      </c>
      <c r="BM61" s="4">
        <f>2*'Tabulky jízd'!BM67*Vzdálenosti!$F$75-Vzdálenosti!$F$75*IF('Tabulky jízd'!BM67&gt;0,"1","0")</f>
        <v>0</v>
      </c>
      <c r="BN61" s="4">
        <f>2*'Tabulky jízd'!BN67*Vzdálenosti!$F$75-Vzdálenosti!$F$75*IF('Tabulky jízd'!BN67&gt;0,"1","0")</f>
        <v>0</v>
      </c>
      <c r="BO61" s="4">
        <f>2*'Tabulky jízd'!BO67*Vzdálenosti!$F$75-Vzdálenosti!$F$75*IF('Tabulky jízd'!BO67&gt;0,"1","0")</f>
        <v>0</v>
      </c>
      <c r="BP61" s="4">
        <f>2*'Tabulky jízd'!BP67*Vzdálenosti!$F$75-Vzdálenosti!$F$75*IF('Tabulky jízd'!BP67&gt;0,"1","0")</f>
        <v>952</v>
      </c>
      <c r="BQ61" s="4">
        <f>2*'Tabulky jízd'!BQ67*Vzdálenosti!$F$75-Vzdálenosti!$F$75*IF('Tabulky jízd'!BQ67&gt;0,"1","0")</f>
        <v>1496</v>
      </c>
      <c r="BR61" s="4">
        <f>2*'Tabulky jízd'!BR67*Vzdálenosti!$F$75-Vzdálenosti!$F$75*IF('Tabulky jízd'!BR67&gt;0,"1","0")</f>
        <v>0</v>
      </c>
      <c r="BS61" s="4">
        <f>2*'Tabulky jízd'!BS67*Vzdálenosti!$F$75-Vzdálenosti!$F$75*IF('Tabulky jízd'!BS67&gt;0,"1","0")</f>
        <v>0</v>
      </c>
      <c r="BT61" s="4">
        <f>2*'Tabulky jízd'!BT67*Vzdálenosti!$F$75-Vzdálenosti!$F$75*IF('Tabulky jízd'!BT67&gt;0,"1","0")</f>
        <v>0</v>
      </c>
      <c r="BU61" s="4">
        <f>2*'Tabulky jízd'!BU67*Vzdálenosti!$F$75-Vzdálenosti!$F$75*IF('Tabulky jízd'!BU67&gt;0,"1","0")</f>
        <v>0</v>
      </c>
      <c r="BV61" s="4">
        <f>2*'Tabulky jízd'!BV67*Vzdálenosti!$F$75-Vzdálenosti!$F$75*IF('Tabulky jízd'!BV67&gt;0,"1","0")</f>
        <v>0</v>
      </c>
      <c r="BW61" s="4">
        <f>2*'Tabulky jízd'!BW67*Vzdálenosti!$F$75-Vzdálenosti!$F$75*IF('Tabulky jízd'!BW67&gt;0,"1","0")</f>
        <v>0</v>
      </c>
      <c r="BX61" s="4">
        <f>2*'Tabulky jízd'!BX67*Vzdálenosti!$F$75-Vzdálenosti!$F$75*IF('Tabulky jízd'!BX67&gt;0,"1","0")</f>
        <v>0</v>
      </c>
      <c r="BY61" s="4">
        <f>2*'Tabulky jízd'!BY67*Vzdálenosti!$F$75-Vzdálenosti!$F$75*IF('Tabulky jízd'!BY67&gt;0,"1","0")</f>
        <v>408</v>
      </c>
      <c r="BZ61" s="4">
        <f>2*'Tabulky jízd'!BZ67*Vzdálenosti!$F$75-Vzdálenosti!$F$75*IF('Tabulky jízd'!BZ67&gt;0,"1","0")</f>
        <v>0</v>
      </c>
      <c r="CA61" s="4">
        <f>2*'Tabulky jízd'!CA67*Vzdálenosti!$F$75-Vzdálenosti!$F$75*IF('Tabulky jízd'!CA67&gt;0,"1","0")</f>
        <v>0</v>
      </c>
      <c r="CB61" s="4">
        <f>2*'Tabulky jízd'!CB67*Vzdálenosti!$F$75-Vzdálenosti!$F$75*IF('Tabulky jízd'!CB67&gt;0,"1","0")</f>
        <v>0</v>
      </c>
      <c r="CC61" s="4">
        <f>2*'Tabulky jízd'!CC67*Vzdálenosti!$F$75-Vzdálenosti!$F$75*IF('Tabulky jízd'!CC67&gt;0,"1","0")</f>
        <v>0</v>
      </c>
      <c r="CD61" s="4">
        <f>2*'Tabulky jízd'!CD67*Vzdálenosti!$F$75-Vzdálenosti!$F$75*IF('Tabulky jízd'!CD67&gt;0,"1","0")</f>
        <v>136</v>
      </c>
      <c r="CE61" s="4">
        <f>2*'Tabulky jízd'!CE67*Vzdálenosti!$F$75-Vzdálenosti!$F$75*IF('Tabulky jízd'!CE67&gt;0,"1","0")</f>
        <v>3400</v>
      </c>
      <c r="CF61" s="4">
        <f>2*'Tabulky jízd'!CF67*Vzdálenosti!$F$75-Vzdálenosti!$F$75*IF('Tabulky jízd'!CF67&gt;0,"1","0")</f>
        <v>1768</v>
      </c>
      <c r="CG61" s="4">
        <f>2*'Tabulky jízd'!CG67*Vzdálenosti!$F$75-Vzdálenosti!$F$75*IF('Tabulky jízd'!CG67&gt;0,"1","0")</f>
        <v>136</v>
      </c>
      <c r="CH61" s="4">
        <f>2*'Tabulky jízd'!CH67*Vzdálenosti!$F$75-Vzdálenosti!$F$75*IF('Tabulky jízd'!CH67&gt;0,"1","0")</f>
        <v>0</v>
      </c>
      <c r="CI61" s="4">
        <f>2*'Tabulky jízd'!CI67*Vzdálenosti!$F$75-Vzdálenosti!$F$75*IF('Tabulky jízd'!CI67&gt;0,"1","0")</f>
        <v>0</v>
      </c>
      <c r="CJ61" s="4">
        <f>2*'Tabulky jízd'!CJ67*Vzdálenosti!$F$75-Vzdálenosti!$F$75*IF('Tabulky jízd'!CJ67&gt;0,"1","0")</f>
        <v>0</v>
      </c>
      <c r="CK61" s="4">
        <f>2*'Tabulky jízd'!CK67*Vzdálenosti!$F$75-Vzdálenosti!$F$75*IF('Tabulky jízd'!CK67&gt;0,"1","0")</f>
        <v>0</v>
      </c>
      <c r="CL61" s="4">
        <f>2*'Tabulky jízd'!CL67*Vzdálenosti!$F$75-Vzdálenosti!$F$75*IF('Tabulky jízd'!CL67&gt;0,"1","0")</f>
        <v>0</v>
      </c>
      <c r="CM61" s="4">
        <f>2*'Tabulky jízd'!CM67*Vzdálenosti!$F$75-Vzdálenosti!$F$75*IF('Tabulky jízd'!CM67&gt;0,"1","0")</f>
        <v>0</v>
      </c>
      <c r="CN61" s="4">
        <f>2*'Tabulky jízd'!CN67*Vzdálenosti!$F$75-Vzdálenosti!$F$75*IF('Tabulky jízd'!CN67&gt;0,"1","0")</f>
        <v>0</v>
      </c>
      <c r="CO61" s="4">
        <f>2*'Tabulky jízd'!CO67*Vzdálenosti!$F$75-Vzdálenosti!$F$75*IF('Tabulky jízd'!CO67&gt;0,"1","0")</f>
        <v>0</v>
      </c>
      <c r="CP61" s="4">
        <f>2*'Tabulky jízd'!CP67*Vzdálenosti!$F$75-Vzdálenosti!$F$75*IF('Tabulky jízd'!CP67&gt;0,"1","0")</f>
        <v>0</v>
      </c>
      <c r="CQ61" s="4">
        <f>2*'Tabulky jízd'!CQ67*Vzdálenosti!$F$75-Vzdálenosti!$F$75*IF('Tabulky jízd'!CQ67&gt;0,"1","0")</f>
        <v>0</v>
      </c>
      <c r="CR61" s="4">
        <f>2*'Tabulky jízd'!CR67*Vzdálenosti!$F$75-Vzdálenosti!$F$75*IF('Tabulky jízd'!CR67&gt;0,"1","0")</f>
        <v>952</v>
      </c>
      <c r="CS61" s="4">
        <f>2*'Tabulky jízd'!CS67*Vzdálenosti!$F$75-Vzdálenosti!$F$75*IF('Tabulky jízd'!CS67&gt;0,"1","0")</f>
        <v>1768</v>
      </c>
      <c r="CT61" s="4">
        <f>2*'Tabulky jízd'!CT67*Vzdálenosti!$F$75-Vzdálenosti!$F$75*IF('Tabulky jízd'!CT67&gt;0,"1","0")</f>
        <v>136</v>
      </c>
      <c r="CU61" s="4">
        <f>2*'Tabulky jízd'!CU67*Vzdálenosti!$F$75-Vzdálenosti!$F$75*IF('Tabulky jízd'!CU67&gt;0,"1","0")</f>
        <v>0</v>
      </c>
      <c r="CV61" s="4">
        <f>2*'Tabulky jízd'!CV67*Vzdálenosti!$F$75-Vzdálenosti!$F$75*IF('Tabulky jízd'!CV67&gt;0,"1","0")</f>
        <v>0</v>
      </c>
      <c r="CW61" s="16">
        <f t="shared" si="3"/>
        <v>42432</v>
      </c>
    </row>
    <row r="62" spans="1:101" s="15" customFormat="1" x14ac:dyDescent="0.25">
      <c r="A62" s="19"/>
      <c r="B62" s="16" t="s">
        <v>4</v>
      </c>
      <c r="C62" s="16" t="s">
        <v>70</v>
      </c>
      <c r="D62" s="156" t="s">
        <v>330</v>
      </c>
      <c r="E62" s="4" t="s">
        <v>60</v>
      </c>
      <c r="F62" s="16">
        <v>3</v>
      </c>
      <c r="G62" s="16"/>
      <c r="H62" s="4">
        <f>2*'Tabulky jízd'!H68*Vzdálenosti!$F$76-Vzdálenosti!$F$76*IF('Tabulky jízd'!H68&gt;0,"1","0")</f>
        <v>594</v>
      </c>
      <c r="I62" s="4">
        <f>2*'Tabulky jízd'!I68*Vzdálenosti!$F$76-Vzdálenosti!$F$76*IF('Tabulky jízd'!I68&gt;0,"1","0")</f>
        <v>0</v>
      </c>
      <c r="J62" s="4">
        <f>2*'Tabulky jízd'!J68*Vzdálenosti!$F$76-Vzdálenosti!$F$76*IF('Tabulky jízd'!J68&gt;0,"1","0")</f>
        <v>0</v>
      </c>
      <c r="K62" s="4">
        <f>2*'Tabulky jízd'!K68*Vzdálenosti!$F$76-Vzdálenosti!$F$76*IF('Tabulky jízd'!K68&gt;0,"1","0")</f>
        <v>0</v>
      </c>
      <c r="L62" s="4">
        <f>2*'Tabulky jízd'!L68*Vzdálenosti!$F$76-Vzdálenosti!$F$76*IF('Tabulky jízd'!L68&gt;0,"1","0")</f>
        <v>0</v>
      </c>
      <c r="M62" s="4">
        <f>2*'Tabulky jízd'!M68*Vzdálenosti!$F$76-Vzdálenosti!$F$76*IF('Tabulky jízd'!M68&gt;0,"1","0")</f>
        <v>0</v>
      </c>
      <c r="N62" s="4">
        <f>2*'Tabulky jízd'!N68*Vzdálenosti!$F$76-Vzdálenosti!$F$76*IF('Tabulky jízd'!N68&gt;0,"1","0")</f>
        <v>0</v>
      </c>
      <c r="O62" s="4">
        <f>2*'Tabulky jízd'!O68*Vzdálenosti!$F$76-Vzdálenosti!$F$76*IF('Tabulky jízd'!O68&gt;0,"1","0")</f>
        <v>0</v>
      </c>
      <c r="P62" s="4">
        <f>2*'Tabulky jízd'!P68*Vzdálenosti!$F$76-Vzdálenosti!$F$76*IF('Tabulky jízd'!P68&gt;0,"1","0")</f>
        <v>0</v>
      </c>
      <c r="Q62" s="4">
        <f>2*'Tabulky jízd'!Q68*Vzdálenosti!$F$76-Vzdálenosti!$F$76*IF('Tabulky jízd'!Q68&gt;0,"1","0")</f>
        <v>0</v>
      </c>
      <c r="R62" s="4">
        <f>2*'Tabulky jízd'!R68*Vzdálenosti!$F$76-Vzdálenosti!$F$76*IF('Tabulky jízd'!R68&gt;0,"1","0")</f>
        <v>0</v>
      </c>
      <c r="S62" s="4">
        <f>2*'Tabulky jízd'!S68*Vzdálenosti!$F$76-Vzdálenosti!$F$76*IF('Tabulky jízd'!S68&gt;0,"1","0")</f>
        <v>0</v>
      </c>
      <c r="T62" s="4">
        <f>2*'Tabulky jízd'!T68*Vzdálenosti!$F$76-Vzdálenosti!$F$76*IF('Tabulky jízd'!T68&gt;0,"1","0")</f>
        <v>0</v>
      </c>
      <c r="U62" s="4">
        <f>2*'Tabulky jízd'!U68*Vzdálenosti!$F$76-Vzdálenosti!$F$76*IF('Tabulky jízd'!U68&gt;0,"1","0")</f>
        <v>0</v>
      </c>
      <c r="V62" s="4">
        <f>2*'Tabulky jízd'!V68*Vzdálenosti!$F$76-Vzdálenosti!$F$76*IF('Tabulky jízd'!V68&gt;0,"1","0")</f>
        <v>0</v>
      </c>
      <c r="W62" s="4">
        <f>2*'Tabulky jízd'!W68*Vzdálenosti!$F$76-Vzdálenosti!$F$76*IF('Tabulky jízd'!W68&gt;0,"1","0")</f>
        <v>0</v>
      </c>
      <c r="X62" s="4">
        <f>2*'Tabulky jízd'!X68*Vzdálenosti!$F$76-Vzdálenosti!$F$76*IF('Tabulky jízd'!X68&gt;0,"1","0")</f>
        <v>0</v>
      </c>
      <c r="Y62" s="4">
        <f>2*'Tabulky jízd'!Y68*Vzdálenosti!$F$76-Vzdálenosti!$F$76*IF('Tabulky jízd'!Y68&gt;0,"1","0")</f>
        <v>0</v>
      </c>
      <c r="Z62" s="4">
        <f>2*'Tabulky jízd'!Z68*Vzdálenosti!$F$76-Vzdálenosti!$F$76*IF('Tabulky jízd'!Z68&gt;0,"1","0")</f>
        <v>0</v>
      </c>
      <c r="AA62" s="4">
        <f>2*'Tabulky jízd'!AA68*Vzdálenosti!$F$76-Vzdálenosti!$F$76*IF('Tabulky jízd'!AA68&gt;0,"1","0")</f>
        <v>0</v>
      </c>
      <c r="AB62" s="4">
        <f>2*'Tabulky jízd'!AB68*Vzdálenosti!$F$76-Vzdálenosti!$F$76*IF('Tabulky jízd'!AB68&gt;0,"1","0")</f>
        <v>0</v>
      </c>
      <c r="AC62" s="4">
        <f>2*'Tabulky jízd'!AC68*Vzdálenosti!$F$76-Vzdálenosti!$F$76*IF('Tabulky jízd'!AC68&gt;0,"1","0")</f>
        <v>0</v>
      </c>
      <c r="AD62" s="4">
        <f>2*'Tabulky jízd'!AD68*Vzdálenosti!$F$76-Vzdálenosti!$F$76*IF('Tabulky jízd'!AD68&gt;0,"1","0")</f>
        <v>0</v>
      </c>
      <c r="AE62" s="4">
        <f>2*'Tabulky jízd'!AE68*Vzdálenosti!$F$76-Vzdálenosti!$F$76*IF('Tabulky jízd'!AE68&gt;0,"1","0")</f>
        <v>0</v>
      </c>
      <c r="AF62" s="4">
        <f>2*'Tabulky jízd'!AF68*Vzdálenosti!$F$76-Vzdálenosti!$F$76*IF('Tabulky jízd'!AF68&gt;0,"1","0")</f>
        <v>0</v>
      </c>
      <c r="AG62" s="4">
        <f>2*'Tabulky jízd'!AG68*Vzdálenosti!$F$76-Vzdálenosti!$F$76*IF('Tabulky jízd'!AG68&gt;0,"1","0")</f>
        <v>0</v>
      </c>
      <c r="AH62" s="4">
        <f>2*'Tabulky jízd'!AH68*Vzdálenosti!$F$76-Vzdálenosti!$F$76*IF('Tabulky jízd'!AH68&gt;0,"1","0")</f>
        <v>0</v>
      </c>
      <c r="AI62" s="4">
        <f>2*'Tabulky jízd'!AI68*Vzdálenosti!$F$76-Vzdálenosti!$F$76*IF('Tabulky jízd'!AI68&gt;0,"1","0")</f>
        <v>0</v>
      </c>
      <c r="AJ62" s="4">
        <f>2*'Tabulky jízd'!AJ68*Vzdálenosti!$F$76-Vzdálenosti!$F$76*IF('Tabulky jízd'!AJ68&gt;0,"1","0")</f>
        <v>0</v>
      </c>
      <c r="AK62" s="4">
        <f>2*'Tabulky jízd'!AK68*Vzdálenosti!$F$76-Vzdálenosti!$F$76*IF('Tabulky jízd'!AK68&gt;0,"1","0")</f>
        <v>0</v>
      </c>
      <c r="AL62" s="4">
        <f>2*'Tabulky jízd'!AL68*Vzdálenosti!$F$76-Vzdálenosti!$F$76*IF('Tabulky jízd'!AL68&gt;0,"1","0")</f>
        <v>0</v>
      </c>
      <c r="AM62" s="4">
        <f>2*'Tabulky jízd'!AM68*Vzdálenosti!$F$76-Vzdálenosti!$F$76*IF('Tabulky jízd'!AM68&gt;0,"1","0")</f>
        <v>0</v>
      </c>
      <c r="AN62" s="4">
        <f>2*'Tabulky jízd'!AN68*Vzdálenosti!$F$76-Vzdálenosti!$F$76*IF('Tabulky jízd'!AN68&gt;0,"1","0")</f>
        <v>0</v>
      </c>
      <c r="AO62" s="4">
        <f>2*'Tabulky jízd'!AO68*Vzdálenosti!$F$76-Vzdálenosti!$F$76*IF('Tabulky jízd'!AO68&gt;0,"1","0")</f>
        <v>0</v>
      </c>
      <c r="AP62" s="4">
        <f>2*'Tabulky jízd'!AP68*Vzdálenosti!$F$76-Vzdálenosti!$F$76*IF('Tabulky jízd'!AP68&gt;0,"1","0")</f>
        <v>990</v>
      </c>
      <c r="AQ62" s="4">
        <f>2*'Tabulky jízd'!AQ68*Vzdálenosti!$F$76-Vzdálenosti!$F$76*IF('Tabulky jízd'!AQ68&gt;0,"1","0")</f>
        <v>198</v>
      </c>
      <c r="AR62" s="4">
        <f>2*'Tabulky jízd'!AR68*Vzdálenosti!$F$76-Vzdálenosti!$F$76*IF('Tabulky jízd'!AR68&gt;0,"1","0")</f>
        <v>0</v>
      </c>
      <c r="AS62" s="4">
        <f>2*'Tabulky jízd'!AS68*Vzdálenosti!$F$76-Vzdálenosti!$F$76*IF('Tabulky jízd'!AS68&gt;0,"1","0")</f>
        <v>0</v>
      </c>
      <c r="AT62" s="4">
        <f>2*'Tabulky jízd'!AT68*Vzdálenosti!$F$76-Vzdálenosti!$F$76*IF('Tabulky jízd'!AT68&gt;0,"1","0")</f>
        <v>0</v>
      </c>
      <c r="AU62" s="4">
        <f>2*'Tabulky jízd'!AU68*Vzdálenosti!$F$76-Vzdálenosti!$F$76*IF('Tabulky jízd'!AU68&gt;0,"1","0")</f>
        <v>0</v>
      </c>
      <c r="AV62" s="4">
        <f>2*'Tabulky jízd'!AV68*Vzdálenosti!$F$76-Vzdálenosti!$F$76*IF('Tabulky jízd'!AV68&gt;0,"1","0")</f>
        <v>0</v>
      </c>
      <c r="AW62" s="4">
        <f>2*'Tabulky jízd'!AW68*Vzdálenosti!$F$76-Vzdálenosti!$F$76*IF('Tabulky jízd'!AW68&gt;0,"1","0")</f>
        <v>0</v>
      </c>
      <c r="AX62" s="4">
        <f>2*'Tabulky jízd'!AX68*Vzdálenosti!$F$76-Vzdálenosti!$F$76*IF('Tabulky jízd'!AX68&gt;0,"1","0")</f>
        <v>0</v>
      </c>
      <c r="AY62" s="4">
        <f>2*'Tabulky jízd'!AY68*Vzdálenosti!$F$76-Vzdálenosti!$F$76*IF('Tabulky jízd'!AY68&gt;0,"1","0")</f>
        <v>0</v>
      </c>
      <c r="AZ62" s="4">
        <f>2*'Tabulky jízd'!AZ68*Vzdálenosti!$F$76-Vzdálenosti!$F$76*IF('Tabulky jízd'!AZ68&gt;0,"1","0")</f>
        <v>0</v>
      </c>
      <c r="BA62" s="4">
        <f>2*'Tabulky jízd'!BA68*Vzdálenosti!$F$76-Vzdálenosti!$F$76*IF('Tabulky jízd'!BA68&gt;0,"1","0")</f>
        <v>0</v>
      </c>
      <c r="BB62" s="4">
        <f>2*'Tabulky jízd'!BB68*Vzdálenosti!$F$76-Vzdálenosti!$F$76*IF('Tabulky jízd'!BB68&gt;0,"1","0")</f>
        <v>0</v>
      </c>
      <c r="BC62" s="4">
        <f>2*'Tabulky jízd'!BC68*Vzdálenosti!$F$76-Vzdálenosti!$F$76*IF('Tabulky jízd'!BC68&gt;0,"1","0")</f>
        <v>0</v>
      </c>
      <c r="BD62" s="4">
        <f>2*'Tabulky jízd'!BD68*Vzdálenosti!$F$76-Vzdálenosti!$F$76*IF('Tabulky jízd'!BD68&gt;0,"1","0")</f>
        <v>0</v>
      </c>
      <c r="BE62" s="4">
        <f>2*'Tabulky jízd'!BE68*Vzdálenosti!$F$76-Vzdálenosti!$F$76*IF('Tabulky jízd'!BE68&gt;0,"1","0")</f>
        <v>0</v>
      </c>
      <c r="BF62" s="4">
        <f>2*'Tabulky jízd'!BF68*Vzdálenosti!$F$76-Vzdálenosti!$F$76*IF('Tabulky jízd'!BF68&gt;0,"1","0")</f>
        <v>0</v>
      </c>
      <c r="BG62" s="4">
        <f>2*'Tabulky jízd'!BG68*Vzdálenosti!$F$76-Vzdálenosti!$F$76*IF('Tabulky jízd'!BG68&gt;0,"1","0")</f>
        <v>0</v>
      </c>
      <c r="BH62" s="4">
        <f>2*'Tabulky jízd'!BH68*Vzdálenosti!$F$76-Vzdálenosti!$F$76*IF('Tabulky jízd'!BH68&gt;0,"1","0")</f>
        <v>0</v>
      </c>
      <c r="BI62" s="4">
        <f>2*'Tabulky jízd'!BI68*Vzdálenosti!$F$76-Vzdálenosti!$F$76*IF('Tabulky jízd'!BI68&gt;0,"1","0")</f>
        <v>0</v>
      </c>
      <c r="BJ62" s="4">
        <f>2*'Tabulky jízd'!BJ68*Vzdálenosti!$F$76-Vzdálenosti!$F$76*IF('Tabulky jízd'!BJ68&gt;0,"1","0")</f>
        <v>0</v>
      </c>
      <c r="BK62" s="4">
        <f>2*'Tabulky jízd'!BK68*Vzdálenosti!$F$76-Vzdálenosti!$F$76*IF('Tabulky jízd'!BK68&gt;0,"1","0")</f>
        <v>0</v>
      </c>
      <c r="BL62" s="4">
        <f>2*'Tabulky jízd'!BL68*Vzdálenosti!$F$76-Vzdálenosti!$F$76*IF('Tabulky jízd'!BL68&gt;0,"1","0")</f>
        <v>0</v>
      </c>
      <c r="BM62" s="4">
        <f>2*'Tabulky jízd'!BM68*Vzdálenosti!$F$76-Vzdálenosti!$F$76*IF('Tabulky jízd'!BM68&gt;0,"1","0")</f>
        <v>0</v>
      </c>
      <c r="BN62" s="4">
        <f>2*'Tabulky jízd'!BN68*Vzdálenosti!$F$76-Vzdálenosti!$F$76*IF('Tabulky jízd'!BN68&gt;0,"1","0")</f>
        <v>0</v>
      </c>
      <c r="BO62" s="4">
        <f>2*'Tabulky jízd'!BO68*Vzdálenosti!$F$76-Vzdálenosti!$F$76*IF('Tabulky jízd'!BO68&gt;0,"1","0")</f>
        <v>0</v>
      </c>
      <c r="BP62" s="4">
        <f>2*'Tabulky jízd'!BP68*Vzdálenosti!$F$76-Vzdálenosti!$F$76*IF('Tabulky jízd'!BP68&gt;0,"1","0")</f>
        <v>594</v>
      </c>
      <c r="BQ62" s="4">
        <f>2*'Tabulky jízd'!BQ68*Vzdálenosti!$F$76-Vzdálenosti!$F$76*IF('Tabulky jízd'!BQ68&gt;0,"1","0")</f>
        <v>0</v>
      </c>
      <c r="BR62" s="4">
        <f>2*'Tabulky jízd'!BR68*Vzdálenosti!$F$76-Vzdálenosti!$F$76*IF('Tabulky jízd'!BR68&gt;0,"1","0")</f>
        <v>0</v>
      </c>
      <c r="BS62" s="4">
        <f>2*'Tabulky jízd'!BS68*Vzdálenosti!$F$76-Vzdálenosti!$F$76*IF('Tabulky jízd'!BS68&gt;0,"1","0")</f>
        <v>0</v>
      </c>
      <c r="BT62" s="4">
        <f>2*'Tabulky jízd'!BT68*Vzdálenosti!$F$76-Vzdálenosti!$F$76*IF('Tabulky jízd'!BT68&gt;0,"1","0")</f>
        <v>0</v>
      </c>
      <c r="BU62" s="4">
        <f>2*'Tabulky jízd'!BU68*Vzdálenosti!$F$76-Vzdálenosti!$F$76*IF('Tabulky jízd'!BU68&gt;0,"1","0")</f>
        <v>0</v>
      </c>
      <c r="BV62" s="4">
        <f>2*'Tabulky jízd'!BV68*Vzdálenosti!$F$76-Vzdálenosti!$F$76*IF('Tabulky jízd'!BV68&gt;0,"1","0")</f>
        <v>0</v>
      </c>
      <c r="BW62" s="4">
        <f>2*'Tabulky jízd'!BW68*Vzdálenosti!$F$76-Vzdálenosti!$F$76*IF('Tabulky jízd'!BW68&gt;0,"1","0")</f>
        <v>0</v>
      </c>
      <c r="BX62" s="4">
        <f>2*'Tabulky jízd'!BX68*Vzdálenosti!$F$76-Vzdálenosti!$F$76*IF('Tabulky jízd'!BX68&gt;0,"1","0")</f>
        <v>0</v>
      </c>
      <c r="BY62" s="4">
        <f>2*'Tabulky jízd'!BY68*Vzdálenosti!$F$76-Vzdálenosti!$F$76*IF('Tabulky jízd'!BY68&gt;0,"1","0")</f>
        <v>0</v>
      </c>
      <c r="BZ62" s="4">
        <f>2*'Tabulky jízd'!BZ68*Vzdálenosti!$F$76-Vzdálenosti!$F$76*IF('Tabulky jízd'!BZ68&gt;0,"1","0")</f>
        <v>0</v>
      </c>
      <c r="CA62" s="4">
        <f>2*'Tabulky jízd'!CA68*Vzdálenosti!$F$76-Vzdálenosti!$F$76*IF('Tabulky jízd'!CA68&gt;0,"1","0")</f>
        <v>0</v>
      </c>
      <c r="CB62" s="4">
        <f>2*'Tabulky jízd'!CB68*Vzdálenosti!$F$76-Vzdálenosti!$F$76*IF('Tabulky jízd'!CB68&gt;0,"1","0")</f>
        <v>0</v>
      </c>
      <c r="CC62" s="4">
        <f>2*'Tabulky jízd'!CC68*Vzdálenosti!$F$76-Vzdálenosti!$F$76*IF('Tabulky jízd'!CC68&gt;0,"1","0")</f>
        <v>0</v>
      </c>
      <c r="CD62" s="4">
        <f>2*'Tabulky jízd'!CD68*Vzdálenosti!$F$76-Vzdálenosti!$F$76*IF('Tabulky jízd'!CD68&gt;0,"1","0")</f>
        <v>0</v>
      </c>
      <c r="CE62" s="4">
        <f>2*'Tabulky jízd'!CE68*Vzdálenosti!$F$76-Vzdálenosti!$F$76*IF('Tabulky jízd'!CE68&gt;0,"1","0")</f>
        <v>0</v>
      </c>
      <c r="CF62" s="4">
        <f>2*'Tabulky jízd'!CF68*Vzdálenosti!$F$76-Vzdálenosti!$F$76*IF('Tabulky jízd'!CF68&gt;0,"1","0")</f>
        <v>0</v>
      </c>
      <c r="CG62" s="4">
        <f>2*'Tabulky jízd'!CG68*Vzdálenosti!$F$76-Vzdálenosti!$F$76*IF('Tabulky jízd'!CG68&gt;0,"1","0")</f>
        <v>0</v>
      </c>
      <c r="CH62" s="4">
        <f>2*'Tabulky jízd'!CH68*Vzdálenosti!$F$76-Vzdálenosti!$F$76*IF('Tabulky jízd'!CH68&gt;0,"1","0")</f>
        <v>0</v>
      </c>
      <c r="CI62" s="4">
        <f>2*'Tabulky jízd'!CI68*Vzdálenosti!$F$76-Vzdálenosti!$F$76*IF('Tabulky jízd'!CI68&gt;0,"1","0")</f>
        <v>0</v>
      </c>
      <c r="CJ62" s="4">
        <f>2*'Tabulky jízd'!CJ68*Vzdálenosti!$F$76-Vzdálenosti!$F$76*IF('Tabulky jízd'!CJ68&gt;0,"1","0")</f>
        <v>0</v>
      </c>
      <c r="CK62" s="4">
        <f>2*'Tabulky jízd'!CK68*Vzdálenosti!$F$76-Vzdálenosti!$F$76*IF('Tabulky jízd'!CK68&gt;0,"1","0")</f>
        <v>0</v>
      </c>
      <c r="CL62" s="4">
        <f>2*'Tabulky jízd'!CL68*Vzdálenosti!$F$76-Vzdálenosti!$F$76*IF('Tabulky jízd'!CL68&gt;0,"1","0")</f>
        <v>0</v>
      </c>
      <c r="CM62" s="4">
        <f>2*'Tabulky jízd'!CM68*Vzdálenosti!$F$76-Vzdálenosti!$F$76*IF('Tabulky jízd'!CM68&gt;0,"1","0")</f>
        <v>0</v>
      </c>
      <c r="CN62" s="4">
        <f>2*'Tabulky jízd'!CN68*Vzdálenosti!$F$76-Vzdálenosti!$F$76*IF('Tabulky jízd'!CN68&gt;0,"1","0")</f>
        <v>0</v>
      </c>
      <c r="CO62" s="4">
        <f>2*'Tabulky jízd'!CO68*Vzdálenosti!$F$76-Vzdálenosti!$F$76*IF('Tabulky jízd'!CO68&gt;0,"1","0")</f>
        <v>0</v>
      </c>
      <c r="CP62" s="4">
        <f>2*'Tabulky jízd'!CP68*Vzdálenosti!$F$76-Vzdálenosti!$F$76*IF('Tabulky jízd'!CP68&gt;0,"1","0")</f>
        <v>0</v>
      </c>
      <c r="CQ62" s="4">
        <f>2*'Tabulky jízd'!CQ68*Vzdálenosti!$F$76-Vzdálenosti!$F$76*IF('Tabulky jízd'!CQ68&gt;0,"1","0")</f>
        <v>0</v>
      </c>
      <c r="CR62" s="4">
        <f>2*'Tabulky jízd'!CR68*Vzdálenosti!$F$76-Vzdálenosti!$F$76*IF('Tabulky jízd'!CR68&gt;0,"1","0")</f>
        <v>594</v>
      </c>
      <c r="CS62" s="4">
        <f>2*'Tabulky jízd'!CS68*Vzdálenosti!$F$76-Vzdálenosti!$F$76*IF('Tabulky jízd'!CS68&gt;0,"1","0")</f>
        <v>0</v>
      </c>
      <c r="CT62" s="4">
        <f>2*'Tabulky jízd'!CT68*Vzdálenosti!$F$76-Vzdálenosti!$F$76*IF('Tabulky jízd'!CT68&gt;0,"1","0")</f>
        <v>0</v>
      </c>
      <c r="CU62" s="4">
        <f>2*'Tabulky jízd'!CU68*Vzdálenosti!$F$76-Vzdálenosti!$F$76*IF('Tabulky jízd'!CU68&gt;0,"1","0")</f>
        <v>0</v>
      </c>
      <c r="CV62" s="4">
        <f>2*'Tabulky jízd'!CV68*Vzdálenosti!$F$76-Vzdálenosti!$F$76*IF('Tabulky jízd'!CV68&gt;0,"1","0")</f>
        <v>0</v>
      </c>
      <c r="CW62" s="16">
        <f t="shared" si="3"/>
        <v>2970</v>
      </c>
    </row>
    <row r="63" spans="1:101" s="15" customFormat="1" x14ac:dyDescent="0.25">
      <c r="A63" s="19"/>
      <c r="B63" s="16" t="s">
        <v>57</v>
      </c>
      <c r="C63" s="16" t="s">
        <v>70</v>
      </c>
      <c r="D63" s="156" t="s">
        <v>330</v>
      </c>
      <c r="E63" s="4" t="s">
        <v>10</v>
      </c>
      <c r="F63" s="16">
        <v>3</v>
      </c>
      <c r="G63" s="16"/>
      <c r="H63" s="4">
        <f>2*'Tabulky jízd'!H69*Vzdálenosti!$F$77-Vzdálenosti!$F$77*IF('Tabulky jízd'!H69&gt;0,"1","0")</f>
        <v>0</v>
      </c>
      <c r="I63" s="4">
        <f>2*'Tabulky jízd'!I69*Vzdálenosti!$F$77-Vzdálenosti!$F$77*IF('Tabulky jízd'!I69&gt;0,"1","0")</f>
        <v>0</v>
      </c>
      <c r="J63" s="4">
        <f>2*'Tabulky jízd'!J69*Vzdálenosti!$F$77-Vzdálenosti!$F$77*IF('Tabulky jízd'!J69&gt;0,"1","0")</f>
        <v>0</v>
      </c>
      <c r="K63" s="4">
        <f>2*'Tabulky jízd'!K69*Vzdálenosti!$F$77-Vzdálenosti!$F$77*IF('Tabulky jízd'!K69&gt;0,"1","0")</f>
        <v>0</v>
      </c>
      <c r="L63" s="4">
        <f>2*'Tabulky jízd'!L69*Vzdálenosti!$F$77-Vzdálenosti!$F$77*IF('Tabulky jízd'!L69&gt;0,"1","0")</f>
        <v>0</v>
      </c>
      <c r="M63" s="4">
        <f>2*'Tabulky jízd'!M69*Vzdálenosti!$F$77-Vzdálenosti!$F$77*IF('Tabulky jízd'!M69&gt;0,"1","0")</f>
        <v>0</v>
      </c>
      <c r="N63" s="4">
        <f>2*'Tabulky jízd'!N69*Vzdálenosti!$F$77-Vzdálenosti!$F$77*IF('Tabulky jízd'!N69&gt;0,"1","0")</f>
        <v>0</v>
      </c>
      <c r="O63" s="4">
        <f>2*'Tabulky jízd'!O69*Vzdálenosti!$F$77-Vzdálenosti!$F$77*IF('Tabulky jízd'!O69&gt;0,"1","0")</f>
        <v>765</v>
      </c>
      <c r="P63" s="4">
        <f>2*'Tabulky jízd'!P69*Vzdálenosti!$F$77-Vzdálenosti!$F$77*IF('Tabulky jízd'!P69&gt;0,"1","0")</f>
        <v>765</v>
      </c>
      <c r="Q63" s="4">
        <f>2*'Tabulky jízd'!Q69*Vzdálenosti!$F$77-Vzdálenosti!$F$77*IF('Tabulky jízd'!Q69&gt;0,"1","0")</f>
        <v>255</v>
      </c>
      <c r="R63" s="4">
        <f>2*'Tabulky jízd'!R69*Vzdálenosti!$F$77-Vzdálenosti!$F$77*IF('Tabulky jízd'!R69&gt;0,"1","0")</f>
        <v>0</v>
      </c>
      <c r="S63" s="4">
        <f>2*'Tabulky jízd'!S69*Vzdálenosti!$F$77-Vzdálenosti!$F$77*IF('Tabulky jízd'!S69&gt;0,"1","0")</f>
        <v>0</v>
      </c>
      <c r="T63" s="4">
        <f>2*'Tabulky jízd'!T69*Vzdálenosti!$F$77-Vzdálenosti!$F$77*IF('Tabulky jízd'!T69&gt;0,"1","0")</f>
        <v>0</v>
      </c>
      <c r="U63" s="4">
        <f>2*'Tabulky jízd'!U69*Vzdálenosti!$F$77-Vzdálenosti!$F$77*IF('Tabulky jízd'!U69&gt;0,"1","0")</f>
        <v>0</v>
      </c>
      <c r="V63" s="4">
        <f>2*'Tabulky jízd'!V69*Vzdálenosti!$F$77-Vzdálenosti!$F$77*IF('Tabulky jízd'!V69&gt;0,"1","0")</f>
        <v>0</v>
      </c>
      <c r="W63" s="4">
        <f>2*'Tabulky jízd'!W69*Vzdálenosti!$F$77-Vzdálenosti!$F$77*IF('Tabulky jízd'!W69&gt;0,"1","0")</f>
        <v>0</v>
      </c>
      <c r="X63" s="4">
        <f>2*'Tabulky jízd'!X69*Vzdálenosti!$F$77-Vzdálenosti!$F$77*IF('Tabulky jízd'!X69&gt;0,"1","0")</f>
        <v>0</v>
      </c>
      <c r="Y63" s="4">
        <f>2*'Tabulky jízd'!Y69*Vzdálenosti!$F$77-Vzdálenosti!$F$77*IF('Tabulky jízd'!Y69&gt;0,"1","0")</f>
        <v>0</v>
      </c>
      <c r="Z63" s="4">
        <f>2*'Tabulky jízd'!Z69*Vzdálenosti!$F$77-Vzdálenosti!$F$77*IF('Tabulky jízd'!Z69&gt;0,"1","0")</f>
        <v>0</v>
      </c>
      <c r="AA63" s="4">
        <f>2*'Tabulky jízd'!AA69*Vzdálenosti!$F$77-Vzdálenosti!$F$77*IF('Tabulky jízd'!AA69&gt;0,"1","0")</f>
        <v>0</v>
      </c>
      <c r="AB63" s="4">
        <f>2*'Tabulky jízd'!AB69*Vzdálenosti!$F$77-Vzdálenosti!$F$77*IF('Tabulky jízd'!AB69&gt;0,"1","0")</f>
        <v>0</v>
      </c>
      <c r="AC63" s="4">
        <f>2*'Tabulky jízd'!AC69*Vzdálenosti!$F$77-Vzdálenosti!$F$77*IF('Tabulky jízd'!AC69&gt;0,"1","0")</f>
        <v>0</v>
      </c>
      <c r="AD63" s="4">
        <f>2*'Tabulky jízd'!AD69*Vzdálenosti!$F$77-Vzdálenosti!$F$77*IF('Tabulky jízd'!AD69&gt;0,"1","0")</f>
        <v>0</v>
      </c>
      <c r="AE63" s="4">
        <f>2*'Tabulky jízd'!AE69*Vzdálenosti!$F$77-Vzdálenosti!$F$77*IF('Tabulky jízd'!AE69&gt;0,"1","0")</f>
        <v>0</v>
      </c>
      <c r="AF63" s="4">
        <f>2*'Tabulky jízd'!AF69*Vzdálenosti!$F$77-Vzdálenosti!$F$77*IF('Tabulky jízd'!AF69&gt;0,"1","0")</f>
        <v>0</v>
      </c>
      <c r="AG63" s="4">
        <f>2*'Tabulky jízd'!AG69*Vzdálenosti!$F$77-Vzdálenosti!$F$77*IF('Tabulky jízd'!AG69&gt;0,"1","0")</f>
        <v>0</v>
      </c>
      <c r="AH63" s="4">
        <f>2*'Tabulky jízd'!AH69*Vzdálenosti!$F$77-Vzdálenosti!$F$77*IF('Tabulky jízd'!AH69&gt;0,"1","0")</f>
        <v>0</v>
      </c>
      <c r="AI63" s="4">
        <f>2*'Tabulky jízd'!AI69*Vzdálenosti!$F$77-Vzdálenosti!$F$77*IF('Tabulky jízd'!AI69&gt;0,"1","0")</f>
        <v>0</v>
      </c>
      <c r="AJ63" s="4">
        <f>2*'Tabulky jízd'!AJ69*Vzdálenosti!$F$77-Vzdálenosti!$F$77*IF('Tabulky jízd'!AJ69&gt;0,"1","0")</f>
        <v>0</v>
      </c>
      <c r="AK63" s="4">
        <f>2*'Tabulky jízd'!AK69*Vzdálenosti!$F$77-Vzdálenosti!$F$77*IF('Tabulky jízd'!AK69&gt;0,"1","0")</f>
        <v>0</v>
      </c>
      <c r="AL63" s="4">
        <f>2*'Tabulky jízd'!AL69*Vzdálenosti!$F$77-Vzdálenosti!$F$77*IF('Tabulky jízd'!AL69&gt;0,"1","0")</f>
        <v>765</v>
      </c>
      <c r="AM63" s="4">
        <f>2*'Tabulky jízd'!AM69*Vzdálenosti!$F$77-Vzdálenosti!$F$77*IF('Tabulky jízd'!AM69&gt;0,"1","0")</f>
        <v>2295</v>
      </c>
      <c r="AN63" s="4">
        <f>2*'Tabulky jízd'!AN69*Vzdálenosti!$F$77-Vzdálenosti!$F$77*IF('Tabulky jízd'!AN69&gt;0,"1","0")</f>
        <v>1275</v>
      </c>
      <c r="AO63" s="4">
        <f>2*'Tabulky jízd'!AO69*Vzdálenosti!$F$77-Vzdálenosti!$F$77*IF('Tabulky jízd'!AO69&gt;0,"1","0")</f>
        <v>255</v>
      </c>
      <c r="AP63" s="4">
        <f>2*'Tabulky jízd'!AP69*Vzdálenosti!$F$77-Vzdálenosti!$F$77*IF('Tabulky jízd'!AP69&gt;0,"1","0")</f>
        <v>0</v>
      </c>
      <c r="AQ63" s="4">
        <f>2*'Tabulky jízd'!AQ69*Vzdálenosti!$F$77-Vzdálenosti!$F$77*IF('Tabulky jízd'!AQ69&gt;0,"1","0")</f>
        <v>0</v>
      </c>
      <c r="AR63" s="4">
        <f>2*'Tabulky jízd'!AR69*Vzdálenosti!$F$77-Vzdálenosti!$F$77*IF('Tabulky jízd'!AR69&gt;0,"1","0")</f>
        <v>0</v>
      </c>
      <c r="AS63" s="4">
        <f>2*'Tabulky jízd'!AS69*Vzdálenosti!$F$77-Vzdálenosti!$F$77*IF('Tabulky jízd'!AS69&gt;0,"1","0")</f>
        <v>0</v>
      </c>
      <c r="AT63" s="4">
        <f>2*'Tabulky jízd'!AT69*Vzdálenosti!$F$77-Vzdálenosti!$F$77*IF('Tabulky jízd'!AT69&gt;0,"1","0")</f>
        <v>0</v>
      </c>
      <c r="AU63" s="4">
        <f>2*'Tabulky jízd'!AU69*Vzdálenosti!$F$77-Vzdálenosti!$F$77*IF('Tabulky jízd'!AU69&gt;0,"1","0")</f>
        <v>0</v>
      </c>
      <c r="AV63" s="4">
        <f>2*'Tabulky jízd'!AV69*Vzdálenosti!$F$77-Vzdálenosti!$F$77*IF('Tabulky jízd'!AV69&gt;0,"1","0")</f>
        <v>0</v>
      </c>
      <c r="AW63" s="4">
        <f>2*'Tabulky jízd'!AW69*Vzdálenosti!$F$77-Vzdálenosti!$F$77*IF('Tabulky jízd'!AW69&gt;0,"1","0")</f>
        <v>0</v>
      </c>
      <c r="AX63" s="4">
        <f>2*'Tabulky jízd'!AX69*Vzdálenosti!$F$77-Vzdálenosti!$F$77*IF('Tabulky jízd'!AX69&gt;0,"1","0")</f>
        <v>0</v>
      </c>
      <c r="AY63" s="4">
        <f>2*'Tabulky jízd'!AY69*Vzdálenosti!$F$77-Vzdálenosti!$F$77*IF('Tabulky jízd'!AY69&gt;0,"1","0")</f>
        <v>0</v>
      </c>
      <c r="AZ63" s="4">
        <f>2*'Tabulky jízd'!AZ69*Vzdálenosti!$F$77-Vzdálenosti!$F$77*IF('Tabulky jízd'!AZ69&gt;0,"1","0")</f>
        <v>0</v>
      </c>
      <c r="BA63" s="4">
        <f>2*'Tabulky jízd'!BA69*Vzdálenosti!$F$77-Vzdálenosti!$F$77*IF('Tabulky jízd'!BA69&gt;0,"1","0")</f>
        <v>0</v>
      </c>
      <c r="BB63" s="4">
        <f>2*'Tabulky jízd'!BB69*Vzdálenosti!$F$77-Vzdálenosti!$F$77*IF('Tabulky jízd'!BB69&gt;0,"1","0")</f>
        <v>0</v>
      </c>
      <c r="BC63" s="4">
        <f>2*'Tabulky jízd'!BC69*Vzdálenosti!$F$77-Vzdálenosti!$F$77*IF('Tabulky jízd'!BC69&gt;0,"1","0")</f>
        <v>0</v>
      </c>
      <c r="BD63" s="4">
        <f>2*'Tabulky jízd'!BD69*Vzdálenosti!$F$77-Vzdálenosti!$F$77*IF('Tabulky jízd'!BD69&gt;0,"1","0")</f>
        <v>0</v>
      </c>
      <c r="BE63" s="4">
        <f>2*'Tabulky jízd'!BE69*Vzdálenosti!$F$77-Vzdálenosti!$F$77*IF('Tabulky jízd'!BE69&gt;0,"1","0")</f>
        <v>0</v>
      </c>
      <c r="BF63" s="4">
        <f>2*'Tabulky jízd'!BF69*Vzdálenosti!$F$77-Vzdálenosti!$F$77*IF('Tabulky jízd'!BF69&gt;0,"1","0")</f>
        <v>0</v>
      </c>
      <c r="BG63" s="4">
        <f>2*'Tabulky jízd'!BG69*Vzdálenosti!$F$77-Vzdálenosti!$F$77*IF('Tabulky jízd'!BG69&gt;0,"1","0")</f>
        <v>0</v>
      </c>
      <c r="BH63" s="4">
        <f>2*'Tabulky jízd'!BH69*Vzdálenosti!$F$77-Vzdálenosti!$F$77*IF('Tabulky jízd'!BH69&gt;0,"1","0")</f>
        <v>0</v>
      </c>
      <c r="BI63" s="4">
        <f>2*'Tabulky jízd'!BI69*Vzdálenosti!$F$77-Vzdálenosti!$F$77*IF('Tabulky jízd'!BI69&gt;0,"1","0")</f>
        <v>0</v>
      </c>
      <c r="BJ63" s="4">
        <f>2*'Tabulky jízd'!BJ69*Vzdálenosti!$F$77-Vzdálenosti!$F$77*IF('Tabulky jízd'!BJ69&gt;0,"1","0")</f>
        <v>0</v>
      </c>
      <c r="BK63" s="4">
        <f>2*'Tabulky jízd'!BK69*Vzdálenosti!$F$77-Vzdálenosti!$F$77*IF('Tabulky jízd'!BK69&gt;0,"1","0")</f>
        <v>0</v>
      </c>
      <c r="BL63" s="4">
        <f>2*'Tabulky jízd'!BL69*Vzdálenosti!$F$77-Vzdálenosti!$F$77*IF('Tabulky jízd'!BL69&gt;0,"1","0")</f>
        <v>0</v>
      </c>
      <c r="BM63" s="4">
        <f>2*'Tabulky jízd'!BM69*Vzdálenosti!$F$77-Vzdálenosti!$F$77*IF('Tabulky jízd'!BM69&gt;0,"1","0")</f>
        <v>1275</v>
      </c>
      <c r="BN63" s="4">
        <f>2*'Tabulky jízd'!BN69*Vzdálenosti!$F$77-Vzdálenosti!$F$77*IF('Tabulky jízd'!BN69&gt;0,"1","0")</f>
        <v>1275</v>
      </c>
      <c r="BO63" s="4">
        <f>2*'Tabulky jízd'!BO69*Vzdálenosti!$F$77-Vzdálenosti!$F$77*IF('Tabulky jízd'!BO69&gt;0,"1","0")</f>
        <v>2295</v>
      </c>
      <c r="BP63" s="4">
        <f>2*'Tabulky jízd'!BP69*Vzdálenosti!$F$77-Vzdálenosti!$F$77*IF('Tabulky jízd'!BP69&gt;0,"1","0")</f>
        <v>2805</v>
      </c>
      <c r="BQ63" s="4">
        <f>2*'Tabulky jízd'!BQ69*Vzdálenosti!$F$77-Vzdálenosti!$F$77*IF('Tabulky jízd'!BQ69&gt;0,"1","0")</f>
        <v>2805</v>
      </c>
      <c r="BR63" s="4">
        <f>2*'Tabulky jízd'!BR69*Vzdálenosti!$F$77-Vzdálenosti!$F$77*IF('Tabulky jízd'!BR69&gt;0,"1","0")</f>
        <v>1275</v>
      </c>
      <c r="BS63" s="4">
        <f>2*'Tabulky jízd'!BS69*Vzdálenosti!$F$77-Vzdálenosti!$F$77*IF('Tabulky jízd'!BS69&gt;0,"1","0")</f>
        <v>0</v>
      </c>
      <c r="BT63" s="4">
        <f>2*'Tabulky jízd'!BT69*Vzdálenosti!$F$77-Vzdálenosti!$F$77*IF('Tabulky jízd'!BT69&gt;0,"1","0")</f>
        <v>0</v>
      </c>
      <c r="BU63" s="4">
        <f>2*'Tabulky jízd'!BU69*Vzdálenosti!$F$77-Vzdálenosti!$F$77*IF('Tabulky jízd'!BU69&gt;0,"1","0")</f>
        <v>0</v>
      </c>
      <c r="BV63" s="4">
        <f>2*'Tabulky jízd'!BV69*Vzdálenosti!$F$77-Vzdálenosti!$F$77*IF('Tabulky jízd'!BV69&gt;0,"1","0")</f>
        <v>0</v>
      </c>
      <c r="BW63" s="4">
        <f>2*'Tabulky jízd'!BW69*Vzdálenosti!$F$77-Vzdálenosti!$F$77*IF('Tabulky jízd'!BW69&gt;0,"1","0")</f>
        <v>0</v>
      </c>
      <c r="BX63" s="4">
        <f>2*'Tabulky jízd'!BX69*Vzdálenosti!$F$77-Vzdálenosti!$F$77*IF('Tabulky jízd'!BX69&gt;0,"1","0")</f>
        <v>0</v>
      </c>
      <c r="BY63" s="4">
        <f>2*'Tabulky jízd'!BY69*Vzdálenosti!$F$77-Vzdálenosti!$F$77*IF('Tabulky jízd'!BY69&gt;0,"1","0")</f>
        <v>0</v>
      </c>
      <c r="BZ63" s="4">
        <f>2*'Tabulky jízd'!BZ69*Vzdálenosti!$F$77-Vzdálenosti!$F$77*IF('Tabulky jízd'!BZ69&gt;0,"1","0")</f>
        <v>0</v>
      </c>
      <c r="CA63" s="4">
        <f>2*'Tabulky jízd'!CA69*Vzdálenosti!$F$77-Vzdálenosti!$F$77*IF('Tabulky jízd'!CA69&gt;0,"1","0")</f>
        <v>0</v>
      </c>
      <c r="CB63" s="4">
        <f>2*'Tabulky jízd'!CB69*Vzdálenosti!$F$77-Vzdálenosti!$F$77*IF('Tabulky jízd'!CB69&gt;0,"1","0")</f>
        <v>0</v>
      </c>
      <c r="CC63" s="4">
        <f>2*'Tabulky jízd'!CC69*Vzdálenosti!$F$77-Vzdálenosti!$F$77*IF('Tabulky jízd'!CC69&gt;0,"1","0")</f>
        <v>0</v>
      </c>
      <c r="CD63" s="4">
        <f>2*'Tabulky jízd'!CD69*Vzdálenosti!$F$77-Vzdálenosti!$F$77*IF('Tabulky jízd'!CD69&gt;0,"1","0")</f>
        <v>0</v>
      </c>
      <c r="CE63" s="4">
        <f>2*'Tabulky jízd'!CE69*Vzdálenosti!$F$77-Vzdálenosti!$F$77*IF('Tabulky jízd'!CE69&gt;0,"1","0")</f>
        <v>0</v>
      </c>
      <c r="CF63" s="4">
        <f>2*'Tabulky jízd'!CF69*Vzdálenosti!$F$77-Vzdálenosti!$F$77*IF('Tabulky jízd'!CF69&gt;0,"1","0")</f>
        <v>0</v>
      </c>
      <c r="CG63" s="4">
        <f>2*'Tabulky jízd'!CG69*Vzdálenosti!$F$77-Vzdálenosti!$F$77*IF('Tabulky jízd'!CG69&gt;0,"1","0")</f>
        <v>0</v>
      </c>
      <c r="CH63" s="4">
        <f>2*'Tabulky jízd'!CH69*Vzdálenosti!$F$77-Vzdálenosti!$F$77*IF('Tabulky jízd'!CH69&gt;0,"1","0")</f>
        <v>0</v>
      </c>
      <c r="CI63" s="4">
        <f>2*'Tabulky jízd'!CI69*Vzdálenosti!$F$77-Vzdálenosti!$F$77*IF('Tabulky jízd'!CI69&gt;0,"1","0")</f>
        <v>0</v>
      </c>
      <c r="CJ63" s="4">
        <f>2*'Tabulky jízd'!CJ69*Vzdálenosti!$F$77-Vzdálenosti!$F$77*IF('Tabulky jízd'!CJ69&gt;0,"1","0")</f>
        <v>0</v>
      </c>
      <c r="CK63" s="4">
        <f>2*'Tabulky jízd'!CK69*Vzdálenosti!$F$77-Vzdálenosti!$F$77*IF('Tabulky jízd'!CK69&gt;0,"1","0")</f>
        <v>0</v>
      </c>
      <c r="CL63" s="4">
        <f>2*'Tabulky jízd'!CL69*Vzdálenosti!$F$77-Vzdálenosti!$F$77*IF('Tabulky jízd'!CL69&gt;0,"1","0")</f>
        <v>0</v>
      </c>
      <c r="CM63" s="4">
        <f>2*'Tabulky jízd'!CM69*Vzdálenosti!$F$77-Vzdálenosti!$F$77*IF('Tabulky jízd'!CM69&gt;0,"1","0")</f>
        <v>0</v>
      </c>
      <c r="CN63" s="4">
        <f>2*'Tabulky jízd'!CN69*Vzdálenosti!$F$77-Vzdálenosti!$F$77*IF('Tabulky jízd'!CN69&gt;0,"1","0")</f>
        <v>0</v>
      </c>
      <c r="CO63" s="4">
        <f>2*'Tabulky jízd'!CO69*Vzdálenosti!$F$77-Vzdálenosti!$F$77*IF('Tabulky jízd'!CO69&gt;0,"1","0")</f>
        <v>0</v>
      </c>
      <c r="CP63" s="4">
        <f>2*'Tabulky jízd'!CP69*Vzdálenosti!$F$77-Vzdálenosti!$F$77*IF('Tabulky jízd'!CP69&gt;0,"1","0")</f>
        <v>0</v>
      </c>
      <c r="CQ63" s="4">
        <f>2*'Tabulky jízd'!CQ69*Vzdálenosti!$F$77-Vzdálenosti!$F$77*IF('Tabulky jízd'!CQ69&gt;0,"1","0")</f>
        <v>0</v>
      </c>
      <c r="CR63" s="4">
        <f>2*'Tabulky jízd'!CR69*Vzdálenosti!$F$77-Vzdálenosti!$F$77*IF('Tabulky jízd'!CR69&gt;0,"1","0")</f>
        <v>0</v>
      </c>
      <c r="CS63" s="4">
        <f>2*'Tabulky jízd'!CS69*Vzdálenosti!$F$77-Vzdálenosti!$F$77*IF('Tabulky jízd'!CS69&gt;0,"1","0")</f>
        <v>765</v>
      </c>
      <c r="CT63" s="4">
        <f>2*'Tabulky jízd'!CT69*Vzdálenosti!$F$77-Vzdálenosti!$F$77*IF('Tabulky jízd'!CT69&gt;0,"1","0")</f>
        <v>1275</v>
      </c>
      <c r="CU63" s="4">
        <f>2*'Tabulky jízd'!CU69*Vzdálenosti!$F$77-Vzdálenosti!$F$77*IF('Tabulky jízd'!CU69&gt;0,"1","0")</f>
        <v>1785</v>
      </c>
      <c r="CV63" s="4">
        <f>2*'Tabulky jízd'!CV69*Vzdálenosti!$F$77-Vzdálenosti!$F$77*IF('Tabulky jízd'!CV69&gt;0,"1","0")</f>
        <v>1275</v>
      </c>
      <c r="CW63" s="16">
        <f t="shared" si="3"/>
        <v>23205</v>
      </c>
    </row>
    <row r="64" spans="1:101" s="15" customFormat="1" x14ac:dyDescent="0.25">
      <c r="A64" s="19"/>
      <c r="B64" s="16" t="s">
        <v>63</v>
      </c>
      <c r="C64" s="16" t="s">
        <v>54</v>
      </c>
      <c r="D64" s="156" t="s">
        <v>329</v>
      </c>
      <c r="E64" s="5" t="s">
        <v>65</v>
      </c>
      <c r="F64" s="16">
        <v>3</v>
      </c>
      <c r="G64" s="16"/>
      <c r="H64" s="4">
        <f>2*'Tabulky jízd'!H70*Vzdálenosti!$F$78-Vzdálenosti!$F$78*IF('Tabulky jízd'!H70&gt;0,"1","0")</f>
        <v>0</v>
      </c>
      <c r="I64" s="4">
        <f>2*'Tabulky jízd'!I70*Vzdálenosti!$F$78-Vzdálenosti!$F$78*IF('Tabulky jízd'!I70&gt;0,"1","0")</f>
        <v>0</v>
      </c>
      <c r="J64" s="4">
        <f>2*'Tabulky jízd'!J70*Vzdálenosti!$F$78-Vzdálenosti!$F$78*IF('Tabulky jízd'!J70&gt;0,"1","0")</f>
        <v>0</v>
      </c>
      <c r="K64" s="4">
        <f>2*'Tabulky jízd'!K70*Vzdálenosti!$F$78-Vzdálenosti!$F$78*IF('Tabulky jízd'!K70&gt;0,"1","0")</f>
        <v>0</v>
      </c>
      <c r="L64" s="4">
        <f>2*'Tabulky jízd'!L70*Vzdálenosti!$F$78-Vzdálenosti!$F$78*IF('Tabulky jízd'!L70&gt;0,"1","0")</f>
        <v>0</v>
      </c>
      <c r="M64" s="4">
        <f>2*'Tabulky jízd'!M70*Vzdálenosti!$F$78-Vzdálenosti!$F$78*IF('Tabulky jízd'!M70&gt;0,"1","0")</f>
        <v>0</v>
      </c>
      <c r="N64" s="4">
        <f>2*'Tabulky jízd'!N70*Vzdálenosti!$F$78-Vzdálenosti!$F$78*IF('Tabulky jízd'!N70&gt;0,"1","0")</f>
        <v>0</v>
      </c>
      <c r="O64" s="4">
        <f>2*'Tabulky jízd'!O70*Vzdálenosti!$F$78-Vzdálenosti!$F$78*IF('Tabulky jízd'!O70&gt;0,"1","0")</f>
        <v>0</v>
      </c>
      <c r="P64" s="4">
        <f>2*'Tabulky jízd'!P70*Vzdálenosti!$F$78-Vzdálenosti!$F$78*IF('Tabulky jízd'!P70&gt;0,"1","0")</f>
        <v>0</v>
      </c>
      <c r="Q64" s="4">
        <f>2*'Tabulky jízd'!Q70*Vzdálenosti!$F$78-Vzdálenosti!$F$78*IF('Tabulky jízd'!Q70&gt;0,"1","0")</f>
        <v>1225</v>
      </c>
      <c r="R64" s="4">
        <f>2*'Tabulky jízd'!R70*Vzdálenosti!$F$78-Vzdálenosti!$F$78*IF('Tabulky jízd'!R70&gt;0,"1","0")</f>
        <v>1225</v>
      </c>
      <c r="S64" s="4">
        <f>2*'Tabulky jízd'!S70*Vzdálenosti!$F$78-Vzdálenosti!$F$78*IF('Tabulky jízd'!S70&gt;0,"1","0")</f>
        <v>1575</v>
      </c>
      <c r="T64" s="4">
        <f>2*'Tabulky jízd'!T70*Vzdálenosti!$F$78-Vzdálenosti!$F$78*IF('Tabulky jízd'!T70&gt;0,"1","0")</f>
        <v>1575</v>
      </c>
      <c r="U64" s="4">
        <f>2*'Tabulky jízd'!U70*Vzdálenosti!$F$78-Vzdálenosti!$F$78*IF('Tabulky jízd'!U70&gt;0,"1","0")</f>
        <v>875</v>
      </c>
      <c r="V64" s="4">
        <f>2*'Tabulky jízd'!V70*Vzdálenosti!$F$78-Vzdálenosti!$F$78*IF('Tabulky jízd'!V70&gt;0,"1","0")</f>
        <v>175</v>
      </c>
      <c r="W64" s="4">
        <f>2*'Tabulky jízd'!W70*Vzdálenosti!$F$78-Vzdálenosti!$F$78*IF('Tabulky jízd'!W70&gt;0,"1","0")</f>
        <v>0</v>
      </c>
      <c r="X64" s="4">
        <f>2*'Tabulky jízd'!X70*Vzdálenosti!$F$78-Vzdálenosti!$F$78*IF('Tabulky jízd'!X70&gt;0,"1","0")</f>
        <v>0</v>
      </c>
      <c r="Y64" s="4">
        <f>2*'Tabulky jízd'!Y70*Vzdálenosti!$F$78-Vzdálenosti!$F$78*IF('Tabulky jízd'!Y70&gt;0,"1","0")</f>
        <v>0</v>
      </c>
      <c r="Z64" s="4">
        <f>2*'Tabulky jízd'!Z70*Vzdálenosti!$F$78-Vzdálenosti!$F$78*IF('Tabulky jízd'!Z70&gt;0,"1","0")</f>
        <v>0</v>
      </c>
      <c r="AA64" s="4">
        <f>2*'Tabulky jízd'!AA70*Vzdálenosti!$F$78-Vzdálenosti!$F$78*IF('Tabulky jízd'!AA70&gt;0,"1","0")</f>
        <v>175</v>
      </c>
      <c r="AB64" s="4">
        <f>2*'Tabulky jízd'!AB70*Vzdálenosti!$F$78-Vzdálenosti!$F$78*IF('Tabulky jízd'!AB70&gt;0,"1","0")</f>
        <v>175</v>
      </c>
      <c r="AC64" s="4">
        <f>2*'Tabulky jízd'!AC70*Vzdálenosti!$F$78-Vzdálenosti!$F$78*IF('Tabulky jízd'!AC70&gt;0,"1","0")</f>
        <v>0</v>
      </c>
      <c r="AD64" s="4">
        <f>2*'Tabulky jízd'!AD70*Vzdálenosti!$F$78-Vzdálenosti!$F$78*IF('Tabulky jízd'!AD70&gt;0,"1","0")</f>
        <v>0</v>
      </c>
      <c r="AE64" s="4">
        <f>2*'Tabulky jízd'!AE70*Vzdálenosti!$F$78-Vzdálenosti!$F$78*IF('Tabulky jízd'!AE70&gt;0,"1","0")</f>
        <v>0</v>
      </c>
      <c r="AF64" s="4">
        <f>2*'Tabulky jízd'!AF70*Vzdálenosti!$F$78-Vzdálenosti!$F$78*IF('Tabulky jízd'!AF70&gt;0,"1","0")</f>
        <v>0</v>
      </c>
      <c r="AG64" s="4">
        <f>2*'Tabulky jízd'!AG70*Vzdálenosti!$F$78-Vzdálenosti!$F$78*IF('Tabulky jízd'!AG70&gt;0,"1","0")</f>
        <v>0</v>
      </c>
      <c r="AH64" s="4">
        <f>2*'Tabulky jízd'!AH70*Vzdálenosti!$F$78-Vzdálenosti!$F$78*IF('Tabulky jízd'!AH70&gt;0,"1","0")</f>
        <v>0</v>
      </c>
      <c r="AI64" s="4">
        <f>2*'Tabulky jízd'!AI70*Vzdálenosti!$F$78-Vzdálenosti!$F$78*IF('Tabulky jízd'!AI70&gt;0,"1","0")</f>
        <v>0</v>
      </c>
      <c r="AJ64" s="4">
        <f>2*'Tabulky jízd'!AJ70*Vzdálenosti!$F$78-Vzdálenosti!$F$78*IF('Tabulky jízd'!AJ70&gt;0,"1","0")</f>
        <v>0</v>
      </c>
      <c r="AK64" s="4">
        <f>2*'Tabulky jízd'!AK70*Vzdálenosti!$F$78-Vzdálenosti!$F$78*IF('Tabulky jízd'!AK70&gt;0,"1","0")</f>
        <v>175</v>
      </c>
      <c r="AL64" s="4">
        <f>2*'Tabulky jízd'!AL70*Vzdálenosti!$F$78-Vzdálenosti!$F$78*IF('Tabulky jízd'!AL70&gt;0,"1","0")</f>
        <v>875</v>
      </c>
      <c r="AM64" s="4">
        <f>2*'Tabulky jízd'!AM70*Vzdálenosti!$F$78-Vzdálenosti!$F$78*IF('Tabulky jízd'!AM70&gt;0,"1","0")</f>
        <v>875</v>
      </c>
      <c r="AN64" s="4">
        <f>2*'Tabulky jízd'!AN70*Vzdálenosti!$F$78-Vzdálenosti!$F$78*IF('Tabulky jízd'!AN70&gt;0,"1","0")</f>
        <v>0</v>
      </c>
      <c r="AO64" s="4">
        <f>2*'Tabulky jízd'!AO70*Vzdálenosti!$F$78-Vzdálenosti!$F$78*IF('Tabulky jízd'!AO70&gt;0,"1","0")</f>
        <v>175</v>
      </c>
      <c r="AP64" s="4">
        <f>2*'Tabulky jízd'!AP70*Vzdálenosti!$F$78-Vzdálenosti!$F$78*IF('Tabulky jízd'!AP70&gt;0,"1","0")</f>
        <v>875</v>
      </c>
      <c r="AQ64" s="4">
        <f>2*'Tabulky jízd'!AQ70*Vzdálenosti!$F$78-Vzdálenosti!$F$78*IF('Tabulky jízd'!AQ70&gt;0,"1","0")</f>
        <v>875</v>
      </c>
      <c r="AR64" s="4">
        <f>2*'Tabulky jízd'!AR70*Vzdálenosti!$F$78-Vzdálenosti!$F$78*IF('Tabulky jízd'!AR70&gt;0,"1","0")</f>
        <v>525</v>
      </c>
      <c r="AS64" s="4">
        <f>2*'Tabulky jízd'!AS70*Vzdálenosti!$F$78-Vzdálenosti!$F$78*IF('Tabulky jízd'!AS70&gt;0,"1","0")</f>
        <v>0</v>
      </c>
      <c r="AT64" s="4">
        <f>2*'Tabulky jízd'!AT70*Vzdálenosti!$F$78-Vzdálenosti!$F$78*IF('Tabulky jízd'!AT70&gt;0,"1","0")</f>
        <v>0</v>
      </c>
      <c r="AU64" s="4">
        <f>2*'Tabulky jízd'!AU70*Vzdálenosti!$F$78-Vzdálenosti!$F$78*IF('Tabulky jízd'!AU70&gt;0,"1","0")</f>
        <v>0</v>
      </c>
      <c r="AV64" s="4">
        <f>2*'Tabulky jízd'!AV70*Vzdálenosti!$F$78-Vzdálenosti!$F$78*IF('Tabulky jízd'!AV70&gt;0,"1","0")</f>
        <v>0</v>
      </c>
      <c r="AW64" s="4">
        <f>2*'Tabulky jízd'!AW70*Vzdálenosti!$F$78-Vzdálenosti!$F$78*IF('Tabulky jízd'!AW70&gt;0,"1","0")</f>
        <v>0</v>
      </c>
      <c r="AX64" s="4">
        <f>2*'Tabulky jízd'!AX70*Vzdálenosti!$F$78-Vzdálenosti!$F$78*IF('Tabulky jízd'!AX70&gt;0,"1","0")</f>
        <v>0</v>
      </c>
      <c r="AY64" s="4">
        <f>2*'Tabulky jízd'!AY70*Vzdálenosti!$F$78-Vzdálenosti!$F$78*IF('Tabulky jízd'!AY70&gt;0,"1","0")</f>
        <v>0</v>
      </c>
      <c r="AZ64" s="4">
        <f>2*'Tabulky jízd'!AZ70*Vzdálenosti!$F$78-Vzdálenosti!$F$78*IF('Tabulky jízd'!AZ70&gt;0,"1","0")</f>
        <v>0</v>
      </c>
      <c r="BA64" s="4">
        <f>2*'Tabulky jízd'!BA70*Vzdálenosti!$F$78-Vzdálenosti!$F$78*IF('Tabulky jízd'!BA70&gt;0,"1","0")</f>
        <v>0</v>
      </c>
      <c r="BB64" s="4">
        <f>2*'Tabulky jízd'!BB70*Vzdálenosti!$F$78-Vzdálenosti!$F$78*IF('Tabulky jízd'!BB70&gt;0,"1","0")</f>
        <v>0</v>
      </c>
      <c r="BC64" s="4">
        <f>2*'Tabulky jízd'!BC70*Vzdálenosti!$F$78-Vzdálenosti!$F$78*IF('Tabulky jízd'!BC70&gt;0,"1","0")</f>
        <v>0</v>
      </c>
      <c r="BD64" s="4">
        <f>2*'Tabulky jízd'!BD70*Vzdálenosti!$F$78-Vzdálenosti!$F$78*IF('Tabulky jízd'!BD70&gt;0,"1","0")</f>
        <v>525</v>
      </c>
      <c r="BE64" s="4">
        <f>2*'Tabulky jízd'!BE70*Vzdálenosti!$F$78-Vzdálenosti!$F$78*IF('Tabulky jízd'!BE70&gt;0,"1","0")</f>
        <v>875</v>
      </c>
      <c r="BF64" s="4">
        <f>2*'Tabulky jízd'!BF70*Vzdálenosti!$F$78-Vzdálenosti!$F$78*IF('Tabulky jízd'!BF70&gt;0,"1","0")</f>
        <v>875</v>
      </c>
      <c r="BG64" s="4">
        <f>2*'Tabulky jízd'!BG70*Vzdálenosti!$F$78-Vzdálenosti!$F$78*IF('Tabulky jízd'!BG70&gt;0,"1","0")</f>
        <v>875</v>
      </c>
      <c r="BH64" s="4">
        <f>2*'Tabulky jízd'!BH70*Vzdálenosti!$F$78-Vzdálenosti!$F$78*IF('Tabulky jízd'!BH70&gt;0,"1","0")</f>
        <v>875</v>
      </c>
      <c r="BI64" s="4">
        <f>2*'Tabulky jízd'!BI70*Vzdálenosti!$F$78-Vzdálenosti!$F$78*IF('Tabulky jízd'!BI70&gt;0,"1","0")</f>
        <v>525</v>
      </c>
      <c r="BJ64" s="4">
        <f>2*'Tabulky jízd'!BJ70*Vzdálenosti!$F$78-Vzdálenosti!$F$78*IF('Tabulky jízd'!BJ70&gt;0,"1","0")</f>
        <v>0</v>
      </c>
      <c r="BK64" s="4">
        <f>2*'Tabulky jízd'!BK70*Vzdálenosti!$F$78-Vzdálenosti!$F$78*IF('Tabulky jízd'!BK70&gt;0,"1","0")</f>
        <v>0</v>
      </c>
      <c r="BL64" s="4">
        <f>2*'Tabulky jízd'!BL70*Vzdálenosti!$F$78-Vzdálenosti!$F$78*IF('Tabulky jízd'!BL70&gt;0,"1","0")</f>
        <v>0</v>
      </c>
      <c r="BM64" s="4">
        <f>2*'Tabulky jízd'!BM70*Vzdálenosti!$F$78-Vzdálenosti!$F$78*IF('Tabulky jízd'!BM70&gt;0,"1","0")</f>
        <v>525</v>
      </c>
      <c r="BN64" s="4">
        <f>2*'Tabulky jízd'!BN70*Vzdálenosti!$F$78-Vzdálenosti!$F$78*IF('Tabulky jízd'!BN70&gt;0,"1","0")</f>
        <v>875</v>
      </c>
      <c r="BO64" s="4">
        <f>2*'Tabulky jízd'!BO70*Vzdálenosti!$F$78-Vzdálenosti!$F$78*IF('Tabulky jízd'!BO70&gt;0,"1","0")</f>
        <v>0</v>
      </c>
      <c r="BP64" s="4">
        <f>2*'Tabulky jízd'!BP70*Vzdálenosti!$F$78-Vzdálenosti!$F$78*IF('Tabulky jízd'!BP70&gt;0,"1","0")</f>
        <v>0</v>
      </c>
      <c r="BQ64" s="4">
        <f>2*'Tabulky jízd'!BQ70*Vzdálenosti!$F$78-Vzdálenosti!$F$78*IF('Tabulky jízd'!BQ70&gt;0,"1","0")</f>
        <v>0</v>
      </c>
      <c r="BR64" s="4">
        <f>2*'Tabulky jízd'!BR70*Vzdálenosti!$F$78-Vzdálenosti!$F$78*IF('Tabulky jízd'!BR70&gt;0,"1","0")</f>
        <v>0</v>
      </c>
      <c r="BS64" s="4">
        <f>2*'Tabulky jízd'!BS70*Vzdálenosti!$F$78-Vzdálenosti!$F$78*IF('Tabulky jízd'!BS70&gt;0,"1","0")</f>
        <v>0</v>
      </c>
      <c r="BT64" s="4">
        <f>2*'Tabulky jízd'!BT70*Vzdálenosti!$F$78-Vzdálenosti!$F$78*IF('Tabulky jízd'!BT70&gt;0,"1","0")</f>
        <v>0</v>
      </c>
      <c r="BU64" s="4">
        <f>2*'Tabulky jízd'!BU70*Vzdálenosti!$F$78-Vzdálenosti!$F$78*IF('Tabulky jízd'!BU70&gt;0,"1","0")</f>
        <v>0</v>
      </c>
      <c r="BV64" s="4">
        <f>2*'Tabulky jízd'!BV70*Vzdálenosti!$F$78-Vzdálenosti!$F$78*IF('Tabulky jízd'!BV70&gt;0,"1","0")</f>
        <v>0</v>
      </c>
      <c r="BW64" s="4">
        <f>2*'Tabulky jízd'!BW70*Vzdálenosti!$F$78-Vzdálenosti!$F$78*IF('Tabulky jízd'!BW70&gt;0,"1","0")</f>
        <v>0</v>
      </c>
      <c r="BX64" s="4">
        <f>2*'Tabulky jízd'!BX70*Vzdálenosti!$F$78-Vzdálenosti!$F$78*IF('Tabulky jízd'!BX70&gt;0,"1","0")</f>
        <v>0</v>
      </c>
      <c r="BY64" s="4">
        <f>2*'Tabulky jízd'!BY70*Vzdálenosti!$F$78-Vzdálenosti!$F$78*IF('Tabulky jízd'!BY70&gt;0,"1","0")</f>
        <v>0</v>
      </c>
      <c r="BZ64" s="4">
        <f>2*'Tabulky jízd'!BZ70*Vzdálenosti!$F$78-Vzdálenosti!$F$78*IF('Tabulky jízd'!BZ70&gt;0,"1","0")</f>
        <v>0</v>
      </c>
      <c r="CA64" s="4">
        <f>2*'Tabulky jízd'!CA70*Vzdálenosti!$F$78-Vzdálenosti!$F$78*IF('Tabulky jízd'!CA70&gt;0,"1","0")</f>
        <v>0</v>
      </c>
      <c r="CB64" s="4">
        <f>2*'Tabulky jízd'!CB70*Vzdálenosti!$F$78-Vzdálenosti!$F$78*IF('Tabulky jízd'!CB70&gt;0,"1","0")</f>
        <v>875</v>
      </c>
      <c r="CC64" s="4">
        <f>2*'Tabulky jízd'!CC70*Vzdálenosti!$F$78-Vzdálenosti!$F$78*IF('Tabulky jízd'!CC70&gt;0,"1","0")</f>
        <v>875</v>
      </c>
      <c r="CD64" s="4">
        <f>2*'Tabulky jízd'!CD70*Vzdálenosti!$F$78-Vzdálenosti!$F$78*IF('Tabulky jízd'!CD70&gt;0,"1","0")</f>
        <v>875</v>
      </c>
      <c r="CE64" s="4">
        <f>2*'Tabulky jízd'!CE70*Vzdálenosti!$F$78-Vzdálenosti!$F$78*IF('Tabulky jízd'!CE70&gt;0,"1","0")</f>
        <v>875</v>
      </c>
      <c r="CF64" s="4">
        <f>2*'Tabulky jízd'!CF70*Vzdálenosti!$F$78-Vzdálenosti!$F$78*IF('Tabulky jízd'!CF70&gt;0,"1","0")</f>
        <v>875</v>
      </c>
      <c r="CG64" s="4">
        <f>2*'Tabulky jízd'!CG70*Vzdálenosti!$F$78-Vzdálenosti!$F$78*IF('Tabulky jízd'!CG70&gt;0,"1","0")</f>
        <v>875</v>
      </c>
      <c r="CH64" s="4">
        <f>2*'Tabulky jízd'!CH70*Vzdálenosti!$F$78-Vzdálenosti!$F$78*IF('Tabulky jízd'!CH70&gt;0,"1","0")</f>
        <v>875</v>
      </c>
      <c r="CI64" s="4">
        <f>2*'Tabulky jízd'!CI70*Vzdálenosti!$F$78-Vzdálenosti!$F$78*IF('Tabulky jízd'!CI70&gt;0,"1","0")</f>
        <v>0</v>
      </c>
      <c r="CJ64" s="4">
        <f>2*'Tabulky jízd'!CJ70*Vzdálenosti!$F$78-Vzdálenosti!$F$78*IF('Tabulky jízd'!CJ70&gt;0,"1","0")</f>
        <v>175</v>
      </c>
      <c r="CK64" s="4">
        <f>2*'Tabulky jízd'!CK70*Vzdálenosti!$F$78-Vzdálenosti!$F$78*IF('Tabulky jízd'!CK70&gt;0,"1","0")</f>
        <v>0</v>
      </c>
      <c r="CL64" s="4">
        <f>2*'Tabulky jízd'!CL70*Vzdálenosti!$F$78-Vzdálenosti!$F$78*IF('Tabulky jízd'!CL70&gt;0,"1","0")</f>
        <v>0</v>
      </c>
      <c r="CM64" s="4">
        <f>2*'Tabulky jízd'!CM70*Vzdálenosti!$F$78-Vzdálenosti!$F$78*IF('Tabulky jízd'!CM70&gt;0,"1","0")</f>
        <v>0</v>
      </c>
      <c r="CN64" s="4">
        <f>2*'Tabulky jízd'!CN70*Vzdálenosti!$F$78-Vzdálenosti!$F$78*IF('Tabulky jízd'!CN70&gt;0,"1","0")</f>
        <v>0</v>
      </c>
      <c r="CO64" s="4">
        <f>2*'Tabulky jízd'!CO70*Vzdálenosti!$F$78-Vzdálenosti!$F$78*IF('Tabulky jízd'!CO70&gt;0,"1","0")</f>
        <v>0</v>
      </c>
      <c r="CP64" s="4">
        <f>2*'Tabulky jízd'!CP70*Vzdálenosti!$F$78-Vzdálenosti!$F$78*IF('Tabulky jízd'!CP70&gt;0,"1","0")</f>
        <v>0</v>
      </c>
      <c r="CQ64" s="4">
        <f>2*'Tabulky jízd'!CQ70*Vzdálenosti!$F$78-Vzdálenosti!$F$78*IF('Tabulky jízd'!CQ70&gt;0,"1","0")</f>
        <v>0</v>
      </c>
      <c r="CR64" s="4">
        <f>2*'Tabulky jízd'!CR70*Vzdálenosti!$F$78-Vzdálenosti!$F$78*IF('Tabulky jízd'!CR70&gt;0,"1","0")</f>
        <v>0</v>
      </c>
      <c r="CS64" s="4">
        <f>2*'Tabulky jízd'!CS70*Vzdálenosti!$F$78-Vzdálenosti!$F$78*IF('Tabulky jízd'!CS70&gt;0,"1","0")</f>
        <v>0</v>
      </c>
      <c r="CT64" s="4">
        <f>2*'Tabulky jízd'!CT70*Vzdálenosti!$F$78-Vzdálenosti!$F$78*IF('Tabulky jízd'!CT70&gt;0,"1","0")</f>
        <v>0</v>
      </c>
      <c r="CU64" s="4">
        <f>2*'Tabulky jízd'!CU70*Vzdálenosti!$F$78-Vzdálenosti!$F$78*IF('Tabulky jízd'!CU70&gt;0,"1","0")</f>
        <v>525</v>
      </c>
      <c r="CV64" s="4">
        <f>2*'Tabulky jízd'!CV70*Vzdálenosti!$F$78-Vzdálenosti!$F$78*IF('Tabulky jízd'!CV70&gt;0,"1","0")</f>
        <v>175</v>
      </c>
      <c r="CW64" s="16">
        <f t="shared" si="3"/>
        <v>24325</v>
      </c>
    </row>
    <row r="65" spans="1:101" s="15" customFormat="1" x14ac:dyDescent="0.25">
      <c r="A65" s="19"/>
      <c r="B65" s="16" t="s">
        <v>63</v>
      </c>
      <c r="C65" s="16" t="s">
        <v>54</v>
      </c>
      <c r="D65" s="156" t="s">
        <v>100</v>
      </c>
      <c r="E65" s="5" t="s">
        <v>65</v>
      </c>
      <c r="F65" s="16">
        <v>3</v>
      </c>
      <c r="G65" s="16"/>
      <c r="H65" s="4">
        <f>2*'Tabulky jízd'!H71*Vzdálenosti!$F$79-Vzdálenosti!$F$79*IF('Tabulky jízd'!H71&gt;0,"1","0")</f>
        <v>0</v>
      </c>
      <c r="I65" s="4">
        <f>2*'Tabulky jízd'!I71*Vzdálenosti!$F$79-Vzdálenosti!$F$79*IF('Tabulky jízd'!I71&gt;0,"1","0")</f>
        <v>0</v>
      </c>
      <c r="J65" s="4">
        <f>2*'Tabulky jízd'!J71*Vzdálenosti!$F$79-Vzdálenosti!$F$79*IF('Tabulky jízd'!J71&gt;0,"1","0")</f>
        <v>0</v>
      </c>
      <c r="K65" s="4">
        <f>2*'Tabulky jízd'!K71*Vzdálenosti!$F$79-Vzdálenosti!$F$79*IF('Tabulky jízd'!K71&gt;0,"1","0")</f>
        <v>0</v>
      </c>
      <c r="L65" s="4">
        <f>2*'Tabulky jízd'!L71*Vzdálenosti!$F$79-Vzdálenosti!$F$79*IF('Tabulky jízd'!L71&gt;0,"1","0")</f>
        <v>0</v>
      </c>
      <c r="M65" s="4">
        <f>2*'Tabulky jízd'!M71*Vzdálenosti!$F$79-Vzdálenosti!$F$79*IF('Tabulky jízd'!M71&gt;0,"1","0")</f>
        <v>0</v>
      </c>
      <c r="N65" s="4">
        <f>2*'Tabulky jízd'!N71*Vzdálenosti!$F$79-Vzdálenosti!$F$79*IF('Tabulky jízd'!N71&gt;0,"1","0")</f>
        <v>450</v>
      </c>
      <c r="O65" s="4">
        <f>2*'Tabulky jízd'!O71*Vzdálenosti!$F$79-Vzdálenosti!$F$79*IF('Tabulky jízd'!O71&gt;0,"1","0")</f>
        <v>3450</v>
      </c>
      <c r="P65" s="4">
        <f>2*'Tabulky jízd'!P71*Vzdálenosti!$F$79-Vzdálenosti!$F$79*IF('Tabulky jízd'!P71&gt;0,"1","0")</f>
        <v>2850</v>
      </c>
      <c r="Q65" s="4">
        <f>2*'Tabulky jízd'!Q71*Vzdálenosti!$F$79-Vzdálenosti!$F$79*IF('Tabulky jízd'!Q71&gt;0,"1","0")</f>
        <v>0</v>
      </c>
      <c r="R65" s="4">
        <f>2*'Tabulky jízd'!R71*Vzdálenosti!$F$79-Vzdálenosti!$F$79*IF('Tabulky jízd'!R71&gt;0,"1","0")</f>
        <v>0</v>
      </c>
      <c r="S65" s="4">
        <f>2*'Tabulky jízd'!S71*Vzdálenosti!$F$79-Vzdálenosti!$F$79*IF('Tabulky jízd'!S71&gt;0,"1","0")</f>
        <v>0</v>
      </c>
      <c r="T65" s="4">
        <f>2*'Tabulky jízd'!T71*Vzdálenosti!$F$79-Vzdálenosti!$F$79*IF('Tabulky jízd'!T71&gt;0,"1","0")</f>
        <v>0</v>
      </c>
      <c r="U65" s="4">
        <f>2*'Tabulky jízd'!U71*Vzdálenosti!$F$79-Vzdálenosti!$F$79*IF('Tabulky jízd'!U71&gt;0,"1","0")</f>
        <v>0</v>
      </c>
      <c r="V65" s="4">
        <f>2*'Tabulky jízd'!V71*Vzdálenosti!$F$79-Vzdálenosti!$F$79*IF('Tabulky jízd'!V71&gt;0,"1","0")</f>
        <v>1650</v>
      </c>
      <c r="W65" s="4">
        <f>2*'Tabulky jízd'!W71*Vzdálenosti!$F$79-Vzdálenosti!$F$79*IF('Tabulky jízd'!W71&gt;0,"1","0")</f>
        <v>1950</v>
      </c>
      <c r="X65" s="4">
        <f>2*'Tabulky jízd'!X71*Vzdálenosti!$F$79-Vzdálenosti!$F$79*IF('Tabulky jízd'!X71&gt;0,"1","0")</f>
        <v>750</v>
      </c>
      <c r="Y65" s="4">
        <f>2*'Tabulky jízd'!Y71*Vzdálenosti!$F$79-Vzdálenosti!$F$79*IF('Tabulky jízd'!Y71&gt;0,"1","0")</f>
        <v>0</v>
      </c>
      <c r="Z65" s="4">
        <f>2*'Tabulky jízd'!Z71*Vzdálenosti!$F$79-Vzdálenosti!$F$79*IF('Tabulky jízd'!Z71&gt;0,"1","0")</f>
        <v>1950</v>
      </c>
      <c r="AA65" s="4">
        <f>2*'Tabulky jízd'!AA71*Vzdálenosti!$F$79-Vzdálenosti!$F$79*IF('Tabulky jízd'!AA71&gt;0,"1","0")</f>
        <v>1350</v>
      </c>
      <c r="AB65" s="4">
        <f>2*'Tabulky jízd'!AB71*Vzdálenosti!$F$79-Vzdálenosti!$F$79*IF('Tabulky jízd'!AB71&gt;0,"1","0")</f>
        <v>0</v>
      </c>
      <c r="AC65" s="4">
        <f>2*'Tabulky jízd'!AC71*Vzdálenosti!$F$79-Vzdálenosti!$F$79*IF('Tabulky jízd'!AC71&gt;0,"1","0")</f>
        <v>0</v>
      </c>
      <c r="AD65" s="4">
        <f>2*'Tabulky jízd'!AD71*Vzdálenosti!$F$79-Vzdálenosti!$F$79*IF('Tabulky jízd'!AD71&gt;0,"1","0")</f>
        <v>0</v>
      </c>
      <c r="AE65" s="4">
        <f>2*'Tabulky jízd'!AE71*Vzdálenosti!$F$79-Vzdálenosti!$F$79*IF('Tabulky jízd'!AE71&gt;0,"1","0")</f>
        <v>0</v>
      </c>
      <c r="AF65" s="4">
        <f>2*'Tabulky jízd'!AF71*Vzdálenosti!$F$79-Vzdálenosti!$F$79*IF('Tabulky jízd'!AF71&gt;0,"1","0")</f>
        <v>0</v>
      </c>
      <c r="AG65" s="4">
        <f>2*'Tabulky jízd'!AG71*Vzdálenosti!$F$79-Vzdálenosti!$F$79*IF('Tabulky jízd'!AG71&gt;0,"1","0")</f>
        <v>0</v>
      </c>
      <c r="AH65" s="4">
        <f>2*'Tabulky jízd'!AH71*Vzdálenosti!$F$79-Vzdálenosti!$F$79*IF('Tabulky jízd'!AH71&gt;0,"1","0")</f>
        <v>0</v>
      </c>
      <c r="AI65" s="4">
        <f>2*'Tabulky jízd'!AI71*Vzdálenosti!$F$79-Vzdálenosti!$F$79*IF('Tabulky jízd'!AI71&gt;0,"1","0")</f>
        <v>0</v>
      </c>
      <c r="AJ65" s="4">
        <f>2*'Tabulky jízd'!AJ71*Vzdálenosti!$F$79-Vzdálenosti!$F$79*IF('Tabulky jízd'!AJ71&gt;0,"1","0")</f>
        <v>2250</v>
      </c>
      <c r="AK65" s="4">
        <f>2*'Tabulky jízd'!AK71*Vzdálenosti!$F$79-Vzdálenosti!$F$79*IF('Tabulky jízd'!AK71&gt;0,"1","0")</f>
        <v>1950</v>
      </c>
      <c r="AL65" s="4">
        <f>2*'Tabulky jízd'!AL71*Vzdálenosti!$F$79-Vzdálenosti!$F$79*IF('Tabulky jízd'!AL71&gt;0,"1","0")</f>
        <v>0</v>
      </c>
      <c r="AM65" s="4">
        <f>2*'Tabulky jízd'!AM71*Vzdálenosti!$F$79-Vzdálenosti!$F$79*IF('Tabulky jízd'!AM71&gt;0,"1","0")</f>
        <v>0</v>
      </c>
      <c r="AN65" s="4">
        <f>2*'Tabulky jízd'!AN71*Vzdálenosti!$F$79-Vzdálenosti!$F$79*IF('Tabulky jízd'!AN71&gt;0,"1","0")</f>
        <v>2250</v>
      </c>
      <c r="AO65" s="4">
        <f>2*'Tabulky jízd'!AO71*Vzdálenosti!$F$79-Vzdálenosti!$F$79*IF('Tabulky jízd'!AO71&gt;0,"1","0")</f>
        <v>1950</v>
      </c>
      <c r="AP65" s="4">
        <f>2*'Tabulky jízd'!AP71*Vzdálenosti!$F$79-Vzdálenosti!$F$79*IF('Tabulky jízd'!AP71&gt;0,"1","0")</f>
        <v>0</v>
      </c>
      <c r="AQ65" s="4">
        <f>2*'Tabulky jízd'!AQ71*Vzdálenosti!$F$79-Vzdálenosti!$F$79*IF('Tabulky jízd'!AQ71&gt;0,"1","0")</f>
        <v>0</v>
      </c>
      <c r="AR65" s="4">
        <f>2*'Tabulky jízd'!AR71*Vzdálenosti!$F$79-Vzdálenosti!$F$79*IF('Tabulky jízd'!AR71&gt;0,"1","0")</f>
        <v>0</v>
      </c>
      <c r="AS65" s="4">
        <f>2*'Tabulky jízd'!AS71*Vzdálenosti!$F$79-Vzdálenosti!$F$79*IF('Tabulky jízd'!AS71&gt;0,"1","0")</f>
        <v>0</v>
      </c>
      <c r="AT65" s="4">
        <f>2*'Tabulky jízd'!AT71*Vzdálenosti!$F$79-Vzdálenosti!$F$79*IF('Tabulky jízd'!AT71&gt;0,"1","0")</f>
        <v>1350</v>
      </c>
      <c r="AU65" s="4">
        <f>2*'Tabulky jízd'!AU71*Vzdálenosti!$F$79-Vzdálenosti!$F$79*IF('Tabulky jízd'!AU71&gt;0,"1","0")</f>
        <v>4050</v>
      </c>
      <c r="AV65" s="4">
        <f>2*'Tabulky jízd'!AV71*Vzdálenosti!$F$79-Vzdálenosti!$F$79*IF('Tabulky jízd'!AV71&gt;0,"1","0")</f>
        <v>2250</v>
      </c>
      <c r="AW65" s="4">
        <f>2*'Tabulky jízd'!AW71*Vzdálenosti!$F$79-Vzdálenosti!$F$79*IF('Tabulky jízd'!AW71&gt;0,"1","0")</f>
        <v>1050</v>
      </c>
      <c r="AX65" s="4">
        <f>2*'Tabulky jízd'!AX71*Vzdálenosti!$F$79-Vzdálenosti!$F$79*IF('Tabulky jízd'!AX71&gt;0,"1","0")</f>
        <v>0</v>
      </c>
      <c r="AY65" s="4">
        <f>2*'Tabulky jízd'!AY71*Vzdálenosti!$F$79-Vzdálenosti!$F$79*IF('Tabulky jízd'!AY71&gt;0,"1","0")</f>
        <v>0</v>
      </c>
      <c r="AZ65" s="4">
        <f>2*'Tabulky jízd'!AZ71*Vzdálenosti!$F$79-Vzdálenosti!$F$79*IF('Tabulky jízd'!AZ71&gt;0,"1","0")</f>
        <v>0</v>
      </c>
      <c r="BA65" s="4">
        <f>2*'Tabulky jízd'!BA71*Vzdálenosti!$F$79-Vzdálenosti!$F$79*IF('Tabulky jízd'!BA71&gt;0,"1","0")</f>
        <v>0</v>
      </c>
      <c r="BB65" s="4">
        <f>2*'Tabulky jízd'!BB71*Vzdálenosti!$F$79-Vzdálenosti!$F$79*IF('Tabulky jízd'!BB71&gt;0,"1","0")</f>
        <v>0</v>
      </c>
      <c r="BC65" s="4">
        <f>2*'Tabulky jízd'!BC71*Vzdálenosti!$F$79-Vzdálenosti!$F$79*IF('Tabulky jízd'!BC71&gt;0,"1","0")</f>
        <v>0</v>
      </c>
      <c r="BD65" s="4">
        <f>2*'Tabulky jízd'!BD71*Vzdálenosti!$F$79-Vzdálenosti!$F$79*IF('Tabulky jízd'!BD71&gt;0,"1","0")</f>
        <v>0</v>
      </c>
      <c r="BE65" s="4">
        <f>2*'Tabulky jízd'!BE71*Vzdálenosti!$F$79-Vzdálenosti!$F$79*IF('Tabulky jízd'!BE71&gt;0,"1","0")</f>
        <v>0</v>
      </c>
      <c r="BF65" s="4">
        <f>2*'Tabulky jízd'!BF71*Vzdálenosti!$F$79-Vzdálenosti!$F$79*IF('Tabulky jízd'!BF71&gt;0,"1","0")</f>
        <v>0</v>
      </c>
      <c r="BG65" s="4">
        <f>2*'Tabulky jízd'!BG71*Vzdálenosti!$F$79-Vzdálenosti!$F$79*IF('Tabulky jízd'!BG71&gt;0,"1","0")</f>
        <v>0</v>
      </c>
      <c r="BH65" s="4">
        <f>2*'Tabulky jízd'!BH71*Vzdálenosti!$F$79-Vzdálenosti!$F$79*IF('Tabulky jízd'!BH71&gt;0,"1","0")</f>
        <v>0</v>
      </c>
      <c r="BI65" s="4">
        <f>2*'Tabulky jízd'!BI71*Vzdálenosti!$F$79-Vzdálenosti!$F$79*IF('Tabulky jízd'!BI71&gt;0,"1","0")</f>
        <v>150</v>
      </c>
      <c r="BJ65" s="4">
        <f>2*'Tabulky jízd'!BJ71*Vzdálenosti!$F$79-Vzdálenosti!$F$79*IF('Tabulky jízd'!BJ71&gt;0,"1","0")</f>
        <v>1350</v>
      </c>
      <c r="BK65" s="4">
        <f>2*'Tabulky jízd'!BK71*Vzdálenosti!$F$79-Vzdálenosti!$F$79*IF('Tabulky jízd'!BK71&gt;0,"1","0")</f>
        <v>2250</v>
      </c>
      <c r="BL65" s="4">
        <f>2*'Tabulky jízd'!BL71*Vzdálenosti!$F$79-Vzdálenosti!$F$79*IF('Tabulky jízd'!BL71&gt;0,"1","0")</f>
        <v>2550</v>
      </c>
      <c r="BM65" s="4">
        <f>2*'Tabulky jízd'!BM71*Vzdálenosti!$F$79-Vzdálenosti!$F$79*IF('Tabulky jízd'!BM71&gt;0,"1","0")</f>
        <v>450</v>
      </c>
      <c r="BN65" s="4">
        <f>2*'Tabulky jízd'!BN71*Vzdálenosti!$F$79-Vzdálenosti!$F$79*IF('Tabulky jízd'!BN71&gt;0,"1","0")</f>
        <v>0</v>
      </c>
      <c r="BO65" s="4">
        <f>2*'Tabulky jízd'!BO71*Vzdálenosti!$F$79-Vzdálenosti!$F$79*IF('Tabulky jízd'!BO71&gt;0,"1","0")</f>
        <v>3750</v>
      </c>
      <c r="BP65" s="4">
        <f>2*'Tabulky jízd'!BP71*Vzdálenosti!$F$79-Vzdálenosti!$F$79*IF('Tabulky jízd'!BP71&gt;0,"1","0")</f>
        <v>2250</v>
      </c>
      <c r="BQ65" s="4">
        <f>2*'Tabulky jízd'!BQ71*Vzdálenosti!$F$79-Vzdálenosti!$F$79*IF('Tabulky jízd'!BQ71&gt;0,"1","0")</f>
        <v>0</v>
      </c>
      <c r="BR65" s="4">
        <f>2*'Tabulky jízd'!BR71*Vzdálenosti!$F$79-Vzdálenosti!$F$79*IF('Tabulky jízd'!BR71&gt;0,"1","0")</f>
        <v>2850</v>
      </c>
      <c r="BS65" s="4">
        <f>2*'Tabulky jízd'!BS71*Vzdálenosti!$F$79-Vzdálenosti!$F$79*IF('Tabulky jízd'!BS71&gt;0,"1","0")</f>
        <v>0</v>
      </c>
      <c r="BT65" s="4">
        <f>2*'Tabulky jízd'!BT71*Vzdálenosti!$F$79-Vzdálenosti!$F$79*IF('Tabulky jízd'!BT71&gt;0,"1","0")</f>
        <v>0</v>
      </c>
      <c r="BU65" s="4">
        <f>2*'Tabulky jízd'!BU71*Vzdálenosti!$F$79-Vzdálenosti!$F$79*IF('Tabulky jízd'!BU71&gt;0,"1","0")</f>
        <v>0</v>
      </c>
      <c r="BV65" s="4">
        <f>2*'Tabulky jízd'!BV71*Vzdálenosti!$F$79-Vzdálenosti!$F$79*IF('Tabulky jízd'!BV71&gt;0,"1","0")</f>
        <v>0</v>
      </c>
      <c r="BW65" s="4">
        <f>2*'Tabulky jízd'!BW71*Vzdálenosti!$F$79-Vzdálenosti!$F$79*IF('Tabulky jízd'!BW71&gt;0,"1","0")</f>
        <v>0</v>
      </c>
      <c r="BX65" s="4">
        <f>2*'Tabulky jízd'!BX71*Vzdálenosti!$F$79-Vzdálenosti!$F$79*IF('Tabulky jízd'!BX71&gt;0,"1","0")</f>
        <v>0</v>
      </c>
      <c r="BY65" s="4">
        <f>2*'Tabulky jízd'!BY71*Vzdálenosti!$F$79-Vzdálenosti!$F$79*IF('Tabulky jízd'!BY71&gt;0,"1","0")</f>
        <v>1950</v>
      </c>
      <c r="BZ65" s="4">
        <f>2*'Tabulky jízd'!BZ71*Vzdálenosti!$F$79-Vzdálenosti!$F$79*IF('Tabulky jízd'!BZ71&gt;0,"1","0")</f>
        <v>0</v>
      </c>
      <c r="CA65" s="4">
        <f>2*'Tabulky jízd'!CA71*Vzdálenosti!$F$79-Vzdálenosti!$F$79*IF('Tabulky jízd'!CA71&gt;0,"1","0")</f>
        <v>0</v>
      </c>
      <c r="CB65" s="4">
        <f>2*'Tabulky jízd'!CB71*Vzdálenosti!$F$79-Vzdálenosti!$F$79*IF('Tabulky jízd'!CB71&gt;0,"1","0")</f>
        <v>0</v>
      </c>
      <c r="CC65" s="4">
        <f>2*'Tabulky jízd'!CC71*Vzdálenosti!$F$79-Vzdálenosti!$F$79*IF('Tabulky jízd'!CC71&gt;0,"1","0")</f>
        <v>0</v>
      </c>
      <c r="CD65" s="4">
        <f>2*'Tabulky jízd'!CD71*Vzdálenosti!$F$79-Vzdálenosti!$F$79*IF('Tabulky jízd'!CD71&gt;0,"1","0")</f>
        <v>0</v>
      </c>
      <c r="CE65" s="4">
        <f>2*'Tabulky jízd'!CE71*Vzdálenosti!$F$79-Vzdálenosti!$F$79*IF('Tabulky jízd'!CE71&gt;0,"1","0")</f>
        <v>0</v>
      </c>
      <c r="CF65" s="4">
        <f>2*'Tabulky jízd'!CF71*Vzdálenosti!$F$79-Vzdálenosti!$F$79*IF('Tabulky jízd'!CF71&gt;0,"1","0")</f>
        <v>0</v>
      </c>
      <c r="CG65" s="4">
        <f>2*'Tabulky jízd'!CG71*Vzdálenosti!$F$79-Vzdálenosti!$F$79*IF('Tabulky jízd'!CG71&gt;0,"1","0")</f>
        <v>0</v>
      </c>
      <c r="CH65" s="4">
        <f>2*'Tabulky jízd'!CH71*Vzdálenosti!$F$79-Vzdálenosti!$F$79*IF('Tabulky jízd'!CH71&gt;0,"1","0")</f>
        <v>1950</v>
      </c>
      <c r="CI65" s="4">
        <f>2*'Tabulky jízd'!CI71*Vzdálenosti!$F$79-Vzdálenosti!$F$79*IF('Tabulky jízd'!CI71&gt;0,"1","0")</f>
        <v>2250</v>
      </c>
      <c r="CJ65" s="4">
        <f>2*'Tabulky jízd'!CJ71*Vzdálenosti!$F$79-Vzdálenosti!$F$79*IF('Tabulky jízd'!CJ71&gt;0,"1","0")</f>
        <v>0</v>
      </c>
      <c r="CK65" s="4">
        <f>2*'Tabulky jízd'!CK71*Vzdálenosti!$F$79-Vzdálenosti!$F$79*IF('Tabulky jízd'!CK71&gt;0,"1","0")</f>
        <v>0</v>
      </c>
      <c r="CL65" s="4">
        <f>2*'Tabulky jízd'!CL71*Vzdálenosti!$F$79-Vzdálenosti!$F$79*IF('Tabulky jízd'!CL71&gt;0,"1","0")</f>
        <v>0</v>
      </c>
      <c r="CM65" s="4">
        <f>2*'Tabulky jízd'!CM71*Vzdálenosti!$F$79-Vzdálenosti!$F$79*IF('Tabulky jízd'!CM71&gt;0,"1","0")</f>
        <v>0</v>
      </c>
      <c r="CN65" s="4">
        <f>2*'Tabulky jízd'!CN71*Vzdálenosti!$F$79-Vzdálenosti!$F$79*IF('Tabulky jízd'!CN71&gt;0,"1","0")</f>
        <v>0</v>
      </c>
      <c r="CO65" s="4">
        <f>2*'Tabulky jízd'!CO71*Vzdálenosti!$F$79-Vzdálenosti!$F$79*IF('Tabulky jízd'!CO71&gt;0,"1","0")</f>
        <v>0</v>
      </c>
      <c r="CP65" s="4">
        <f>2*'Tabulky jízd'!CP71*Vzdálenosti!$F$79-Vzdálenosti!$F$79*IF('Tabulky jízd'!CP71&gt;0,"1","0")</f>
        <v>0</v>
      </c>
      <c r="CQ65" s="4">
        <f>2*'Tabulky jízd'!CQ71*Vzdálenosti!$F$79-Vzdálenosti!$F$79*IF('Tabulky jízd'!CQ71&gt;0,"1","0")</f>
        <v>0</v>
      </c>
      <c r="CR65" s="4">
        <f>2*'Tabulky jízd'!CR71*Vzdálenosti!$F$79-Vzdálenosti!$F$79*IF('Tabulky jízd'!CR71&gt;0,"1","0")</f>
        <v>0</v>
      </c>
      <c r="CS65" s="4">
        <f>2*'Tabulky jízd'!CS71*Vzdálenosti!$F$79-Vzdálenosti!$F$79*IF('Tabulky jízd'!CS71&gt;0,"1","0")</f>
        <v>0</v>
      </c>
      <c r="CT65" s="4">
        <f>2*'Tabulky jízd'!CT71*Vzdálenosti!$F$79-Vzdálenosti!$F$79*IF('Tabulky jízd'!CT71&gt;0,"1","0")</f>
        <v>0</v>
      </c>
      <c r="CU65" s="4">
        <f>2*'Tabulky jízd'!CU71*Vzdálenosti!$F$79-Vzdálenosti!$F$79*IF('Tabulky jízd'!CU71&gt;0,"1","0")</f>
        <v>0</v>
      </c>
      <c r="CV65" s="4">
        <f>2*'Tabulky jízd'!CV71*Vzdálenosti!$F$79-Vzdálenosti!$F$79*IF('Tabulky jízd'!CV71&gt;0,"1","0")</f>
        <v>0</v>
      </c>
      <c r="CW65" s="16">
        <f t="shared" si="3"/>
        <v>53250</v>
      </c>
    </row>
    <row r="66" spans="1:101" s="15" customFormat="1" x14ac:dyDescent="0.25">
      <c r="A66" s="19"/>
      <c r="B66" s="16" t="s">
        <v>55</v>
      </c>
      <c r="C66" s="16" t="s">
        <v>54</v>
      </c>
      <c r="D66" s="156" t="s">
        <v>329</v>
      </c>
      <c r="E66" s="4" t="s">
        <v>66</v>
      </c>
      <c r="F66" s="16">
        <v>3</v>
      </c>
      <c r="G66" s="16"/>
      <c r="H66" s="4">
        <f>2*'Tabulky jízd'!H72*Vzdálenosti!$F$80-Vzdálenosti!$F$80*IF('Tabulky jízd'!H72&gt;0,"1","0")</f>
        <v>0</v>
      </c>
      <c r="I66" s="4">
        <f>2*'Tabulky jízd'!I72*Vzdálenosti!$F$80-Vzdálenosti!$F$80*IF('Tabulky jízd'!I72&gt;0,"1","0")</f>
        <v>0</v>
      </c>
      <c r="J66" s="4">
        <f>2*'Tabulky jízd'!J72*Vzdálenosti!$F$80-Vzdálenosti!$F$80*IF('Tabulky jízd'!J72&gt;0,"1","0")</f>
        <v>0</v>
      </c>
      <c r="K66" s="4">
        <f>2*'Tabulky jízd'!K72*Vzdálenosti!$F$80-Vzdálenosti!$F$80*IF('Tabulky jízd'!K72&gt;0,"1","0")</f>
        <v>0</v>
      </c>
      <c r="L66" s="4">
        <f>2*'Tabulky jízd'!L72*Vzdálenosti!$F$80-Vzdálenosti!$F$80*IF('Tabulky jízd'!L72&gt;0,"1","0")</f>
        <v>0</v>
      </c>
      <c r="M66" s="4">
        <f>2*'Tabulky jízd'!M72*Vzdálenosti!$F$80-Vzdálenosti!$F$80*IF('Tabulky jízd'!M72&gt;0,"1","0")</f>
        <v>0</v>
      </c>
      <c r="N66" s="4">
        <f>2*'Tabulky jízd'!N72*Vzdálenosti!$F$80-Vzdálenosti!$F$80*IF('Tabulky jízd'!N72&gt;0,"1","0")</f>
        <v>0</v>
      </c>
      <c r="O66" s="4">
        <f>2*'Tabulky jízd'!O72*Vzdálenosti!$F$80-Vzdálenosti!$F$80*IF('Tabulky jízd'!O72&gt;0,"1","0")</f>
        <v>0</v>
      </c>
      <c r="P66" s="4">
        <f>2*'Tabulky jízd'!P72*Vzdálenosti!$F$80-Vzdálenosti!$F$80*IF('Tabulky jízd'!P72&gt;0,"1","0")</f>
        <v>0</v>
      </c>
      <c r="Q66" s="4">
        <f>2*'Tabulky jízd'!Q72*Vzdálenosti!$F$80-Vzdálenosti!$F$80*IF('Tabulky jízd'!Q72&gt;0,"1","0")</f>
        <v>0</v>
      </c>
      <c r="R66" s="4">
        <f>2*'Tabulky jízd'!R72*Vzdálenosti!$F$80-Vzdálenosti!$F$80*IF('Tabulky jízd'!R72&gt;0,"1","0")</f>
        <v>0</v>
      </c>
      <c r="S66" s="4">
        <f>2*'Tabulky jízd'!S72*Vzdálenosti!$F$80-Vzdálenosti!$F$80*IF('Tabulky jízd'!S72&gt;0,"1","0")</f>
        <v>0</v>
      </c>
      <c r="T66" s="4">
        <f>2*'Tabulky jízd'!T72*Vzdálenosti!$F$80-Vzdálenosti!$F$80*IF('Tabulky jízd'!T72&gt;0,"1","0")</f>
        <v>0</v>
      </c>
      <c r="U66" s="4">
        <f>2*'Tabulky jízd'!U72*Vzdálenosti!$F$80-Vzdálenosti!$F$80*IF('Tabulky jízd'!U72&gt;0,"1","0")</f>
        <v>438</v>
      </c>
      <c r="V66" s="4">
        <f>2*'Tabulky jízd'!V72*Vzdálenosti!$F$80-Vzdálenosti!$F$80*IF('Tabulky jízd'!V72&gt;0,"1","0")</f>
        <v>438</v>
      </c>
      <c r="W66" s="4">
        <f>2*'Tabulky jízd'!W72*Vzdálenosti!$F$80-Vzdálenosti!$F$80*IF('Tabulky jízd'!W72&gt;0,"1","0")</f>
        <v>0</v>
      </c>
      <c r="X66" s="4">
        <f>2*'Tabulky jízd'!X72*Vzdálenosti!$F$80-Vzdálenosti!$F$80*IF('Tabulky jízd'!X72&gt;0,"1","0")</f>
        <v>0</v>
      </c>
      <c r="Y66" s="4">
        <f>2*'Tabulky jízd'!Y72*Vzdálenosti!$F$80-Vzdálenosti!$F$80*IF('Tabulky jízd'!Y72&gt;0,"1","0")</f>
        <v>0</v>
      </c>
      <c r="Z66" s="4">
        <f>2*'Tabulky jízd'!Z72*Vzdálenosti!$F$80-Vzdálenosti!$F$80*IF('Tabulky jízd'!Z72&gt;0,"1","0")</f>
        <v>0</v>
      </c>
      <c r="AA66" s="4">
        <f>2*'Tabulky jízd'!AA72*Vzdálenosti!$F$80-Vzdálenosti!$F$80*IF('Tabulky jízd'!AA72&gt;0,"1","0")</f>
        <v>438</v>
      </c>
      <c r="AB66" s="4">
        <f>2*'Tabulky jízd'!AB72*Vzdálenosti!$F$80-Vzdálenosti!$F$80*IF('Tabulky jízd'!AB72&gt;0,"1","0")</f>
        <v>1022</v>
      </c>
      <c r="AC66" s="4">
        <f>2*'Tabulky jízd'!AC72*Vzdálenosti!$F$80-Vzdálenosti!$F$80*IF('Tabulky jízd'!AC72&gt;0,"1","0")</f>
        <v>0</v>
      </c>
      <c r="AD66" s="4">
        <f>2*'Tabulky jízd'!AD72*Vzdálenosti!$F$80-Vzdálenosti!$F$80*IF('Tabulky jízd'!AD72&gt;0,"1","0")</f>
        <v>0</v>
      </c>
      <c r="AE66" s="4">
        <f>2*'Tabulky jízd'!AE72*Vzdálenosti!$F$80-Vzdálenosti!$F$80*IF('Tabulky jízd'!AE72&gt;0,"1","0")</f>
        <v>0</v>
      </c>
      <c r="AF66" s="4">
        <f>2*'Tabulky jízd'!AF72*Vzdálenosti!$F$80-Vzdálenosti!$F$80*IF('Tabulky jízd'!AF72&gt;0,"1","0")</f>
        <v>0</v>
      </c>
      <c r="AG66" s="4">
        <f>2*'Tabulky jízd'!AG72*Vzdálenosti!$F$80-Vzdálenosti!$F$80*IF('Tabulky jízd'!AG72&gt;0,"1","0")</f>
        <v>0</v>
      </c>
      <c r="AH66" s="4">
        <f>2*'Tabulky jízd'!AH72*Vzdálenosti!$F$80-Vzdálenosti!$F$80*IF('Tabulky jízd'!AH72&gt;0,"1","0")</f>
        <v>0</v>
      </c>
      <c r="AI66" s="4">
        <f>2*'Tabulky jízd'!AI72*Vzdálenosti!$F$80-Vzdálenosti!$F$80*IF('Tabulky jízd'!AI72&gt;0,"1","0")</f>
        <v>0</v>
      </c>
      <c r="AJ66" s="4">
        <f>2*'Tabulky jízd'!AJ72*Vzdálenosti!$F$80-Vzdálenosti!$F$80*IF('Tabulky jízd'!AJ72&gt;0,"1","0")</f>
        <v>1314</v>
      </c>
      <c r="AK66" s="4">
        <f>2*'Tabulky jízd'!AK72*Vzdálenosti!$F$80-Vzdálenosti!$F$80*IF('Tabulky jízd'!AK72&gt;0,"1","0")</f>
        <v>0</v>
      </c>
      <c r="AL66" s="4">
        <f>2*'Tabulky jízd'!AL72*Vzdálenosti!$F$80-Vzdálenosti!$F$80*IF('Tabulky jízd'!AL72&gt;0,"1","0")</f>
        <v>0</v>
      </c>
      <c r="AM66" s="4">
        <f>2*'Tabulky jízd'!AM72*Vzdálenosti!$F$80-Vzdálenosti!$F$80*IF('Tabulky jízd'!AM72&gt;0,"1","0")</f>
        <v>0</v>
      </c>
      <c r="AN66" s="4">
        <f>2*'Tabulky jízd'!AN72*Vzdálenosti!$F$80-Vzdálenosti!$F$80*IF('Tabulky jízd'!AN72&gt;0,"1","0")</f>
        <v>0</v>
      </c>
      <c r="AO66" s="4">
        <f>2*'Tabulky jízd'!AO72*Vzdálenosti!$F$80-Vzdálenosti!$F$80*IF('Tabulky jízd'!AO72&gt;0,"1","0")</f>
        <v>0</v>
      </c>
      <c r="AP66" s="4">
        <f>2*'Tabulky jízd'!AP72*Vzdálenosti!$F$80-Vzdálenosti!$F$80*IF('Tabulky jízd'!AP72&gt;0,"1","0")</f>
        <v>0</v>
      </c>
      <c r="AQ66" s="4">
        <f>2*'Tabulky jízd'!AQ72*Vzdálenosti!$F$80-Vzdálenosti!$F$80*IF('Tabulky jízd'!AQ72&gt;0,"1","0")</f>
        <v>0</v>
      </c>
      <c r="AR66" s="4">
        <f>2*'Tabulky jízd'!AR72*Vzdálenosti!$F$80-Vzdálenosti!$F$80*IF('Tabulky jízd'!AR72&gt;0,"1","0")</f>
        <v>0</v>
      </c>
      <c r="AS66" s="4">
        <f>2*'Tabulky jízd'!AS72*Vzdálenosti!$F$80-Vzdálenosti!$F$80*IF('Tabulky jízd'!AS72&gt;0,"1","0")</f>
        <v>0</v>
      </c>
      <c r="AT66" s="4">
        <f>2*'Tabulky jízd'!AT72*Vzdálenosti!$F$80-Vzdálenosti!$F$80*IF('Tabulky jízd'!AT72&gt;0,"1","0")</f>
        <v>0</v>
      </c>
      <c r="AU66" s="4">
        <f>2*'Tabulky jízd'!AU72*Vzdálenosti!$F$80-Vzdálenosti!$F$80*IF('Tabulky jízd'!AU72&gt;0,"1","0")</f>
        <v>0</v>
      </c>
      <c r="AV66" s="4">
        <f>2*'Tabulky jízd'!AV72*Vzdálenosti!$F$80-Vzdálenosti!$F$80*IF('Tabulky jízd'!AV72&gt;0,"1","0")</f>
        <v>0</v>
      </c>
      <c r="AW66" s="4">
        <f>2*'Tabulky jízd'!AW72*Vzdálenosti!$F$80-Vzdálenosti!$F$80*IF('Tabulky jízd'!AW72&gt;0,"1","0")</f>
        <v>0</v>
      </c>
      <c r="AX66" s="4">
        <f>2*'Tabulky jízd'!AX72*Vzdálenosti!$F$80-Vzdálenosti!$F$80*IF('Tabulky jízd'!AX72&gt;0,"1","0")</f>
        <v>0</v>
      </c>
      <c r="AY66" s="4">
        <f>2*'Tabulky jízd'!AY72*Vzdálenosti!$F$80-Vzdálenosti!$F$80*IF('Tabulky jízd'!AY72&gt;0,"1","0")</f>
        <v>0</v>
      </c>
      <c r="AZ66" s="4">
        <f>2*'Tabulky jízd'!AZ72*Vzdálenosti!$F$80-Vzdálenosti!$F$80*IF('Tabulky jízd'!AZ72&gt;0,"1","0")</f>
        <v>438</v>
      </c>
      <c r="BA66" s="4">
        <f>2*'Tabulky jízd'!BA72*Vzdálenosti!$F$80-Vzdálenosti!$F$80*IF('Tabulky jízd'!BA72&gt;0,"1","0")</f>
        <v>0</v>
      </c>
      <c r="BB66" s="4">
        <f>2*'Tabulky jízd'!BB72*Vzdálenosti!$F$80-Vzdálenosti!$F$80*IF('Tabulky jízd'!BB72&gt;0,"1","0")</f>
        <v>0</v>
      </c>
      <c r="BC66" s="4">
        <f>2*'Tabulky jízd'!BC72*Vzdálenosti!$F$80-Vzdálenosti!$F$80*IF('Tabulky jízd'!BC72&gt;0,"1","0")</f>
        <v>0</v>
      </c>
      <c r="BD66" s="4">
        <f>2*'Tabulky jízd'!BD72*Vzdálenosti!$F$80-Vzdálenosti!$F$80*IF('Tabulky jízd'!BD72&gt;0,"1","0")</f>
        <v>0</v>
      </c>
      <c r="BE66" s="4">
        <f>2*'Tabulky jízd'!BE72*Vzdálenosti!$F$80-Vzdálenosti!$F$80*IF('Tabulky jízd'!BE72&gt;0,"1","0")</f>
        <v>0</v>
      </c>
      <c r="BF66" s="4">
        <f>2*'Tabulky jízd'!BF72*Vzdálenosti!$F$80-Vzdálenosti!$F$80*IF('Tabulky jízd'!BF72&gt;0,"1","0")</f>
        <v>0</v>
      </c>
      <c r="BG66" s="4">
        <f>2*'Tabulky jízd'!BG72*Vzdálenosti!$F$80-Vzdálenosti!$F$80*IF('Tabulky jízd'!BG72&gt;0,"1","0")</f>
        <v>0</v>
      </c>
      <c r="BH66" s="4">
        <f>2*'Tabulky jízd'!BH72*Vzdálenosti!$F$80-Vzdálenosti!$F$80*IF('Tabulky jízd'!BH72&gt;0,"1","0")</f>
        <v>1022</v>
      </c>
      <c r="BI66" s="4">
        <f>2*'Tabulky jízd'!BI72*Vzdálenosti!$F$80-Vzdálenosti!$F$80*IF('Tabulky jízd'!BI72&gt;0,"1","0")</f>
        <v>1314</v>
      </c>
      <c r="BJ66" s="4">
        <f>2*'Tabulky jízd'!BJ72*Vzdálenosti!$F$80-Vzdálenosti!$F$80*IF('Tabulky jízd'!BJ72&gt;0,"1","0")</f>
        <v>0</v>
      </c>
      <c r="BK66" s="4">
        <f>2*'Tabulky jízd'!BK72*Vzdálenosti!$F$80-Vzdálenosti!$F$80*IF('Tabulky jízd'!BK72&gt;0,"1","0")</f>
        <v>438</v>
      </c>
      <c r="BL66" s="4">
        <f>2*'Tabulky jízd'!BL72*Vzdálenosti!$F$80-Vzdálenosti!$F$80*IF('Tabulky jízd'!BL72&gt;0,"1","0")</f>
        <v>0</v>
      </c>
      <c r="BM66" s="4">
        <f>2*'Tabulky jízd'!BM72*Vzdálenosti!$F$80-Vzdálenosti!$F$80*IF('Tabulky jízd'!BM72&gt;0,"1","0")</f>
        <v>0</v>
      </c>
      <c r="BN66" s="4">
        <f>2*'Tabulky jízd'!BN72*Vzdálenosti!$F$80-Vzdálenosti!$F$80*IF('Tabulky jízd'!BN72&gt;0,"1","0")</f>
        <v>0</v>
      </c>
      <c r="BO66" s="4">
        <f>2*'Tabulky jízd'!BO72*Vzdálenosti!$F$80-Vzdálenosti!$F$80*IF('Tabulky jízd'!BO72&gt;0,"1","0")</f>
        <v>0</v>
      </c>
      <c r="BP66" s="4">
        <f>2*'Tabulky jízd'!BP72*Vzdálenosti!$F$80-Vzdálenosti!$F$80*IF('Tabulky jízd'!BP72&gt;0,"1","0")</f>
        <v>0</v>
      </c>
      <c r="BQ66" s="4">
        <f>2*'Tabulky jízd'!BQ72*Vzdálenosti!$F$80-Vzdálenosti!$F$80*IF('Tabulky jízd'!BQ72&gt;0,"1","0")</f>
        <v>0</v>
      </c>
      <c r="BR66" s="4">
        <f>2*'Tabulky jízd'!BR72*Vzdálenosti!$F$80-Vzdálenosti!$F$80*IF('Tabulky jízd'!BR72&gt;0,"1","0")</f>
        <v>0</v>
      </c>
      <c r="BS66" s="4">
        <f>2*'Tabulky jízd'!BS72*Vzdálenosti!$F$80-Vzdálenosti!$F$80*IF('Tabulky jízd'!BS72&gt;0,"1","0")</f>
        <v>0</v>
      </c>
      <c r="BT66" s="4">
        <f>2*'Tabulky jízd'!BT72*Vzdálenosti!$F$80-Vzdálenosti!$F$80*IF('Tabulky jízd'!BT72&gt;0,"1","0")</f>
        <v>0</v>
      </c>
      <c r="BU66" s="4">
        <f>2*'Tabulky jízd'!BU72*Vzdálenosti!$F$80-Vzdálenosti!$F$80*IF('Tabulky jízd'!BU72&gt;0,"1","0")</f>
        <v>0</v>
      </c>
      <c r="BV66" s="4">
        <f>2*'Tabulky jízd'!BV72*Vzdálenosti!$F$80-Vzdálenosti!$F$80*IF('Tabulky jízd'!BV72&gt;0,"1","0")</f>
        <v>0</v>
      </c>
      <c r="BW66" s="4">
        <f>2*'Tabulky jízd'!BW72*Vzdálenosti!$F$80-Vzdálenosti!$F$80*IF('Tabulky jízd'!BW72&gt;0,"1","0")</f>
        <v>0</v>
      </c>
      <c r="BX66" s="4">
        <f>2*'Tabulky jízd'!BX72*Vzdálenosti!$F$80-Vzdálenosti!$F$80*IF('Tabulky jízd'!BX72&gt;0,"1","0")</f>
        <v>0</v>
      </c>
      <c r="BY66" s="4">
        <f>2*'Tabulky jízd'!BY72*Vzdálenosti!$F$80-Vzdálenosti!$F$80*IF('Tabulky jízd'!BY72&gt;0,"1","0")</f>
        <v>0</v>
      </c>
      <c r="BZ66" s="4">
        <f>2*'Tabulky jízd'!BZ72*Vzdálenosti!$F$80-Vzdálenosti!$F$80*IF('Tabulky jízd'!BZ72&gt;0,"1","0")</f>
        <v>730</v>
      </c>
      <c r="CA66" s="4">
        <f>2*'Tabulky jízd'!CA72*Vzdálenosti!$F$80-Vzdálenosti!$F$80*IF('Tabulky jízd'!CA72&gt;0,"1","0")</f>
        <v>0</v>
      </c>
      <c r="CB66" s="4">
        <f>2*'Tabulky jízd'!CB72*Vzdálenosti!$F$80-Vzdálenosti!$F$80*IF('Tabulky jízd'!CB72&gt;0,"1","0")</f>
        <v>0</v>
      </c>
      <c r="CC66" s="4">
        <f>2*'Tabulky jízd'!CC72*Vzdálenosti!$F$80-Vzdálenosti!$F$80*IF('Tabulky jízd'!CC72&gt;0,"1","0")</f>
        <v>0</v>
      </c>
      <c r="CD66" s="4">
        <f>2*'Tabulky jízd'!CD72*Vzdálenosti!$F$80-Vzdálenosti!$F$80*IF('Tabulky jízd'!CD72&gt;0,"1","0")</f>
        <v>0</v>
      </c>
      <c r="CE66" s="4">
        <f>2*'Tabulky jízd'!CE72*Vzdálenosti!$F$80-Vzdálenosti!$F$80*IF('Tabulky jízd'!CE72&gt;0,"1","0")</f>
        <v>0</v>
      </c>
      <c r="CF66" s="4">
        <f>2*'Tabulky jízd'!CF72*Vzdálenosti!$F$80-Vzdálenosti!$F$80*IF('Tabulky jízd'!CF72&gt;0,"1","0")</f>
        <v>0</v>
      </c>
      <c r="CG66" s="4">
        <f>2*'Tabulky jízd'!CG72*Vzdálenosti!$F$80-Vzdálenosti!$F$80*IF('Tabulky jízd'!CG72&gt;0,"1","0")</f>
        <v>0</v>
      </c>
      <c r="CH66" s="4">
        <f>2*'Tabulky jízd'!CH72*Vzdálenosti!$F$80-Vzdálenosti!$F$80*IF('Tabulky jízd'!CH72&gt;0,"1","0")</f>
        <v>0</v>
      </c>
      <c r="CI66" s="4">
        <f>2*'Tabulky jízd'!CI72*Vzdálenosti!$F$80-Vzdálenosti!$F$80*IF('Tabulky jízd'!CI72&gt;0,"1","0")</f>
        <v>0</v>
      </c>
      <c r="CJ66" s="4">
        <f>2*'Tabulky jízd'!CJ72*Vzdálenosti!$F$80-Vzdálenosti!$F$80*IF('Tabulky jízd'!CJ72&gt;0,"1","0")</f>
        <v>730</v>
      </c>
      <c r="CK66" s="4">
        <f>2*'Tabulky jízd'!CK72*Vzdálenosti!$F$80-Vzdálenosti!$F$80*IF('Tabulky jízd'!CK72&gt;0,"1","0")</f>
        <v>0</v>
      </c>
      <c r="CL66" s="4">
        <f>2*'Tabulky jízd'!CL72*Vzdálenosti!$F$80-Vzdálenosti!$F$80*IF('Tabulky jízd'!CL72&gt;0,"1","0")</f>
        <v>0</v>
      </c>
      <c r="CM66" s="4">
        <f>2*'Tabulky jízd'!CM72*Vzdálenosti!$F$80-Vzdálenosti!$F$80*IF('Tabulky jízd'!CM72&gt;0,"1","0")</f>
        <v>0</v>
      </c>
      <c r="CN66" s="4">
        <f>2*'Tabulky jízd'!CN72*Vzdálenosti!$F$80-Vzdálenosti!$F$80*IF('Tabulky jízd'!CN72&gt;0,"1","0")</f>
        <v>0</v>
      </c>
      <c r="CO66" s="4">
        <f>2*'Tabulky jízd'!CO72*Vzdálenosti!$F$80-Vzdálenosti!$F$80*IF('Tabulky jízd'!CO72&gt;0,"1","0")</f>
        <v>0</v>
      </c>
      <c r="CP66" s="4">
        <f>2*'Tabulky jízd'!CP72*Vzdálenosti!$F$80-Vzdálenosti!$F$80*IF('Tabulky jízd'!CP72&gt;0,"1","0")</f>
        <v>0</v>
      </c>
      <c r="CQ66" s="4">
        <f>2*'Tabulky jízd'!CQ72*Vzdálenosti!$F$80-Vzdálenosti!$F$80*IF('Tabulky jízd'!CQ72&gt;0,"1","0")</f>
        <v>0</v>
      </c>
      <c r="CR66" s="4">
        <f>2*'Tabulky jízd'!CR72*Vzdálenosti!$F$80-Vzdálenosti!$F$80*IF('Tabulky jízd'!CR72&gt;0,"1","0")</f>
        <v>0</v>
      </c>
      <c r="CS66" s="4">
        <f>2*'Tabulky jízd'!CS72*Vzdálenosti!$F$80-Vzdálenosti!$F$80*IF('Tabulky jízd'!CS72&gt;0,"1","0")</f>
        <v>0</v>
      </c>
      <c r="CT66" s="4">
        <f>2*'Tabulky jízd'!CT72*Vzdálenosti!$F$80-Vzdálenosti!$F$80*IF('Tabulky jízd'!CT72&gt;0,"1","0")</f>
        <v>0</v>
      </c>
      <c r="CU66" s="4">
        <f>2*'Tabulky jízd'!CU72*Vzdálenosti!$F$80-Vzdálenosti!$F$80*IF('Tabulky jízd'!CU72&gt;0,"1","0")</f>
        <v>1022</v>
      </c>
      <c r="CV66" s="4">
        <f>2*'Tabulky jízd'!CV72*Vzdálenosti!$F$80-Vzdálenosti!$F$80*IF('Tabulky jízd'!CV72&gt;0,"1","0")</f>
        <v>146</v>
      </c>
      <c r="CW66" s="16">
        <f t="shared" si="3"/>
        <v>9490</v>
      </c>
    </row>
    <row r="67" spans="1:101" s="15" customFormat="1" x14ac:dyDescent="0.25">
      <c r="A67" s="19"/>
      <c r="B67" s="16" t="s">
        <v>55</v>
      </c>
      <c r="C67" s="16" t="s">
        <v>54</v>
      </c>
      <c r="D67" s="156" t="s">
        <v>100</v>
      </c>
      <c r="E67" s="4" t="s">
        <v>66</v>
      </c>
      <c r="F67" s="16">
        <v>3</v>
      </c>
      <c r="G67" s="16"/>
      <c r="H67" s="4">
        <f>2*'Tabulky jízd'!H73*Vzdálenosti!$F$81-Vzdálenosti!$F$81*IF('Tabulky jízd'!H73&gt;0,"1","0")</f>
        <v>0</v>
      </c>
      <c r="I67" s="4">
        <f>2*'Tabulky jízd'!I73*Vzdálenosti!$F$81-Vzdálenosti!$F$81*IF('Tabulky jízd'!I73&gt;0,"1","0")</f>
        <v>0</v>
      </c>
      <c r="J67" s="4">
        <f>2*'Tabulky jízd'!J73*Vzdálenosti!$F$81-Vzdálenosti!$F$81*IF('Tabulky jízd'!J73&gt;0,"1","0")</f>
        <v>0</v>
      </c>
      <c r="K67" s="4">
        <f>2*'Tabulky jízd'!K73*Vzdálenosti!$F$81-Vzdálenosti!$F$81*IF('Tabulky jízd'!K73&gt;0,"1","0")</f>
        <v>0</v>
      </c>
      <c r="L67" s="4">
        <f>2*'Tabulky jízd'!L73*Vzdálenosti!$F$81-Vzdálenosti!$F$81*IF('Tabulky jízd'!L73&gt;0,"1","0")</f>
        <v>0</v>
      </c>
      <c r="M67" s="4">
        <f>2*'Tabulky jízd'!M73*Vzdálenosti!$F$81-Vzdálenosti!$F$81*IF('Tabulky jízd'!M73&gt;0,"1","0")</f>
        <v>0</v>
      </c>
      <c r="N67" s="4">
        <f>2*'Tabulky jízd'!N73*Vzdálenosti!$F$81-Vzdálenosti!$F$81*IF('Tabulky jízd'!N73&gt;0,"1","0")</f>
        <v>0</v>
      </c>
      <c r="O67" s="4">
        <f>2*'Tabulky jízd'!O73*Vzdálenosti!$F$81-Vzdálenosti!$F$81*IF('Tabulky jízd'!O73&gt;0,"1","0")</f>
        <v>146</v>
      </c>
      <c r="P67" s="4">
        <f>2*'Tabulky jízd'!P73*Vzdálenosti!$F$81-Vzdálenosti!$F$81*IF('Tabulky jízd'!P73&gt;0,"1","0")</f>
        <v>1606</v>
      </c>
      <c r="Q67" s="4">
        <f>2*'Tabulky jízd'!Q73*Vzdálenosti!$F$81-Vzdálenosti!$F$81*IF('Tabulky jízd'!Q73&gt;0,"1","0")</f>
        <v>0</v>
      </c>
      <c r="R67" s="4">
        <f>2*'Tabulky jízd'!R73*Vzdálenosti!$F$81-Vzdálenosti!$F$81*IF('Tabulky jízd'!R73&gt;0,"1","0")</f>
        <v>2774</v>
      </c>
      <c r="S67" s="4">
        <f>2*'Tabulky jízd'!S73*Vzdálenosti!$F$81-Vzdálenosti!$F$81*IF('Tabulky jízd'!S73&gt;0,"1","0")</f>
        <v>2190</v>
      </c>
      <c r="T67" s="4">
        <f>2*'Tabulky jízd'!T73*Vzdálenosti!$F$81-Vzdálenosti!$F$81*IF('Tabulky jízd'!T73&gt;0,"1","0")</f>
        <v>0</v>
      </c>
      <c r="U67" s="4">
        <f>2*'Tabulky jízd'!U73*Vzdálenosti!$F$81-Vzdálenosti!$F$81*IF('Tabulky jízd'!U73&gt;0,"1","0")</f>
        <v>0</v>
      </c>
      <c r="V67" s="4">
        <f>2*'Tabulky jízd'!V73*Vzdálenosti!$F$81-Vzdálenosti!$F$81*IF('Tabulky jízd'!V73&gt;0,"1","0")</f>
        <v>730</v>
      </c>
      <c r="W67" s="4">
        <f>2*'Tabulky jízd'!W73*Vzdálenosti!$F$81-Vzdálenosti!$F$81*IF('Tabulky jízd'!W73&gt;0,"1","0")</f>
        <v>438</v>
      </c>
      <c r="X67" s="4">
        <f>2*'Tabulky jízd'!X73*Vzdálenosti!$F$81-Vzdálenosti!$F$81*IF('Tabulky jízd'!X73&gt;0,"1","0")</f>
        <v>0</v>
      </c>
      <c r="Y67" s="4">
        <f>2*'Tabulky jízd'!Y73*Vzdálenosti!$F$81-Vzdálenosti!$F$81*IF('Tabulky jízd'!Y73&gt;0,"1","0")</f>
        <v>0</v>
      </c>
      <c r="Z67" s="4">
        <f>2*'Tabulky jízd'!Z73*Vzdálenosti!$F$81-Vzdálenosti!$F$81*IF('Tabulky jízd'!Z73&gt;0,"1","0")</f>
        <v>0</v>
      </c>
      <c r="AA67" s="4">
        <f>2*'Tabulky jízd'!AA73*Vzdálenosti!$F$81-Vzdálenosti!$F$81*IF('Tabulky jízd'!AA73&gt;0,"1","0")</f>
        <v>0</v>
      </c>
      <c r="AB67" s="4">
        <f>2*'Tabulky jízd'!AB73*Vzdálenosti!$F$81-Vzdálenosti!$F$81*IF('Tabulky jízd'!AB73&gt;0,"1","0")</f>
        <v>0</v>
      </c>
      <c r="AC67" s="4">
        <f>2*'Tabulky jízd'!AC73*Vzdálenosti!$F$81-Vzdálenosti!$F$81*IF('Tabulky jízd'!AC73&gt;0,"1","0")</f>
        <v>0</v>
      </c>
      <c r="AD67" s="4">
        <f>2*'Tabulky jízd'!AD73*Vzdálenosti!$F$81-Vzdálenosti!$F$81*IF('Tabulky jízd'!AD73&gt;0,"1","0")</f>
        <v>0</v>
      </c>
      <c r="AE67" s="4">
        <f>2*'Tabulky jízd'!AE73*Vzdálenosti!$F$81-Vzdálenosti!$F$81*IF('Tabulky jízd'!AE73&gt;0,"1","0")</f>
        <v>0</v>
      </c>
      <c r="AF67" s="4">
        <f>2*'Tabulky jízd'!AF73*Vzdálenosti!$F$81-Vzdálenosti!$F$81*IF('Tabulky jízd'!AF73&gt;0,"1","0")</f>
        <v>0</v>
      </c>
      <c r="AG67" s="4">
        <f>2*'Tabulky jízd'!AG73*Vzdálenosti!$F$81-Vzdálenosti!$F$81*IF('Tabulky jízd'!AG73&gt;0,"1","0")</f>
        <v>0</v>
      </c>
      <c r="AH67" s="4">
        <f>2*'Tabulky jízd'!AH73*Vzdálenosti!$F$81-Vzdálenosti!$F$81*IF('Tabulky jízd'!AH73&gt;0,"1","0")</f>
        <v>0</v>
      </c>
      <c r="AI67" s="4">
        <f>2*'Tabulky jízd'!AI73*Vzdálenosti!$F$81-Vzdálenosti!$F$81*IF('Tabulky jízd'!AI73&gt;0,"1","0")</f>
        <v>0</v>
      </c>
      <c r="AJ67" s="4">
        <f>2*'Tabulky jízd'!AJ73*Vzdálenosti!$F$81-Vzdálenosti!$F$81*IF('Tabulky jízd'!AJ73&gt;0,"1","0")</f>
        <v>0</v>
      </c>
      <c r="AK67" s="4">
        <f>2*'Tabulky jízd'!AK73*Vzdálenosti!$F$81-Vzdálenosti!$F$81*IF('Tabulky jízd'!AK73&gt;0,"1","0")</f>
        <v>1022</v>
      </c>
      <c r="AL67" s="4">
        <f>2*'Tabulky jízd'!AL73*Vzdálenosti!$F$81-Vzdálenosti!$F$81*IF('Tabulky jízd'!AL73&gt;0,"1","0")</f>
        <v>0</v>
      </c>
      <c r="AM67" s="4">
        <f>2*'Tabulky jízd'!AM73*Vzdálenosti!$F$81-Vzdálenosti!$F$81*IF('Tabulky jízd'!AM73&gt;0,"1","0")</f>
        <v>1606</v>
      </c>
      <c r="AN67" s="4">
        <f>2*'Tabulky jízd'!AN73*Vzdálenosti!$F$81-Vzdálenosti!$F$81*IF('Tabulky jízd'!AN73&gt;0,"1","0")</f>
        <v>2774</v>
      </c>
      <c r="AO67" s="4">
        <f>2*'Tabulky jízd'!AO73*Vzdálenosti!$F$81-Vzdálenosti!$F$81*IF('Tabulky jízd'!AO73&gt;0,"1","0")</f>
        <v>0</v>
      </c>
      <c r="AP67" s="4">
        <f>2*'Tabulky jízd'!AP73*Vzdálenosti!$F$81-Vzdálenosti!$F$81*IF('Tabulky jízd'!AP73&gt;0,"1","0")</f>
        <v>1022</v>
      </c>
      <c r="AQ67" s="4">
        <f>2*'Tabulky jízd'!AQ73*Vzdálenosti!$F$81-Vzdálenosti!$F$81*IF('Tabulky jízd'!AQ73&gt;0,"1","0")</f>
        <v>2190</v>
      </c>
      <c r="AR67" s="4">
        <f>2*'Tabulky jízd'!AR73*Vzdálenosti!$F$81-Vzdálenosti!$F$81*IF('Tabulky jízd'!AR73&gt;0,"1","0")</f>
        <v>0</v>
      </c>
      <c r="AS67" s="4">
        <f>2*'Tabulky jízd'!AS73*Vzdálenosti!$F$81-Vzdálenosti!$F$81*IF('Tabulky jízd'!AS73&gt;0,"1","0")</f>
        <v>1606</v>
      </c>
      <c r="AT67" s="4">
        <f>2*'Tabulky jízd'!AT73*Vzdálenosti!$F$81-Vzdálenosti!$F$81*IF('Tabulky jízd'!AT73&gt;0,"1","0")</f>
        <v>2774</v>
      </c>
      <c r="AU67" s="4">
        <f>2*'Tabulky jízd'!AU73*Vzdálenosti!$F$81-Vzdálenosti!$F$81*IF('Tabulky jízd'!AU73&gt;0,"1","0")</f>
        <v>0</v>
      </c>
      <c r="AV67" s="4">
        <f>2*'Tabulky jízd'!AV73*Vzdálenosti!$F$81-Vzdálenosti!$F$81*IF('Tabulky jízd'!AV73&gt;0,"1","0")</f>
        <v>2190</v>
      </c>
      <c r="AW67" s="4">
        <f>2*'Tabulky jízd'!AW73*Vzdálenosti!$F$81-Vzdálenosti!$F$81*IF('Tabulky jízd'!AW73&gt;0,"1","0")</f>
        <v>2774</v>
      </c>
      <c r="AX67" s="4">
        <f>2*'Tabulky jízd'!AX73*Vzdálenosti!$F$81-Vzdálenosti!$F$81*IF('Tabulky jízd'!AX73&gt;0,"1","0")</f>
        <v>0</v>
      </c>
      <c r="AY67" s="4">
        <f>2*'Tabulky jízd'!AY73*Vzdálenosti!$F$81-Vzdálenosti!$F$81*IF('Tabulky jízd'!AY73&gt;0,"1","0")</f>
        <v>3066</v>
      </c>
      <c r="AZ67" s="4">
        <f>2*'Tabulky jízd'!AZ73*Vzdálenosti!$F$81-Vzdálenosti!$F$81*IF('Tabulky jízd'!AZ73&gt;0,"1","0")</f>
        <v>1606</v>
      </c>
      <c r="BA67" s="4">
        <f>2*'Tabulky jízd'!BA73*Vzdálenosti!$F$81-Vzdálenosti!$F$81*IF('Tabulky jízd'!BA73&gt;0,"1","0")</f>
        <v>0</v>
      </c>
      <c r="BB67" s="4">
        <f>2*'Tabulky jízd'!BB73*Vzdálenosti!$F$81-Vzdálenosti!$F$81*IF('Tabulky jízd'!BB73&gt;0,"1","0")</f>
        <v>0</v>
      </c>
      <c r="BC67" s="4">
        <f>2*'Tabulky jízd'!BC73*Vzdálenosti!$F$81-Vzdálenosti!$F$81*IF('Tabulky jízd'!BC73&gt;0,"1","0")</f>
        <v>0</v>
      </c>
      <c r="BD67" s="4">
        <f>2*'Tabulky jízd'!BD73*Vzdálenosti!$F$81-Vzdálenosti!$F$81*IF('Tabulky jízd'!BD73&gt;0,"1","0")</f>
        <v>0</v>
      </c>
      <c r="BE67" s="4">
        <f>2*'Tabulky jízd'!BE73*Vzdálenosti!$F$81-Vzdálenosti!$F$81*IF('Tabulky jízd'!BE73&gt;0,"1","0")</f>
        <v>0</v>
      </c>
      <c r="BF67" s="4">
        <f>2*'Tabulky jízd'!BF73*Vzdálenosti!$F$81-Vzdálenosti!$F$81*IF('Tabulky jízd'!BF73&gt;0,"1","0")</f>
        <v>0</v>
      </c>
      <c r="BG67" s="4">
        <f>2*'Tabulky jízd'!BG73*Vzdálenosti!$F$81-Vzdálenosti!$F$81*IF('Tabulky jízd'!BG73&gt;0,"1","0")</f>
        <v>0</v>
      </c>
      <c r="BH67" s="4">
        <f>2*'Tabulky jízd'!BH73*Vzdálenosti!$F$81-Vzdálenosti!$F$81*IF('Tabulky jízd'!BH73&gt;0,"1","0")</f>
        <v>0</v>
      </c>
      <c r="BI67" s="4">
        <f>2*'Tabulky jízd'!BI73*Vzdálenosti!$F$81-Vzdálenosti!$F$81*IF('Tabulky jízd'!BI73&gt;0,"1","0")</f>
        <v>0</v>
      </c>
      <c r="BJ67" s="4">
        <f>2*'Tabulky jízd'!BJ73*Vzdálenosti!$F$81-Vzdálenosti!$F$81*IF('Tabulky jízd'!BJ73&gt;0,"1","0")</f>
        <v>0</v>
      </c>
      <c r="BK67" s="4">
        <f>2*'Tabulky jízd'!BK73*Vzdálenosti!$F$81-Vzdálenosti!$F$81*IF('Tabulky jízd'!BK73&gt;0,"1","0")</f>
        <v>0</v>
      </c>
      <c r="BL67" s="4">
        <f>2*'Tabulky jízd'!BL73*Vzdálenosti!$F$81-Vzdálenosti!$F$81*IF('Tabulky jízd'!BL73&gt;0,"1","0")</f>
        <v>0</v>
      </c>
      <c r="BM67" s="4">
        <f>2*'Tabulky jízd'!BM73*Vzdálenosti!$F$81-Vzdálenosti!$F$81*IF('Tabulky jízd'!BM73&gt;0,"1","0")</f>
        <v>0</v>
      </c>
      <c r="BN67" s="4">
        <f>2*'Tabulky jízd'!BN73*Vzdálenosti!$F$81-Vzdálenosti!$F$81*IF('Tabulky jízd'!BN73&gt;0,"1","0")</f>
        <v>0</v>
      </c>
      <c r="BO67" s="4">
        <f>2*'Tabulky jízd'!BO73*Vzdálenosti!$F$81-Vzdálenosti!$F$81*IF('Tabulky jízd'!BO73&gt;0,"1","0")</f>
        <v>2774</v>
      </c>
      <c r="BP67" s="4">
        <f>2*'Tabulky jízd'!BP73*Vzdálenosti!$F$81-Vzdálenosti!$F$81*IF('Tabulky jízd'!BP73&gt;0,"1","0")</f>
        <v>0</v>
      </c>
      <c r="BQ67" s="4">
        <f>2*'Tabulky jízd'!BQ73*Vzdálenosti!$F$81-Vzdálenosti!$F$81*IF('Tabulky jízd'!BQ73&gt;0,"1","0")</f>
        <v>2190</v>
      </c>
      <c r="BR67" s="4">
        <f>2*'Tabulky jízd'!BR73*Vzdálenosti!$F$81-Vzdálenosti!$F$81*IF('Tabulky jízd'!BR73&gt;0,"1","0")</f>
        <v>2190</v>
      </c>
      <c r="BS67" s="4">
        <f>2*'Tabulky jízd'!BS73*Vzdálenosti!$F$81-Vzdálenosti!$F$81*IF('Tabulky jízd'!BS73&gt;0,"1","0")</f>
        <v>0</v>
      </c>
      <c r="BT67" s="4">
        <f>2*'Tabulky jízd'!BT73*Vzdálenosti!$F$81-Vzdálenosti!$F$81*IF('Tabulky jízd'!BT73&gt;0,"1","0")</f>
        <v>0</v>
      </c>
      <c r="BU67" s="4">
        <f>2*'Tabulky jízd'!BU73*Vzdálenosti!$F$81-Vzdálenosti!$F$81*IF('Tabulky jízd'!BU73&gt;0,"1","0")</f>
        <v>0</v>
      </c>
      <c r="BV67" s="4">
        <f>2*'Tabulky jízd'!BV73*Vzdálenosti!$F$81-Vzdálenosti!$F$81*IF('Tabulky jízd'!BV73&gt;0,"1","0")</f>
        <v>0</v>
      </c>
      <c r="BW67" s="4">
        <f>2*'Tabulky jízd'!BW73*Vzdálenosti!$F$81-Vzdálenosti!$F$81*IF('Tabulky jízd'!BW73&gt;0,"1","0")</f>
        <v>0</v>
      </c>
      <c r="BX67" s="4">
        <f>2*'Tabulky jízd'!BX73*Vzdálenosti!$F$81-Vzdálenosti!$F$81*IF('Tabulky jízd'!BX73&gt;0,"1","0")</f>
        <v>0</v>
      </c>
      <c r="BY67" s="4">
        <f>2*'Tabulky jízd'!BY73*Vzdálenosti!$F$81-Vzdálenosti!$F$81*IF('Tabulky jízd'!BY73&gt;0,"1","0")</f>
        <v>0</v>
      </c>
      <c r="BZ67" s="4">
        <f>2*'Tabulky jízd'!BZ73*Vzdálenosti!$F$81-Vzdálenosti!$F$81*IF('Tabulky jízd'!BZ73&gt;0,"1","0")</f>
        <v>1898</v>
      </c>
      <c r="CA67" s="4">
        <f>2*'Tabulky jízd'!CA73*Vzdálenosti!$F$81-Vzdálenosti!$F$81*IF('Tabulky jízd'!CA73&gt;0,"1","0")</f>
        <v>0</v>
      </c>
      <c r="CB67" s="4">
        <f>2*'Tabulky jízd'!CB73*Vzdálenosti!$F$81-Vzdálenosti!$F$81*IF('Tabulky jízd'!CB73&gt;0,"1","0")</f>
        <v>0</v>
      </c>
      <c r="CC67" s="4">
        <f>2*'Tabulky jízd'!CC73*Vzdálenosti!$F$81-Vzdálenosti!$F$81*IF('Tabulky jízd'!CC73&gt;0,"1","0")</f>
        <v>0</v>
      </c>
      <c r="CD67" s="4">
        <f>2*'Tabulky jízd'!CD73*Vzdálenosti!$F$81-Vzdálenosti!$F$81*IF('Tabulky jízd'!CD73&gt;0,"1","0")</f>
        <v>0</v>
      </c>
      <c r="CE67" s="4">
        <f>2*'Tabulky jízd'!CE73*Vzdálenosti!$F$81-Vzdálenosti!$F$81*IF('Tabulky jízd'!CE73&gt;0,"1","0")</f>
        <v>0</v>
      </c>
      <c r="CF67" s="4">
        <f>2*'Tabulky jízd'!CF73*Vzdálenosti!$F$81-Vzdálenosti!$F$81*IF('Tabulky jízd'!CF73&gt;0,"1","0")</f>
        <v>0</v>
      </c>
      <c r="CG67" s="4">
        <f>2*'Tabulky jízd'!CG73*Vzdálenosti!$F$81-Vzdálenosti!$F$81*IF('Tabulky jízd'!CG73&gt;0,"1","0")</f>
        <v>0</v>
      </c>
      <c r="CH67" s="4">
        <f>2*'Tabulky jízd'!CH73*Vzdálenosti!$F$81-Vzdálenosti!$F$81*IF('Tabulky jízd'!CH73&gt;0,"1","0")</f>
        <v>0</v>
      </c>
      <c r="CI67" s="4">
        <f>2*'Tabulky jízd'!CI73*Vzdálenosti!$F$81-Vzdálenosti!$F$81*IF('Tabulky jízd'!CI73&gt;0,"1","0")</f>
        <v>0</v>
      </c>
      <c r="CJ67" s="4">
        <f>2*'Tabulky jízd'!CJ73*Vzdálenosti!$F$81-Vzdálenosti!$F$81*IF('Tabulky jízd'!CJ73&gt;0,"1","0")</f>
        <v>0</v>
      </c>
      <c r="CK67" s="4">
        <f>2*'Tabulky jízd'!CK73*Vzdálenosti!$F$81-Vzdálenosti!$F$81*IF('Tabulky jízd'!CK73&gt;0,"1","0")</f>
        <v>0</v>
      </c>
      <c r="CL67" s="4">
        <f>2*'Tabulky jízd'!CL73*Vzdálenosti!$F$81-Vzdálenosti!$F$81*IF('Tabulky jízd'!CL73&gt;0,"1","0")</f>
        <v>0</v>
      </c>
      <c r="CM67" s="4">
        <f>2*'Tabulky jízd'!CM73*Vzdálenosti!$F$81-Vzdálenosti!$F$81*IF('Tabulky jízd'!CM73&gt;0,"1","0")</f>
        <v>0</v>
      </c>
      <c r="CN67" s="4">
        <f>2*'Tabulky jízd'!CN73*Vzdálenosti!$F$81-Vzdálenosti!$F$81*IF('Tabulky jízd'!CN73&gt;0,"1","0")</f>
        <v>0</v>
      </c>
      <c r="CO67" s="4">
        <f>2*'Tabulky jízd'!CO73*Vzdálenosti!$F$81-Vzdálenosti!$F$81*IF('Tabulky jízd'!CO73&gt;0,"1","0")</f>
        <v>0</v>
      </c>
      <c r="CP67" s="4">
        <f>2*'Tabulky jízd'!CP73*Vzdálenosti!$F$81-Vzdálenosti!$F$81*IF('Tabulky jízd'!CP73&gt;0,"1","0")</f>
        <v>0</v>
      </c>
      <c r="CQ67" s="4">
        <f>2*'Tabulky jízd'!CQ73*Vzdálenosti!$F$81-Vzdálenosti!$F$81*IF('Tabulky jízd'!CQ73&gt;0,"1","0")</f>
        <v>0</v>
      </c>
      <c r="CR67" s="4">
        <f>2*'Tabulky jízd'!CR73*Vzdálenosti!$F$81-Vzdálenosti!$F$81*IF('Tabulky jízd'!CR73&gt;0,"1","0")</f>
        <v>0</v>
      </c>
      <c r="CS67" s="4">
        <f>2*'Tabulky jízd'!CS73*Vzdálenosti!$F$81-Vzdálenosti!$F$81*IF('Tabulky jízd'!CS73&gt;0,"1","0")</f>
        <v>0</v>
      </c>
      <c r="CT67" s="4">
        <f>2*'Tabulky jízd'!CT73*Vzdálenosti!$F$81-Vzdálenosti!$F$81*IF('Tabulky jízd'!CT73&gt;0,"1","0")</f>
        <v>0</v>
      </c>
      <c r="CU67" s="4">
        <f>2*'Tabulky jízd'!CU73*Vzdálenosti!$F$81-Vzdálenosti!$F$81*IF('Tabulky jízd'!CU73&gt;0,"1","0")</f>
        <v>0</v>
      </c>
      <c r="CV67" s="4">
        <f>2*'Tabulky jízd'!CV73*Vzdálenosti!$F$81-Vzdálenosti!$F$81*IF('Tabulky jízd'!CV73&gt;0,"1","0")</f>
        <v>1606</v>
      </c>
      <c r="CW67" s="16">
        <f t="shared" si="3"/>
        <v>41172</v>
      </c>
    </row>
    <row r="68" spans="1:101" s="15" customFormat="1" x14ac:dyDescent="0.25">
      <c r="A68" s="19"/>
      <c r="B68" s="16" t="s">
        <v>56</v>
      </c>
      <c r="C68" s="16" t="s">
        <v>54</v>
      </c>
      <c r="D68" s="156" t="s">
        <v>100</v>
      </c>
      <c r="E68" s="4" t="s">
        <v>67</v>
      </c>
      <c r="F68" s="16">
        <v>3</v>
      </c>
      <c r="G68" s="16"/>
      <c r="H68" s="4">
        <f>2*'Tabulky jízd'!H74*Vzdálenosti!$F$82-Vzdálenosti!$F$82*IF('Tabulky jízd'!H74&gt;0,"1","0")</f>
        <v>0</v>
      </c>
      <c r="I68" s="4">
        <f>2*'Tabulky jízd'!I74*Vzdálenosti!$F$82-Vzdálenosti!$F$82*IF('Tabulky jízd'!I74&gt;0,"1","0")</f>
        <v>0</v>
      </c>
      <c r="J68" s="4">
        <f>2*'Tabulky jízd'!J74*Vzdálenosti!$F$82-Vzdálenosti!$F$82*IF('Tabulky jízd'!J74&gt;0,"1","0")</f>
        <v>0</v>
      </c>
      <c r="K68" s="4">
        <f>2*'Tabulky jízd'!K74*Vzdálenosti!$F$82-Vzdálenosti!$F$82*IF('Tabulky jízd'!K74&gt;0,"1","0")</f>
        <v>0</v>
      </c>
      <c r="L68" s="4">
        <f>2*'Tabulky jízd'!L74*Vzdálenosti!$F$82-Vzdálenosti!$F$82*IF('Tabulky jízd'!L74&gt;0,"1","0")</f>
        <v>0</v>
      </c>
      <c r="M68" s="4">
        <f>2*'Tabulky jízd'!M74*Vzdálenosti!$F$82-Vzdálenosti!$F$82*IF('Tabulky jízd'!M74&gt;0,"1","0")</f>
        <v>0</v>
      </c>
      <c r="N68" s="4">
        <f>2*'Tabulky jízd'!N74*Vzdálenosti!$F$82-Vzdálenosti!$F$82*IF('Tabulky jízd'!N74&gt;0,"1","0")</f>
        <v>0</v>
      </c>
      <c r="O68" s="4">
        <f>2*'Tabulky jízd'!O74*Vzdálenosti!$F$82-Vzdálenosti!$F$82*IF('Tabulky jízd'!O74&gt;0,"1","0")</f>
        <v>0</v>
      </c>
      <c r="P68" s="4">
        <f>2*'Tabulky jízd'!P74*Vzdálenosti!$F$82-Vzdálenosti!$F$82*IF('Tabulky jízd'!P74&gt;0,"1","0")</f>
        <v>0</v>
      </c>
      <c r="Q68" s="4">
        <f>2*'Tabulky jízd'!Q74*Vzdálenosti!$F$82-Vzdálenosti!$F$82*IF('Tabulky jízd'!Q74&gt;0,"1","0")</f>
        <v>0</v>
      </c>
      <c r="R68" s="4">
        <f>2*'Tabulky jízd'!R74*Vzdálenosti!$F$82-Vzdálenosti!$F$82*IF('Tabulky jízd'!R74&gt;0,"1","0")</f>
        <v>0</v>
      </c>
      <c r="S68" s="4">
        <f>2*'Tabulky jízd'!S74*Vzdálenosti!$F$82-Vzdálenosti!$F$82*IF('Tabulky jízd'!S74&gt;0,"1","0")</f>
        <v>0</v>
      </c>
      <c r="T68" s="4">
        <f>2*'Tabulky jízd'!T74*Vzdálenosti!$F$82-Vzdálenosti!$F$82*IF('Tabulky jízd'!T74&gt;0,"1","0")</f>
        <v>0</v>
      </c>
      <c r="U68" s="4">
        <f>2*'Tabulky jízd'!U74*Vzdálenosti!$F$82-Vzdálenosti!$F$82*IF('Tabulky jízd'!U74&gt;0,"1","0")</f>
        <v>0</v>
      </c>
      <c r="V68" s="4">
        <f>2*'Tabulky jízd'!V74*Vzdálenosti!$F$82-Vzdálenosti!$F$82*IF('Tabulky jízd'!V74&gt;0,"1","0")</f>
        <v>0</v>
      </c>
      <c r="W68" s="4">
        <f>2*'Tabulky jízd'!W74*Vzdálenosti!$F$82-Vzdálenosti!$F$82*IF('Tabulky jízd'!W74&gt;0,"1","0")</f>
        <v>136</v>
      </c>
      <c r="X68" s="4">
        <f>2*'Tabulky jízd'!X74*Vzdálenosti!$F$82-Vzdálenosti!$F$82*IF('Tabulky jízd'!X74&gt;0,"1","0")</f>
        <v>952</v>
      </c>
      <c r="Y68" s="4">
        <f>2*'Tabulky jízd'!Y74*Vzdálenosti!$F$82-Vzdálenosti!$F$82*IF('Tabulky jízd'!Y74&gt;0,"1","0")</f>
        <v>680</v>
      </c>
      <c r="Z68" s="4">
        <f>2*'Tabulky jízd'!Z74*Vzdálenosti!$F$82-Vzdálenosti!$F$82*IF('Tabulky jízd'!Z74&gt;0,"1","0")</f>
        <v>680</v>
      </c>
      <c r="AA68" s="4">
        <f>2*'Tabulky jízd'!AA74*Vzdálenosti!$F$82-Vzdálenosti!$F$82*IF('Tabulky jízd'!AA74&gt;0,"1","0")</f>
        <v>0</v>
      </c>
      <c r="AB68" s="4">
        <f>2*'Tabulky jízd'!AB74*Vzdálenosti!$F$82-Vzdálenosti!$F$82*IF('Tabulky jízd'!AB74&gt;0,"1","0")</f>
        <v>0</v>
      </c>
      <c r="AC68" s="4">
        <f>2*'Tabulky jízd'!AC74*Vzdálenosti!$F$82-Vzdálenosti!$F$82*IF('Tabulky jízd'!AC74&gt;0,"1","0")</f>
        <v>0</v>
      </c>
      <c r="AD68" s="4">
        <f>2*'Tabulky jízd'!AD74*Vzdálenosti!$F$82-Vzdálenosti!$F$82*IF('Tabulky jízd'!AD74&gt;0,"1","0")</f>
        <v>0</v>
      </c>
      <c r="AE68" s="4">
        <f>2*'Tabulky jízd'!AE74*Vzdálenosti!$F$82-Vzdálenosti!$F$82*IF('Tabulky jízd'!AE74&gt;0,"1","0")</f>
        <v>0</v>
      </c>
      <c r="AF68" s="4">
        <f>2*'Tabulky jízd'!AF74*Vzdálenosti!$F$82-Vzdálenosti!$F$82*IF('Tabulky jízd'!AF74&gt;0,"1","0")</f>
        <v>0</v>
      </c>
      <c r="AG68" s="4">
        <f>2*'Tabulky jízd'!AG74*Vzdálenosti!$F$82-Vzdálenosti!$F$82*IF('Tabulky jízd'!AG74&gt;0,"1","0")</f>
        <v>0</v>
      </c>
      <c r="AH68" s="4">
        <f>2*'Tabulky jízd'!AH74*Vzdálenosti!$F$82-Vzdálenosti!$F$82*IF('Tabulky jízd'!AH74&gt;0,"1","0")</f>
        <v>0</v>
      </c>
      <c r="AI68" s="4">
        <f>2*'Tabulky jízd'!AI74*Vzdálenosti!$F$82-Vzdálenosti!$F$82*IF('Tabulky jízd'!AI74&gt;0,"1","0")</f>
        <v>0</v>
      </c>
      <c r="AJ68" s="4">
        <f>2*'Tabulky jízd'!AJ74*Vzdálenosti!$F$82-Vzdálenosti!$F$82*IF('Tabulky jízd'!AJ74&gt;0,"1","0")</f>
        <v>0</v>
      </c>
      <c r="AK68" s="4">
        <f>2*'Tabulky jízd'!AK74*Vzdálenosti!$F$82-Vzdálenosti!$F$82*IF('Tabulky jízd'!AK74&gt;0,"1","0")</f>
        <v>0</v>
      </c>
      <c r="AL68" s="4">
        <f>2*'Tabulky jízd'!AL74*Vzdálenosti!$F$82-Vzdálenosti!$F$82*IF('Tabulky jízd'!AL74&gt;0,"1","0")</f>
        <v>0</v>
      </c>
      <c r="AM68" s="4">
        <f>2*'Tabulky jízd'!AM74*Vzdálenosti!$F$82-Vzdálenosti!$F$82*IF('Tabulky jízd'!AM74&gt;0,"1","0")</f>
        <v>0</v>
      </c>
      <c r="AN68" s="4">
        <f>2*'Tabulky jízd'!AN74*Vzdálenosti!$F$82-Vzdálenosti!$F$82*IF('Tabulky jízd'!AN74&gt;0,"1","0")</f>
        <v>0</v>
      </c>
      <c r="AO68" s="4">
        <f>2*'Tabulky jízd'!AO74*Vzdálenosti!$F$82-Vzdálenosti!$F$82*IF('Tabulky jízd'!AO74&gt;0,"1","0")</f>
        <v>0</v>
      </c>
      <c r="AP68" s="4">
        <f>2*'Tabulky jízd'!AP74*Vzdálenosti!$F$82-Vzdálenosti!$F$82*IF('Tabulky jízd'!AP74&gt;0,"1","0")</f>
        <v>680</v>
      </c>
      <c r="AQ68" s="4">
        <f>2*'Tabulky jízd'!AQ74*Vzdálenosti!$F$82-Vzdálenosti!$F$82*IF('Tabulky jízd'!AQ74&gt;0,"1","0")</f>
        <v>1224</v>
      </c>
      <c r="AR68" s="4">
        <f>2*'Tabulky jízd'!AR74*Vzdálenosti!$F$82-Vzdálenosti!$F$82*IF('Tabulky jízd'!AR74&gt;0,"1","0")</f>
        <v>136</v>
      </c>
      <c r="AS68" s="4">
        <f>2*'Tabulky jízd'!AS74*Vzdálenosti!$F$82-Vzdálenosti!$F$82*IF('Tabulky jízd'!AS74&gt;0,"1","0")</f>
        <v>680</v>
      </c>
      <c r="AT68" s="4">
        <f>2*'Tabulky jízd'!AT74*Vzdálenosti!$F$82-Vzdálenosti!$F$82*IF('Tabulky jízd'!AT74&gt;0,"1","0")</f>
        <v>680</v>
      </c>
      <c r="AU68" s="4">
        <f>2*'Tabulky jízd'!AU74*Vzdálenosti!$F$82-Vzdálenosti!$F$82*IF('Tabulky jízd'!AU74&gt;0,"1","0")</f>
        <v>952</v>
      </c>
      <c r="AV68" s="4">
        <f>2*'Tabulky jízd'!AV74*Vzdálenosti!$F$82-Vzdálenosti!$F$82*IF('Tabulky jízd'!AV74&gt;0,"1","0")</f>
        <v>952</v>
      </c>
      <c r="AW68" s="4">
        <f>2*'Tabulky jízd'!AW74*Vzdálenosti!$F$82-Vzdálenosti!$F$82*IF('Tabulky jízd'!AW74&gt;0,"1","0")</f>
        <v>952</v>
      </c>
      <c r="AX68" s="4">
        <f>2*'Tabulky jízd'!AX74*Vzdálenosti!$F$82-Vzdálenosti!$F$82*IF('Tabulky jízd'!AX74&gt;0,"1","0")</f>
        <v>0</v>
      </c>
      <c r="AY68" s="4">
        <f>2*'Tabulky jízd'!AY74*Vzdálenosti!$F$82-Vzdálenosti!$F$82*IF('Tabulky jízd'!AY74&gt;0,"1","0")</f>
        <v>0</v>
      </c>
      <c r="AZ68" s="4">
        <f>2*'Tabulky jízd'!AZ74*Vzdálenosti!$F$82-Vzdálenosti!$F$82*IF('Tabulky jízd'!AZ74&gt;0,"1","0")</f>
        <v>0</v>
      </c>
      <c r="BA68" s="4">
        <f>2*'Tabulky jízd'!BA74*Vzdálenosti!$F$82-Vzdálenosti!$F$82*IF('Tabulky jízd'!BA74&gt;0,"1","0")</f>
        <v>0</v>
      </c>
      <c r="BB68" s="4">
        <f>2*'Tabulky jízd'!BB74*Vzdálenosti!$F$82-Vzdálenosti!$F$82*IF('Tabulky jízd'!BB74&gt;0,"1","0")</f>
        <v>0</v>
      </c>
      <c r="BC68" s="4">
        <f>2*'Tabulky jízd'!BC74*Vzdálenosti!$F$82-Vzdálenosti!$F$82*IF('Tabulky jízd'!BC74&gt;0,"1","0")</f>
        <v>0</v>
      </c>
      <c r="BD68" s="4">
        <f>2*'Tabulky jízd'!BD74*Vzdálenosti!$F$82-Vzdálenosti!$F$82*IF('Tabulky jízd'!BD74&gt;0,"1","0")</f>
        <v>680</v>
      </c>
      <c r="BE68" s="4">
        <f>2*'Tabulky jízd'!BE74*Vzdálenosti!$F$82-Vzdálenosti!$F$82*IF('Tabulky jízd'!BE74&gt;0,"1","0")</f>
        <v>952</v>
      </c>
      <c r="BF68" s="4">
        <f>2*'Tabulky jízd'!BF74*Vzdálenosti!$F$82-Vzdálenosti!$F$82*IF('Tabulky jízd'!BF74&gt;0,"1","0")</f>
        <v>680</v>
      </c>
      <c r="BG68" s="4">
        <f>2*'Tabulky jízd'!BG74*Vzdálenosti!$F$82-Vzdálenosti!$F$82*IF('Tabulky jízd'!BG74&gt;0,"1","0")</f>
        <v>0</v>
      </c>
      <c r="BH68" s="4">
        <f>2*'Tabulky jízd'!BH74*Vzdálenosti!$F$82-Vzdálenosti!$F$82*IF('Tabulky jízd'!BH74&gt;0,"1","0")</f>
        <v>952</v>
      </c>
      <c r="BI68" s="4">
        <f>2*'Tabulky jízd'!BI74*Vzdálenosti!$F$82-Vzdálenosti!$F$82*IF('Tabulky jízd'!BI74&gt;0,"1","0")</f>
        <v>136</v>
      </c>
      <c r="BJ68" s="4">
        <f>2*'Tabulky jízd'!BJ74*Vzdálenosti!$F$82-Vzdálenosti!$F$82*IF('Tabulky jízd'!BJ74&gt;0,"1","0")</f>
        <v>0</v>
      </c>
      <c r="BK68" s="4">
        <f>2*'Tabulky jízd'!BK74*Vzdálenosti!$F$82-Vzdálenosti!$F$82*IF('Tabulky jízd'!BK74&gt;0,"1","0")</f>
        <v>0</v>
      </c>
      <c r="BL68" s="4">
        <f>2*'Tabulky jízd'!BL74*Vzdálenosti!$F$82-Vzdálenosti!$F$82*IF('Tabulky jízd'!BL74&gt;0,"1","0")</f>
        <v>0</v>
      </c>
      <c r="BM68" s="4">
        <f>2*'Tabulky jízd'!BM74*Vzdálenosti!$F$82-Vzdálenosti!$F$82*IF('Tabulky jízd'!BM74&gt;0,"1","0")</f>
        <v>0</v>
      </c>
      <c r="BN68" s="4">
        <f>2*'Tabulky jízd'!BN74*Vzdálenosti!$F$82-Vzdálenosti!$F$82*IF('Tabulky jízd'!BN74&gt;0,"1","0")</f>
        <v>0</v>
      </c>
      <c r="BO68" s="4">
        <f>2*'Tabulky jízd'!BO74*Vzdálenosti!$F$82-Vzdálenosti!$F$82*IF('Tabulky jízd'!BO74&gt;0,"1","0")</f>
        <v>0</v>
      </c>
      <c r="BP68" s="4">
        <f>2*'Tabulky jízd'!BP74*Vzdálenosti!$F$82-Vzdálenosti!$F$82*IF('Tabulky jízd'!BP74&gt;0,"1","0")</f>
        <v>0</v>
      </c>
      <c r="BQ68" s="4">
        <f>2*'Tabulky jízd'!BQ74*Vzdálenosti!$F$82-Vzdálenosti!$F$82*IF('Tabulky jízd'!BQ74&gt;0,"1","0")</f>
        <v>0</v>
      </c>
      <c r="BR68" s="4">
        <f>2*'Tabulky jízd'!BR74*Vzdálenosti!$F$82-Vzdálenosti!$F$82*IF('Tabulky jízd'!BR74&gt;0,"1","0")</f>
        <v>0</v>
      </c>
      <c r="BS68" s="4">
        <f>2*'Tabulky jízd'!BS74*Vzdálenosti!$F$82-Vzdálenosti!$F$82*IF('Tabulky jízd'!BS74&gt;0,"1","0")</f>
        <v>0</v>
      </c>
      <c r="BT68" s="4">
        <f>2*'Tabulky jízd'!BT74*Vzdálenosti!$F$82-Vzdálenosti!$F$82*IF('Tabulky jízd'!BT74&gt;0,"1","0")</f>
        <v>0</v>
      </c>
      <c r="BU68" s="4">
        <f>2*'Tabulky jízd'!BU74*Vzdálenosti!$F$82-Vzdálenosti!$F$82*IF('Tabulky jízd'!BU74&gt;0,"1","0")</f>
        <v>0</v>
      </c>
      <c r="BV68" s="4">
        <f>2*'Tabulky jízd'!BV74*Vzdálenosti!$F$82-Vzdálenosti!$F$82*IF('Tabulky jízd'!BV74&gt;0,"1","0")</f>
        <v>0</v>
      </c>
      <c r="BW68" s="4">
        <f>2*'Tabulky jízd'!BW74*Vzdálenosti!$F$82-Vzdálenosti!$F$82*IF('Tabulky jízd'!BW74&gt;0,"1","0")</f>
        <v>0</v>
      </c>
      <c r="BX68" s="4">
        <f>2*'Tabulky jízd'!BX74*Vzdálenosti!$F$82-Vzdálenosti!$F$82*IF('Tabulky jízd'!BX74&gt;0,"1","0")</f>
        <v>0</v>
      </c>
      <c r="BY68" s="4">
        <f>2*'Tabulky jízd'!BY74*Vzdálenosti!$F$82-Vzdálenosti!$F$82*IF('Tabulky jízd'!BY74&gt;0,"1","0")</f>
        <v>0</v>
      </c>
      <c r="BZ68" s="4">
        <f>2*'Tabulky jízd'!BZ74*Vzdálenosti!$F$82-Vzdálenosti!$F$82*IF('Tabulky jízd'!BZ74&gt;0,"1","0")</f>
        <v>0</v>
      </c>
      <c r="CA68" s="4">
        <f>2*'Tabulky jízd'!CA74*Vzdálenosti!$F$82-Vzdálenosti!$F$82*IF('Tabulky jízd'!CA74&gt;0,"1","0")</f>
        <v>0</v>
      </c>
      <c r="CB68" s="4">
        <f>2*'Tabulky jízd'!CB74*Vzdálenosti!$F$82-Vzdálenosti!$F$82*IF('Tabulky jízd'!CB74&gt;0,"1","0")</f>
        <v>0</v>
      </c>
      <c r="CC68" s="4">
        <f>2*'Tabulky jízd'!CC74*Vzdálenosti!$F$82-Vzdálenosti!$F$82*IF('Tabulky jízd'!CC74&gt;0,"1","0")</f>
        <v>0</v>
      </c>
      <c r="CD68" s="4">
        <f>2*'Tabulky jízd'!CD74*Vzdálenosti!$F$82-Vzdálenosti!$F$82*IF('Tabulky jízd'!CD74&gt;0,"1","0")</f>
        <v>0</v>
      </c>
      <c r="CE68" s="4">
        <f>2*'Tabulky jízd'!CE74*Vzdálenosti!$F$82-Vzdálenosti!$F$82*IF('Tabulky jízd'!CE74&gt;0,"1","0")</f>
        <v>0</v>
      </c>
      <c r="CF68" s="4">
        <f>2*'Tabulky jízd'!CF74*Vzdálenosti!$F$82-Vzdálenosti!$F$82*IF('Tabulky jízd'!CF74&gt;0,"1","0")</f>
        <v>136</v>
      </c>
      <c r="CG68" s="4">
        <f>2*'Tabulky jízd'!CG74*Vzdálenosti!$F$82-Vzdálenosti!$F$82*IF('Tabulky jízd'!CG74&gt;0,"1","0")</f>
        <v>408</v>
      </c>
      <c r="CH68" s="4">
        <f>2*'Tabulky jízd'!CH74*Vzdálenosti!$F$82-Vzdálenosti!$F$82*IF('Tabulky jízd'!CH74&gt;0,"1","0")</f>
        <v>408</v>
      </c>
      <c r="CI68" s="4">
        <f>2*'Tabulky jízd'!CI74*Vzdálenosti!$F$82-Vzdálenosti!$F$82*IF('Tabulky jízd'!CI74&gt;0,"1","0")</f>
        <v>952</v>
      </c>
      <c r="CJ68" s="4">
        <f>2*'Tabulky jízd'!CJ74*Vzdálenosti!$F$82-Vzdálenosti!$F$82*IF('Tabulky jízd'!CJ74&gt;0,"1","0")</f>
        <v>0</v>
      </c>
      <c r="CK68" s="4">
        <f>2*'Tabulky jízd'!CK74*Vzdálenosti!$F$82-Vzdálenosti!$F$82*IF('Tabulky jízd'!CK74&gt;0,"1","0")</f>
        <v>0</v>
      </c>
      <c r="CL68" s="4">
        <f>2*'Tabulky jízd'!CL74*Vzdálenosti!$F$82-Vzdálenosti!$F$82*IF('Tabulky jízd'!CL74&gt;0,"1","0")</f>
        <v>0</v>
      </c>
      <c r="CM68" s="4">
        <f>2*'Tabulky jízd'!CM74*Vzdálenosti!$F$82-Vzdálenosti!$F$82*IF('Tabulky jízd'!CM74&gt;0,"1","0")</f>
        <v>0</v>
      </c>
      <c r="CN68" s="4">
        <f>2*'Tabulky jízd'!CN74*Vzdálenosti!$F$82-Vzdálenosti!$F$82*IF('Tabulky jízd'!CN74&gt;0,"1","0")</f>
        <v>0</v>
      </c>
      <c r="CO68" s="4">
        <f>2*'Tabulky jízd'!CO74*Vzdálenosti!$F$82-Vzdálenosti!$F$82*IF('Tabulky jízd'!CO74&gt;0,"1","0")</f>
        <v>0</v>
      </c>
      <c r="CP68" s="4">
        <f>2*'Tabulky jízd'!CP74*Vzdálenosti!$F$82-Vzdálenosti!$F$82*IF('Tabulky jízd'!CP74&gt;0,"1","0")</f>
        <v>0</v>
      </c>
      <c r="CQ68" s="4">
        <f>2*'Tabulky jízd'!CQ74*Vzdálenosti!$F$82-Vzdálenosti!$F$82*IF('Tabulky jízd'!CQ74&gt;0,"1","0")</f>
        <v>0</v>
      </c>
      <c r="CR68" s="4">
        <f>2*'Tabulky jízd'!CR74*Vzdálenosti!$F$82-Vzdálenosti!$F$82*IF('Tabulky jízd'!CR74&gt;0,"1","0")</f>
        <v>0</v>
      </c>
      <c r="CS68" s="4">
        <f>2*'Tabulky jízd'!CS74*Vzdálenosti!$F$82-Vzdálenosti!$F$82*IF('Tabulky jízd'!CS74&gt;0,"1","0")</f>
        <v>0</v>
      </c>
      <c r="CT68" s="4">
        <f>2*'Tabulky jízd'!CT74*Vzdálenosti!$F$82-Vzdálenosti!$F$82*IF('Tabulky jízd'!CT74&gt;0,"1","0")</f>
        <v>0</v>
      </c>
      <c r="CU68" s="4">
        <f>2*'Tabulky jízd'!CU74*Vzdálenosti!$F$82-Vzdálenosti!$F$82*IF('Tabulky jízd'!CU74&gt;0,"1","0")</f>
        <v>0</v>
      </c>
      <c r="CV68" s="4">
        <f>2*'Tabulky jízd'!CV74*Vzdálenosti!$F$82-Vzdálenosti!$F$82*IF('Tabulky jízd'!CV74&gt;0,"1","0")</f>
        <v>0</v>
      </c>
      <c r="CW68" s="16">
        <f t="shared" si="3"/>
        <v>14008</v>
      </c>
    </row>
    <row r="69" spans="1:101" s="15" customFormat="1" x14ac:dyDescent="0.25">
      <c r="A69" s="19"/>
      <c r="B69" s="16" t="s">
        <v>64</v>
      </c>
      <c r="C69" s="16" t="s">
        <v>54</v>
      </c>
      <c r="D69" s="156" t="s">
        <v>100</v>
      </c>
      <c r="E69" s="4" t="s">
        <v>68</v>
      </c>
      <c r="F69" s="16">
        <v>3</v>
      </c>
      <c r="G69" s="16"/>
      <c r="H69" s="4">
        <f>2*'Tabulky jízd'!H75*Vzdálenosti!$F$83-Vzdálenosti!$F$83*IF('Tabulky jízd'!H75&gt;0,"1","0")</f>
        <v>0</v>
      </c>
      <c r="I69" s="4">
        <f>2*'Tabulky jízd'!I75*Vzdálenosti!$F$83-Vzdálenosti!$F$83*IF('Tabulky jízd'!I75&gt;0,"1","0")</f>
        <v>0</v>
      </c>
      <c r="J69" s="4">
        <f>2*'Tabulky jízd'!J75*Vzdálenosti!$F$83-Vzdálenosti!$F$83*IF('Tabulky jízd'!J75&gt;0,"1","0")</f>
        <v>0</v>
      </c>
      <c r="K69" s="4">
        <f>2*'Tabulky jízd'!K75*Vzdálenosti!$F$83-Vzdálenosti!$F$83*IF('Tabulky jízd'!K75&gt;0,"1","0")</f>
        <v>0</v>
      </c>
      <c r="L69" s="4">
        <f>2*'Tabulky jízd'!L75*Vzdálenosti!$F$83-Vzdálenosti!$F$83*IF('Tabulky jízd'!L75&gt;0,"1","0")</f>
        <v>0</v>
      </c>
      <c r="M69" s="4">
        <f>2*'Tabulky jízd'!M75*Vzdálenosti!$F$83-Vzdálenosti!$F$83*IF('Tabulky jízd'!M75&gt;0,"1","0")</f>
        <v>0</v>
      </c>
      <c r="N69" s="4">
        <f>2*'Tabulky jízd'!N75*Vzdálenosti!$F$83-Vzdálenosti!$F$83*IF('Tabulky jízd'!N75&gt;0,"1","0")</f>
        <v>546</v>
      </c>
      <c r="O69" s="4">
        <f>2*'Tabulky jízd'!O75*Vzdálenosti!$F$83-Vzdálenosti!$F$83*IF('Tabulky jízd'!O75&gt;0,"1","0")</f>
        <v>390</v>
      </c>
      <c r="P69" s="4">
        <f>2*'Tabulky jízd'!P75*Vzdálenosti!$F$83-Vzdálenosti!$F$83*IF('Tabulky jízd'!P75&gt;0,"1","0")</f>
        <v>546</v>
      </c>
      <c r="Q69" s="4">
        <f>2*'Tabulky jízd'!Q75*Vzdálenosti!$F$83-Vzdálenosti!$F$83*IF('Tabulky jízd'!Q75&gt;0,"1","0")</f>
        <v>390</v>
      </c>
      <c r="R69" s="4">
        <f>2*'Tabulky jízd'!R75*Vzdálenosti!$F$83-Vzdálenosti!$F$83*IF('Tabulky jízd'!R75&gt;0,"1","0")</f>
        <v>390</v>
      </c>
      <c r="S69" s="4">
        <f>2*'Tabulky jízd'!S75*Vzdálenosti!$F$83-Vzdálenosti!$F$83*IF('Tabulky jízd'!S75&gt;0,"1","0")</f>
        <v>390</v>
      </c>
      <c r="T69" s="4">
        <f>2*'Tabulky jízd'!T75*Vzdálenosti!$F$83-Vzdálenosti!$F$83*IF('Tabulky jízd'!T75&gt;0,"1","0")</f>
        <v>234</v>
      </c>
      <c r="U69" s="4">
        <f>2*'Tabulky jízd'!U75*Vzdálenosti!$F$83-Vzdálenosti!$F$83*IF('Tabulky jízd'!U75&gt;0,"1","0")</f>
        <v>390</v>
      </c>
      <c r="V69" s="4">
        <f>2*'Tabulky jízd'!V75*Vzdálenosti!$F$83-Vzdálenosti!$F$83*IF('Tabulky jízd'!V75&gt;0,"1","0")</f>
        <v>390</v>
      </c>
      <c r="W69" s="4">
        <f>2*'Tabulky jízd'!W75*Vzdálenosti!$F$83-Vzdálenosti!$F$83*IF('Tabulky jízd'!W75&gt;0,"1","0")</f>
        <v>546</v>
      </c>
      <c r="X69" s="4">
        <f>2*'Tabulky jízd'!X75*Vzdálenosti!$F$83-Vzdálenosti!$F$83*IF('Tabulky jízd'!X75&gt;0,"1","0")</f>
        <v>390</v>
      </c>
      <c r="Y69" s="4">
        <f>2*'Tabulky jízd'!Y75*Vzdálenosti!$F$83-Vzdálenosti!$F$83*IF('Tabulky jízd'!Y75&gt;0,"1","0")</f>
        <v>390</v>
      </c>
      <c r="Z69" s="4">
        <f>2*'Tabulky jízd'!Z75*Vzdálenosti!$F$83-Vzdálenosti!$F$83*IF('Tabulky jízd'!Z75&gt;0,"1","0")</f>
        <v>234</v>
      </c>
      <c r="AA69" s="4">
        <f>2*'Tabulky jízd'!AA75*Vzdálenosti!$F$83-Vzdálenosti!$F$83*IF('Tabulky jízd'!AA75&gt;0,"1","0")</f>
        <v>0</v>
      </c>
      <c r="AB69" s="4">
        <f>2*'Tabulky jízd'!AB75*Vzdálenosti!$F$83-Vzdálenosti!$F$83*IF('Tabulky jízd'!AB75&gt;0,"1","0")</f>
        <v>0</v>
      </c>
      <c r="AC69" s="4">
        <f>2*'Tabulky jízd'!AC75*Vzdálenosti!$F$83-Vzdálenosti!$F$83*IF('Tabulky jízd'!AC75&gt;0,"1","0")</f>
        <v>0</v>
      </c>
      <c r="AD69" s="4">
        <f>2*'Tabulky jízd'!AD75*Vzdálenosti!$F$83-Vzdálenosti!$F$83*IF('Tabulky jízd'!AD75&gt;0,"1","0")</f>
        <v>0</v>
      </c>
      <c r="AE69" s="4">
        <f>2*'Tabulky jízd'!AE75*Vzdálenosti!$F$83-Vzdálenosti!$F$83*IF('Tabulky jízd'!AE75&gt;0,"1","0")</f>
        <v>0</v>
      </c>
      <c r="AF69" s="4">
        <f>2*'Tabulky jízd'!AF75*Vzdálenosti!$F$83-Vzdálenosti!$F$83*IF('Tabulky jízd'!AF75&gt;0,"1","0")</f>
        <v>0</v>
      </c>
      <c r="AG69" s="4">
        <f>2*'Tabulky jízd'!AG75*Vzdálenosti!$F$83-Vzdálenosti!$F$83*IF('Tabulky jízd'!AG75&gt;0,"1","0")</f>
        <v>0</v>
      </c>
      <c r="AH69" s="4">
        <f>2*'Tabulky jízd'!AH75*Vzdálenosti!$F$83-Vzdálenosti!$F$83*IF('Tabulky jízd'!AH75&gt;0,"1","0")</f>
        <v>0</v>
      </c>
      <c r="AI69" s="4">
        <f>2*'Tabulky jízd'!AI75*Vzdálenosti!$F$83-Vzdálenosti!$F$83*IF('Tabulky jízd'!AI75&gt;0,"1","0")</f>
        <v>0</v>
      </c>
      <c r="AJ69" s="4">
        <f>2*'Tabulky jízd'!AJ75*Vzdálenosti!$F$83-Vzdálenosti!$F$83*IF('Tabulky jízd'!AJ75&gt;0,"1","0")</f>
        <v>390</v>
      </c>
      <c r="AK69" s="4">
        <f>2*'Tabulky jízd'!AK75*Vzdálenosti!$F$83-Vzdálenosti!$F$83*IF('Tabulky jízd'!AK75&gt;0,"1","0")</f>
        <v>390</v>
      </c>
      <c r="AL69" s="4">
        <f>2*'Tabulky jízd'!AL75*Vzdálenosti!$F$83-Vzdálenosti!$F$83*IF('Tabulky jízd'!AL75&gt;0,"1","0")</f>
        <v>390</v>
      </c>
      <c r="AM69" s="4">
        <f>2*'Tabulky jízd'!AM75*Vzdálenosti!$F$83-Vzdálenosti!$F$83*IF('Tabulky jízd'!AM75&gt;0,"1","0")</f>
        <v>234</v>
      </c>
      <c r="AN69" s="4">
        <f>2*'Tabulky jízd'!AN75*Vzdálenosti!$F$83-Vzdálenosti!$F$83*IF('Tabulky jízd'!AN75&gt;0,"1","0")</f>
        <v>546</v>
      </c>
      <c r="AO69" s="4">
        <f>2*'Tabulky jízd'!AO75*Vzdálenosti!$F$83-Vzdálenosti!$F$83*IF('Tabulky jízd'!AO75&gt;0,"1","0")</f>
        <v>546</v>
      </c>
      <c r="AP69" s="4">
        <f>2*'Tabulky jízd'!AP75*Vzdálenosti!$F$83-Vzdálenosti!$F$83*IF('Tabulky jízd'!AP75&gt;0,"1","0")</f>
        <v>390</v>
      </c>
      <c r="AQ69" s="4">
        <f>2*'Tabulky jízd'!AQ75*Vzdálenosti!$F$83-Vzdálenosti!$F$83*IF('Tabulky jízd'!AQ75&gt;0,"1","0")</f>
        <v>546</v>
      </c>
      <c r="AR69" s="4">
        <f>2*'Tabulky jízd'!AR75*Vzdálenosti!$F$83-Vzdálenosti!$F$83*IF('Tabulky jízd'!AR75&gt;0,"1","0")</f>
        <v>390</v>
      </c>
      <c r="AS69" s="4">
        <f>2*'Tabulky jízd'!AS75*Vzdálenosti!$F$83-Vzdálenosti!$F$83*IF('Tabulky jízd'!AS75&gt;0,"1","0")</f>
        <v>546</v>
      </c>
      <c r="AT69" s="4">
        <f>2*'Tabulky jízd'!AT75*Vzdálenosti!$F$83-Vzdálenosti!$F$83*IF('Tabulky jízd'!AT75&gt;0,"1","0")</f>
        <v>390</v>
      </c>
      <c r="AU69" s="4">
        <f>2*'Tabulky jízd'!AU75*Vzdálenosti!$F$83-Vzdálenosti!$F$83*IF('Tabulky jízd'!AU75&gt;0,"1","0")</f>
        <v>234</v>
      </c>
      <c r="AV69" s="4">
        <f>2*'Tabulky jízd'!AV75*Vzdálenosti!$F$83-Vzdálenosti!$F$83*IF('Tabulky jízd'!AV75&gt;0,"1","0")</f>
        <v>0</v>
      </c>
      <c r="AW69" s="4">
        <f>2*'Tabulky jízd'!AW75*Vzdálenosti!$F$83-Vzdálenosti!$F$83*IF('Tabulky jízd'!AW75&gt;0,"1","0")</f>
        <v>0</v>
      </c>
      <c r="AX69" s="4">
        <f>2*'Tabulky jízd'!AX75*Vzdálenosti!$F$83-Vzdálenosti!$F$83*IF('Tabulky jízd'!AX75&gt;0,"1","0")</f>
        <v>0</v>
      </c>
      <c r="AY69" s="4">
        <f>2*'Tabulky jízd'!AY75*Vzdálenosti!$F$83-Vzdálenosti!$F$83*IF('Tabulky jízd'!AY75&gt;0,"1","0")</f>
        <v>0</v>
      </c>
      <c r="AZ69" s="4">
        <f>2*'Tabulky jízd'!AZ75*Vzdálenosti!$F$83-Vzdálenosti!$F$83*IF('Tabulky jízd'!AZ75&gt;0,"1","0")</f>
        <v>0</v>
      </c>
      <c r="BA69" s="4">
        <f>2*'Tabulky jízd'!BA75*Vzdálenosti!$F$83-Vzdálenosti!$F$83*IF('Tabulky jízd'!BA75&gt;0,"1","0")</f>
        <v>0</v>
      </c>
      <c r="BB69" s="4">
        <f>2*'Tabulky jízd'!BB75*Vzdálenosti!$F$83-Vzdálenosti!$F$83*IF('Tabulky jízd'!BB75&gt;0,"1","0")</f>
        <v>0</v>
      </c>
      <c r="BC69" s="4">
        <f>2*'Tabulky jízd'!BC75*Vzdálenosti!$F$83-Vzdálenosti!$F$83*IF('Tabulky jízd'!BC75&gt;0,"1","0")</f>
        <v>0</v>
      </c>
      <c r="BD69" s="4">
        <f>2*'Tabulky jízd'!BD75*Vzdálenosti!$F$83-Vzdálenosti!$F$83*IF('Tabulky jízd'!BD75&gt;0,"1","0")</f>
        <v>0</v>
      </c>
      <c r="BE69" s="4">
        <f>2*'Tabulky jízd'!BE75*Vzdálenosti!$F$83-Vzdálenosti!$F$83*IF('Tabulky jízd'!BE75&gt;0,"1","0")</f>
        <v>702</v>
      </c>
      <c r="BF69" s="4">
        <f>2*'Tabulky jízd'!BF75*Vzdálenosti!$F$83-Vzdálenosti!$F$83*IF('Tabulky jízd'!BF75&gt;0,"1","0")</f>
        <v>858</v>
      </c>
      <c r="BG69" s="4">
        <f>2*'Tabulky jízd'!BG75*Vzdálenosti!$F$83-Vzdálenosti!$F$83*IF('Tabulky jízd'!BG75&gt;0,"1","0")</f>
        <v>546</v>
      </c>
      <c r="BH69" s="4">
        <f>2*'Tabulky jízd'!BH75*Vzdálenosti!$F$83-Vzdálenosti!$F$83*IF('Tabulky jízd'!BH75&gt;0,"1","0")</f>
        <v>234</v>
      </c>
      <c r="BI69" s="4">
        <f>2*'Tabulky jízd'!BI75*Vzdálenosti!$F$83-Vzdálenosti!$F$83*IF('Tabulky jízd'!BI75&gt;0,"1","0")</f>
        <v>390</v>
      </c>
      <c r="BJ69" s="4">
        <f>2*'Tabulky jízd'!BJ75*Vzdálenosti!$F$83-Vzdálenosti!$F$83*IF('Tabulky jízd'!BJ75&gt;0,"1","0")</f>
        <v>390</v>
      </c>
      <c r="BK69" s="4">
        <f>2*'Tabulky jízd'!BK75*Vzdálenosti!$F$83-Vzdálenosti!$F$83*IF('Tabulky jízd'!BK75&gt;0,"1","0")</f>
        <v>546</v>
      </c>
      <c r="BL69" s="4">
        <f>2*'Tabulky jízd'!BL75*Vzdálenosti!$F$83-Vzdálenosti!$F$83*IF('Tabulky jízd'!BL75&gt;0,"1","0")</f>
        <v>546</v>
      </c>
      <c r="BM69" s="4">
        <f>2*'Tabulky jízd'!BM75*Vzdálenosti!$F$83-Vzdálenosti!$F$83*IF('Tabulky jízd'!BM75&gt;0,"1","0")</f>
        <v>390</v>
      </c>
      <c r="BN69" s="4">
        <f>2*'Tabulky jízd'!BN75*Vzdálenosti!$F$83-Vzdálenosti!$F$83*IF('Tabulky jízd'!BN75&gt;0,"1","0")</f>
        <v>234</v>
      </c>
      <c r="BO69" s="4">
        <f>2*'Tabulky jízd'!BO75*Vzdálenosti!$F$83-Vzdálenosti!$F$83*IF('Tabulky jízd'!BO75&gt;0,"1","0")</f>
        <v>390</v>
      </c>
      <c r="BP69" s="4">
        <f>2*'Tabulky jízd'!BP75*Vzdálenosti!$F$83-Vzdálenosti!$F$83*IF('Tabulky jízd'!BP75&gt;0,"1","0")</f>
        <v>390</v>
      </c>
      <c r="BQ69" s="4">
        <f>2*'Tabulky jízd'!BQ75*Vzdálenosti!$F$83-Vzdálenosti!$F$83*IF('Tabulky jízd'!BQ75&gt;0,"1","0")</f>
        <v>0</v>
      </c>
      <c r="BR69" s="4">
        <f>2*'Tabulky jízd'!BR75*Vzdálenosti!$F$83-Vzdálenosti!$F$83*IF('Tabulky jízd'!BR75&gt;0,"1","0")</f>
        <v>0</v>
      </c>
      <c r="BS69" s="4">
        <f>2*'Tabulky jízd'!BS75*Vzdálenosti!$F$83-Vzdálenosti!$F$83*IF('Tabulky jízd'!BS75&gt;0,"1","0")</f>
        <v>0</v>
      </c>
      <c r="BT69" s="4">
        <f>2*'Tabulky jízd'!BT75*Vzdálenosti!$F$83-Vzdálenosti!$F$83*IF('Tabulky jízd'!BT75&gt;0,"1","0")</f>
        <v>0</v>
      </c>
      <c r="BU69" s="4">
        <f>2*'Tabulky jízd'!BU75*Vzdálenosti!$F$83-Vzdálenosti!$F$83*IF('Tabulky jízd'!BU75&gt;0,"1","0")</f>
        <v>0</v>
      </c>
      <c r="BV69" s="4">
        <f>2*'Tabulky jízd'!BV75*Vzdálenosti!$F$83-Vzdálenosti!$F$83*IF('Tabulky jízd'!BV75&gt;0,"1","0")</f>
        <v>0</v>
      </c>
      <c r="BW69" s="4">
        <f>2*'Tabulky jízd'!BW75*Vzdálenosti!$F$83-Vzdálenosti!$F$83*IF('Tabulky jízd'!BW75&gt;0,"1","0")</f>
        <v>0</v>
      </c>
      <c r="BX69" s="4">
        <f>2*'Tabulky jízd'!BX75*Vzdálenosti!$F$83-Vzdálenosti!$F$83*IF('Tabulky jízd'!BX75&gt;0,"1","0")</f>
        <v>0</v>
      </c>
      <c r="BY69" s="4">
        <f>2*'Tabulky jízd'!BY75*Vzdálenosti!$F$83-Vzdálenosti!$F$83*IF('Tabulky jízd'!BY75&gt;0,"1","0")</f>
        <v>234</v>
      </c>
      <c r="BZ69" s="4">
        <f>2*'Tabulky jízd'!BZ75*Vzdálenosti!$F$83-Vzdálenosti!$F$83*IF('Tabulky jízd'!BZ75&gt;0,"1","0")</f>
        <v>546</v>
      </c>
      <c r="CA69" s="4">
        <f>2*'Tabulky jízd'!CA75*Vzdálenosti!$F$83-Vzdálenosti!$F$83*IF('Tabulky jízd'!CA75&gt;0,"1","0")</f>
        <v>546</v>
      </c>
      <c r="CB69" s="4">
        <f>2*'Tabulky jízd'!CB75*Vzdálenosti!$F$83-Vzdálenosti!$F$83*IF('Tabulky jízd'!CB75&gt;0,"1","0")</f>
        <v>0</v>
      </c>
      <c r="CC69" s="4">
        <f>2*'Tabulky jízd'!CC75*Vzdálenosti!$F$83-Vzdálenosti!$F$83*IF('Tabulky jízd'!CC75&gt;0,"1","0")</f>
        <v>390</v>
      </c>
      <c r="CD69" s="4">
        <f>2*'Tabulky jízd'!CD75*Vzdálenosti!$F$83-Vzdálenosti!$F$83*IF('Tabulky jízd'!CD75&gt;0,"1","0")</f>
        <v>390</v>
      </c>
      <c r="CE69" s="4">
        <f>2*'Tabulky jízd'!CE75*Vzdálenosti!$F$83-Vzdálenosti!$F$83*IF('Tabulky jízd'!CE75&gt;0,"1","0")</f>
        <v>0</v>
      </c>
      <c r="CF69" s="4">
        <f>2*'Tabulky jízd'!CF75*Vzdálenosti!$F$83-Vzdálenosti!$F$83*IF('Tabulky jízd'!CF75&gt;0,"1","0")</f>
        <v>390</v>
      </c>
      <c r="CG69" s="4">
        <f>2*'Tabulky jízd'!CG75*Vzdálenosti!$F$83-Vzdálenosti!$F$83*IF('Tabulky jízd'!CG75&gt;0,"1","0")</f>
        <v>546</v>
      </c>
      <c r="CH69" s="4">
        <f>2*'Tabulky jízd'!CH75*Vzdálenosti!$F$83-Vzdálenosti!$F$83*IF('Tabulky jízd'!CH75&gt;0,"1","0")</f>
        <v>0</v>
      </c>
      <c r="CI69" s="4">
        <f>2*'Tabulky jízd'!CI75*Vzdálenosti!$F$83-Vzdálenosti!$F$83*IF('Tabulky jízd'!CI75&gt;0,"1","0")</f>
        <v>390</v>
      </c>
      <c r="CJ69" s="4">
        <f>2*'Tabulky jízd'!CJ75*Vzdálenosti!$F$83-Vzdálenosti!$F$83*IF('Tabulky jízd'!CJ75&gt;0,"1","0")</f>
        <v>234</v>
      </c>
      <c r="CK69" s="4">
        <f>2*'Tabulky jízd'!CK75*Vzdálenosti!$F$83-Vzdálenosti!$F$83*IF('Tabulky jízd'!CK75&gt;0,"1","0")</f>
        <v>0</v>
      </c>
      <c r="CL69" s="4">
        <f>2*'Tabulky jízd'!CL75*Vzdálenosti!$F$83-Vzdálenosti!$F$83*IF('Tabulky jízd'!CL75&gt;0,"1","0")</f>
        <v>0</v>
      </c>
      <c r="CM69" s="4">
        <f>2*'Tabulky jízd'!CM75*Vzdálenosti!$F$83-Vzdálenosti!$F$83*IF('Tabulky jízd'!CM75&gt;0,"1","0")</f>
        <v>0</v>
      </c>
      <c r="CN69" s="4">
        <f>2*'Tabulky jízd'!CN75*Vzdálenosti!$F$83-Vzdálenosti!$F$83*IF('Tabulky jízd'!CN75&gt;0,"1","0")</f>
        <v>0</v>
      </c>
      <c r="CO69" s="4">
        <f>2*'Tabulky jízd'!CO75*Vzdálenosti!$F$83-Vzdálenosti!$F$83*IF('Tabulky jízd'!CO75&gt;0,"1","0")</f>
        <v>0</v>
      </c>
      <c r="CP69" s="4">
        <f>2*'Tabulky jízd'!CP75*Vzdálenosti!$F$83-Vzdálenosti!$F$83*IF('Tabulky jízd'!CP75&gt;0,"1","0")</f>
        <v>0</v>
      </c>
      <c r="CQ69" s="4">
        <f>2*'Tabulky jízd'!CQ75*Vzdálenosti!$F$83-Vzdálenosti!$F$83*IF('Tabulky jízd'!CQ75&gt;0,"1","0")</f>
        <v>0</v>
      </c>
      <c r="CR69" s="4">
        <f>2*'Tabulky jízd'!CR75*Vzdálenosti!$F$83-Vzdálenosti!$F$83*IF('Tabulky jízd'!CR75&gt;0,"1","0")</f>
        <v>0</v>
      </c>
      <c r="CS69" s="4">
        <f>2*'Tabulky jízd'!CS75*Vzdálenosti!$F$83-Vzdálenosti!$F$83*IF('Tabulky jízd'!CS75&gt;0,"1","0")</f>
        <v>0</v>
      </c>
      <c r="CT69" s="4">
        <f>2*'Tabulky jízd'!CT75*Vzdálenosti!$F$83-Vzdálenosti!$F$83*IF('Tabulky jízd'!CT75&gt;0,"1","0")</f>
        <v>390</v>
      </c>
      <c r="CU69" s="4">
        <f>2*'Tabulky jízd'!CU75*Vzdálenosti!$F$83-Vzdálenosti!$F$83*IF('Tabulky jízd'!CU75&gt;0,"1","0")</f>
        <v>390</v>
      </c>
      <c r="CV69" s="4">
        <f>2*'Tabulky jízd'!CV75*Vzdálenosti!$F$83-Vzdálenosti!$F$83*IF('Tabulky jízd'!CV75&gt;0,"1","0")</f>
        <v>390</v>
      </c>
      <c r="CW69" s="16">
        <f t="shared" si="3"/>
        <v>20670</v>
      </c>
    </row>
    <row r="70" spans="1:101" s="15" customFormat="1" x14ac:dyDescent="0.25">
      <c r="A70" s="19"/>
      <c r="B70" s="16" t="s">
        <v>64</v>
      </c>
      <c r="C70" s="16" t="s">
        <v>54</v>
      </c>
      <c r="D70" s="156" t="s">
        <v>100</v>
      </c>
      <c r="E70" s="4" t="s">
        <v>69</v>
      </c>
      <c r="F70" s="16">
        <v>3</v>
      </c>
      <c r="G70" s="16"/>
      <c r="H70" s="4">
        <f>2*'Tabulky jízd'!H76*Vzdálenosti!$F$84-Vzdálenosti!$F$84*IF('Tabulky jízd'!H76&gt;0,"1","0")</f>
        <v>0</v>
      </c>
      <c r="I70" s="4">
        <f>2*'Tabulky jízd'!I76*Vzdálenosti!$F$84-Vzdálenosti!$F$84*IF('Tabulky jízd'!I76&gt;0,"1","0")</f>
        <v>0</v>
      </c>
      <c r="J70" s="4">
        <f>2*'Tabulky jízd'!J76*Vzdálenosti!$F$84-Vzdálenosti!$F$84*IF('Tabulky jízd'!J76&gt;0,"1","0")</f>
        <v>0</v>
      </c>
      <c r="K70" s="4">
        <f>2*'Tabulky jízd'!K76*Vzdálenosti!$F$84-Vzdálenosti!$F$84*IF('Tabulky jízd'!K76&gt;0,"1","0")</f>
        <v>0</v>
      </c>
      <c r="L70" s="4">
        <f>2*'Tabulky jízd'!L76*Vzdálenosti!$F$84-Vzdálenosti!$F$84*IF('Tabulky jízd'!L76&gt;0,"1","0")</f>
        <v>0</v>
      </c>
      <c r="M70" s="4">
        <f>2*'Tabulky jízd'!M76*Vzdálenosti!$F$84-Vzdálenosti!$F$84*IF('Tabulky jízd'!M76&gt;0,"1","0")</f>
        <v>0</v>
      </c>
      <c r="N70" s="4">
        <f>2*'Tabulky jízd'!N76*Vzdálenosti!$F$84-Vzdálenosti!$F$84*IF('Tabulky jízd'!N76&gt;0,"1","0")</f>
        <v>0</v>
      </c>
      <c r="O70" s="4">
        <f>2*'Tabulky jízd'!O76*Vzdálenosti!$F$84-Vzdálenosti!$F$84*IF('Tabulky jízd'!O76&gt;0,"1","0")</f>
        <v>798</v>
      </c>
      <c r="P70" s="4">
        <f>2*'Tabulky jízd'!P76*Vzdálenosti!$F$84-Vzdálenosti!$F$84*IF('Tabulky jízd'!P76&gt;0,"1","0")</f>
        <v>714</v>
      </c>
      <c r="Q70" s="4">
        <f>2*'Tabulky jízd'!Q76*Vzdálenosti!$F$84-Vzdálenosti!$F$84*IF('Tabulky jízd'!Q76&gt;0,"1","0")</f>
        <v>0</v>
      </c>
      <c r="R70" s="4">
        <f>2*'Tabulky jízd'!R76*Vzdálenosti!$F$84-Vzdálenosti!$F$84*IF('Tabulky jízd'!R76&gt;0,"1","0")</f>
        <v>1386</v>
      </c>
      <c r="S70" s="4">
        <f>2*'Tabulky jízd'!S76*Vzdálenosti!$F$84-Vzdálenosti!$F$84*IF('Tabulky jízd'!S76&gt;0,"1","0")</f>
        <v>630</v>
      </c>
      <c r="T70" s="4">
        <f>2*'Tabulky jízd'!T76*Vzdálenosti!$F$84-Vzdálenosti!$F$84*IF('Tabulky jízd'!T76&gt;0,"1","0")</f>
        <v>0</v>
      </c>
      <c r="U70" s="4">
        <f>2*'Tabulky jízd'!U76*Vzdálenosti!$F$84-Vzdálenosti!$F$84*IF('Tabulky jízd'!U76&gt;0,"1","0")</f>
        <v>630</v>
      </c>
      <c r="V70" s="4">
        <f>2*'Tabulky jízd'!V76*Vzdálenosti!$F$84-Vzdálenosti!$F$84*IF('Tabulky jízd'!V76&gt;0,"1","0")</f>
        <v>294</v>
      </c>
      <c r="W70" s="4">
        <f>2*'Tabulky jízd'!W76*Vzdálenosti!$F$84-Vzdálenosti!$F$84*IF('Tabulky jízd'!W76&gt;0,"1","0")</f>
        <v>0</v>
      </c>
      <c r="X70" s="4">
        <f>2*'Tabulky jízd'!X76*Vzdálenosti!$F$84-Vzdálenosti!$F$84*IF('Tabulky jízd'!X76&gt;0,"1","0")</f>
        <v>210</v>
      </c>
      <c r="Y70" s="4">
        <f>2*'Tabulky jízd'!Y76*Vzdálenosti!$F$84-Vzdálenosti!$F$84*IF('Tabulky jízd'!Y76&gt;0,"1","0")</f>
        <v>210</v>
      </c>
      <c r="Z70" s="4">
        <f>2*'Tabulky jízd'!Z76*Vzdálenosti!$F$84-Vzdálenosti!$F$84*IF('Tabulky jízd'!Z76&gt;0,"1","0")</f>
        <v>0</v>
      </c>
      <c r="AA70" s="4">
        <f>2*'Tabulky jízd'!AA76*Vzdálenosti!$F$84-Vzdálenosti!$F$84*IF('Tabulky jízd'!AA76&gt;0,"1","0")</f>
        <v>0</v>
      </c>
      <c r="AB70" s="4">
        <f>2*'Tabulky jízd'!AB76*Vzdálenosti!$F$84-Vzdálenosti!$F$84*IF('Tabulky jízd'!AB76&gt;0,"1","0")</f>
        <v>0</v>
      </c>
      <c r="AC70" s="4">
        <f>2*'Tabulky jízd'!AC76*Vzdálenosti!$F$84-Vzdálenosti!$F$84*IF('Tabulky jízd'!AC76&gt;0,"1","0")</f>
        <v>0</v>
      </c>
      <c r="AD70" s="4">
        <f>2*'Tabulky jízd'!AD76*Vzdálenosti!$F$84-Vzdálenosti!$F$84*IF('Tabulky jízd'!AD76&gt;0,"1","0")</f>
        <v>0</v>
      </c>
      <c r="AE70" s="4">
        <f>2*'Tabulky jízd'!AE76*Vzdálenosti!$F$84-Vzdálenosti!$F$84*IF('Tabulky jízd'!AE76&gt;0,"1","0")</f>
        <v>0</v>
      </c>
      <c r="AF70" s="4">
        <f>2*'Tabulky jízd'!AF76*Vzdálenosti!$F$84-Vzdálenosti!$F$84*IF('Tabulky jízd'!AF76&gt;0,"1","0")</f>
        <v>0</v>
      </c>
      <c r="AG70" s="4">
        <f>2*'Tabulky jízd'!AG76*Vzdálenosti!$F$84-Vzdálenosti!$F$84*IF('Tabulky jízd'!AG76&gt;0,"1","0")</f>
        <v>0</v>
      </c>
      <c r="AH70" s="4">
        <f>2*'Tabulky jízd'!AH76*Vzdálenosti!$F$84-Vzdálenosti!$F$84*IF('Tabulky jízd'!AH76&gt;0,"1","0")</f>
        <v>0</v>
      </c>
      <c r="AI70" s="4">
        <f>2*'Tabulky jízd'!AI76*Vzdálenosti!$F$84-Vzdálenosti!$F$84*IF('Tabulky jízd'!AI76&gt;0,"1","0")</f>
        <v>0</v>
      </c>
      <c r="AJ70" s="4">
        <f>2*'Tabulky jízd'!AJ76*Vzdálenosti!$F$84-Vzdálenosti!$F$84*IF('Tabulky jízd'!AJ76&gt;0,"1","0")</f>
        <v>294</v>
      </c>
      <c r="AK70" s="4">
        <f>2*'Tabulky jízd'!AK76*Vzdálenosti!$F$84-Vzdálenosti!$F$84*IF('Tabulky jízd'!AK76&gt;0,"1","0")</f>
        <v>0</v>
      </c>
      <c r="AL70" s="4">
        <f>2*'Tabulky jízd'!AL76*Vzdálenosti!$F$84-Vzdálenosti!$F$84*IF('Tabulky jízd'!AL76&gt;0,"1","0")</f>
        <v>210</v>
      </c>
      <c r="AM70" s="4">
        <f>2*'Tabulky jízd'!AM76*Vzdálenosti!$F$84-Vzdálenosti!$F$84*IF('Tabulky jízd'!AM76&gt;0,"1","0")</f>
        <v>210</v>
      </c>
      <c r="AN70" s="4">
        <f>2*'Tabulky jízd'!AN76*Vzdálenosti!$F$84-Vzdálenosti!$F$84*IF('Tabulky jízd'!AN76&gt;0,"1","0")</f>
        <v>0</v>
      </c>
      <c r="AO70" s="4">
        <f>2*'Tabulky jízd'!AO76*Vzdálenosti!$F$84-Vzdálenosti!$F$84*IF('Tabulky jízd'!AO76&gt;0,"1","0")</f>
        <v>378</v>
      </c>
      <c r="AP70" s="4">
        <f>2*'Tabulky jízd'!AP76*Vzdálenosti!$F$84-Vzdálenosti!$F$84*IF('Tabulky jízd'!AP76&gt;0,"1","0")</f>
        <v>0</v>
      </c>
      <c r="AQ70" s="4">
        <f>2*'Tabulky jízd'!AQ76*Vzdálenosti!$F$84-Vzdálenosti!$F$84*IF('Tabulky jízd'!AQ76&gt;0,"1","0")</f>
        <v>0</v>
      </c>
      <c r="AR70" s="4">
        <f>2*'Tabulky jízd'!AR76*Vzdálenosti!$F$84-Vzdálenosti!$F$84*IF('Tabulky jízd'!AR76&gt;0,"1","0")</f>
        <v>210</v>
      </c>
      <c r="AS70" s="4">
        <f>2*'Tabulky jízd'!AS76*Vzdálenosti!$F$84-Vzdálenosti!$F$84*IF('Tabulky jízd'!AS76&gt;0,"1","0")</f>
        <v>210</v>
      </c>
      <c r="AT70" s="4">
        <f>2*'Tabulky jízd'!AT76*Vzdálenosti!$F$84-Vzdálenosti!$F$84*IF('Tabulky jízd'!AT76&gt;0,"1","0")</f>
        <v>0</v>
      </c>
      <c r="AU70" s="4">
        <f>2*'Tabulky jízd'!AU76*Vzdálenosti!$F$84-Vzdálenosti!$F$84*IF('Tabulky jízd'!AU76&gt;0,"1","0")</f>
        <v>210</v>
      </c>
      <c r="AV70" s="4">
        <f>2*'Tabulky jízd'!AV76*Vzdálenosti!$F$84-Vzdálenosti!$F$84*IF('Tabulky jízd'!AV76&gt;0,"1","0")</f>
        <v>0</v>
      </c>
      <c r="AW70" s="4">
        <f>2*'Tabulky jízd'!AW76*Vzdálenosti!$F$84-Vzdálenosti!$F$84*IF('Tabulky jízd'!AW76&gt;0,"1","0")</f>
        <v>0</v>
      </c>
      <c r="AX70" s="4">
        <f>2*'Tabulky jízd'!AX76*Vzdálenosti!$F$84-Vzdálenosti!$F$84*IF('Tabulky jízd'!AX76&gt;0,"1","0")</f>
        <v>0</v>
      </c>
      <c r="AY70" s="4">
        <f>2*'Tabulky jízd'!AY76*Vzdálenosti!$F$84-Vzdálenosti!$F$84*IF('Tabulky jízd'!AY76&gt;0,"1","0")</f>
        <v>0</v>
      </c>
      <c r="AZ70" s="4">
        <f>2*'Tabulky jízd'!AZ76*Vzdálenosti!$F$84-Vzdálenosti!$F$84*IF('Tabulky jízd'!AZ76&gt;0,"1","0")</f>
        <v>0</v>
      </c>
      <c r="BA70" s="4">
        <f>2*'Tabulky jízd'!BA76*Vzdálenosti!$F$84-Vzdálenosti!$F$84*IF('Tabulky jízd'!BA76&gt;0,"1","0")</f>
        <v>0</v>
      </c>
      <c r="BB70" s="4">
        <f>2*'Tabulky jízd'!BB76*Vzdálenosti!$F$84-Vzdálenosti!$F$84*IF('Tabulky jízd'!BB76&gt;0,"1","0")</f>
        <v>0</v>
      </c>
      <c r="BC70" s="4">
        <f>2*'Tabulky jízd'!BC76*Vzdálenosti!$F$84-Vzdálenosti!$F$84*IF('Tabulky jízd'!BC76&gt;0,"1","0")</f>
        <v>0</v>
      </c>
      <c r="BD70" s="4">
        <f>2*'Tabulky jízd'!BD76*Vzdálenosti!$F$84-Vzdálenosti!$F$84*IF('Tabulky jízd'!BD76&gt;0,"1","0")</f>
        <v>0</v>
      </c>
      <c r="BE70" s="4">
        <f>2*'Tabulky jízd'!BE76*Vzdálenosti!$F$84-Vzdálenosti!$F$84*IF('Tabulky jízd'!BE76&gt;0,"1","0")</f>
        <v>882</v>
      </c>
      <c r="BF70" s="4">
        <f>2*'Tabulky jízd'!BF76*Vzdálenosti!$F$84-Vzdálenosti!$F$84*IF('Tabulky jízd'!BF76&gt;0,"1","0")</f>
        <v>546</v>
      </c>
      <c r="BG70" s="4">
        <f>2*'Tabulky jízd'!BG76*Vzdálenosti!$F$84-Vzdálenosti!$F$84*IF('Tabulky jízd'!BG76&gt;0,"1","0")</f>
        <v>0</v>
      </c>
      <c r="BH70" s="4">
        <f>2*'Tabulky jízd'!BH76*Vzdálenosti!$F$84-Vzdálenosti!$F$84*IF('Tabulky jízd'!BH76&gt;0,"1","0")</f>
        <v>546</v>
      </c>
      <c r="BI70" s="4">
        <f>2*'Tabulky jízd'!BI76*Vzdálenosti!$F$84-Vzdálenosti!$F$84*IF('Tabulky jízd'!BI76&gt;0,"1","0")</f>
        <v>798</v>
      </c>
      <c r="BJ70" s="4">
        <f>2*'Tabulky jízd'!BJ76*Vzdálenosti!$F$84-Vzdálenosti!$F$84*IF('Tabulky jízd'!BJ76&gt;0,"1","0")</f>
        <v>0</v>
      </c>
      <c r="BK70" s="4">
        <f>2*'Tabulky jízd'!BK76*Vzdálenosti!$F$84-Vzdálenosti!$F$84*IF('Tabulky jízd'!BK76&gt;0,"1","0")</f>
        <v>462</v>
      </c>
      <c r="BL70" s="4">
        <f>2*'Tabulky jízd'!BL76*Vzdálenosti!$F$84-Vzdálenosti!$F$84*IF('Tabulky jízd'!BL76&gt;0,"1","0")</f>
        <v>462</v>
      </c>
      <c r="BM70" s="4">
        <f>2*'Tabulky jízd'!BM76*Vzdálenosti!$F$84-Vzdálenosti!$F$84*IF('Tabulky jízd'!BM76&gt;0,"1","0")</f>
        <v>0</v>
      </c>
      <c r="BN70" s="4">
        <f>2*'Tabulky jízd'!BN76*Vzdálenosti!$F$84-Vzdálenosti!$F$84*IF('Tabulky jízd'!BN76&gt;0,"1","0")</f>
        <v>546</v>
      </c>
      <c r="BO70" s="4">
        <f>2*'Tabulky jízd'!BO76*Vzdálenosti!$F$84-Vzdálenosti!$F$84*IF('Tabulky jízd'!BO76&gt;0,"1","0")</f>
        <v>546</v>
      </c>
      <c r="BP70" s="4">
        <f>2*'Tabulky jízd'!BP76*Vzdálenosti!$F$84-Vzdálenosti!$F$84*IF('Tabulky jízd'!BP76&gt;0,"1","0")</f>
        <v>0</v>
      </c>
      <c r="BQ70" s="4">
        <f>2*'Tabulky jízd'!BQ76*Vzdálenosti!$F$84-Vzdálenosti!$F$84*IF('Tabulky jízd'!BQ76&gt;0,"1","0")</f>
        <v>210</v>
      </c>
      <c r="BR70" s="4">
        <f>2*'Tabulky jízd'!BR76*Vzdálenosti!$F$84-Vzdálenosti!$F$84*IF('Tabulky jízd'!BR76&gt;0,"1","0")</f>
        <v>210</v>
      </c>
      <c r="BS70" s="4">
        <f>2*'Tabulky jízd'!BS76*Vzdálenosti!$F$84-Vzdálenosti!$F$84*IF('Tabulky jízd'!BS76&gt;0,"1","0")</f>
        <v>0</v>
      </c>
      <c r="BT70" s="4">
        <f>2*'Tabulky jízd'!BT76*Vzdálenosti!$F$84-Vzdálenosti!$F$84*IF('Tabulky jízd'!BT76&gt;0,"1","0")</f>
        <v>0</v>
      </c>
      <c r="BU70" s="4">
        <f>2*'Tabulky jízd'!BU76*Vzdálenosti!$F$84-Vzdálenosti!$F$84*IF('Tabulky jízd'!BU76&gt;0,"1","0")</f>
        <v>0</v>
      </c>
      <c r="BV70" s="4">
        <f>2*'Tabulky jízd'!BV76*Vzdálenosti!$F$84-Vzdálenosti!$F$84*IF('Tabulky jízd'!BV76&gt;0,"1","0")</f>
        <v>0</v>
      </c>
      <c r="BW70" s="4">
        <f>2*'Tabulky jízd'!BW76*Vzdálenosti!$F$84-Vzdálenosti!$F$84*IF('Tabulky jízd'!BW76&gt;0,"1","0")</f>
        <v>0</v>
      </c>
      <c r="BX70" s="4">
        <f>2*'Tabulky jízd'!BX76*Vzdálenosti!$F$84-Vzdálenosti!$F$84*IF('Tabulky jízd'!BX76&gt;0,"1","0")</f>
        <v>0</v>
      </c>
      <c r="BY70" s="4">
        <f>2*'Tabulky jízd'!BY76*Vzdálenosti!$F$84-Vzdálenosti!$F$84*IF('Tabulky jízd'!BY76&gt;0,"1","0")</f>
        <v>0</v>
      </c>
      <c r="BZ70" s="4">
        <f>2*'Tabulky jízd'!BZ76*Vzdálenosti!$F$84-Vzdálenosti!$F$84*IF('Tabulky jízd'!BZ76&gt;0,"1","0")</f>
        <v>210</v>
      </c>
      <c r="CA70" s="4">
        <f>2*'Tabulky jízd'!CA76*Vzdálenosti!$F$84-Vzdálenosti!$F$84*IF('Tabulky jízd'!CA76&gt;0,"1","0")</f>
        <v>714</v>
      </c>
      <c r="CB70" s="4">
        <f>2*'Tabulky jízd'!CB76*Vzdálenosti!$F$84-Vzdálenosti!$F$84*IF('Tabulky jízd'!CB76&gt;0,"1","0")</f>
        <v>0</v>
      </c>
      <c r="CC70" s="4">
        <f>2*'Tabulky jízd'!CC76*Vzdálenosti!$F$84-Vzdálenosti!$F$84*IF('Tabulky jízd'!CC76&gt;0,"1","0")</f>
        <v>294</v>
      </c>
      <c r="CD70" s="4">
        <f>2*'Tabulky jízd'!CD76*Vzdálenosti!$F$84-Vzdálenosti!$F$84*IF('Tabulky jízd'!CD76&gt;0,"1","0")</f>
        <v>378</v>
      </c>
      <c r="CE70" s="4">
        <f>2*'Tabulky jízd'!CE76*Vzdálenosti!$F$84-Vzdálenosti!$F$84*IF('Tabulky jízd'!CE76&gt;0,"1","0")</f>
        <v>0</v>
      </c>
      <c r="CF70" s="4">
        <f>2*'Tabulky jízd'!CF76*Vzdálenosti!$F$84-Vzdálenosti!$F$84*IF('Tabulky jízd'!CF76&gt;0,"1","0")</f>
        <v>210</v>
      </c>
      <c r="CG70" s="4">
        <f>2*'Tabulky jízd'!CG76*Vzdálenosti!$F$84-Vzdálenosti!$F$84*IF('Tabulky jízd'!CG76&gt;0,"1","0")</f>
        <v>378</v>
      </c>
      <c r="CH70" s="4">
        <f>2*'Tabulky jízd'!CH76*Vzdálenosti!$F$84-Vzdálenosti!$F$84*IF('Tabulky jízd'!CH76&gt;0,"1","0")</f>
        <v>0</v>
      </c>
      <c r="CI70" s="4">
        <f>2*'Tabulky jízd'!CI76*Vzdálenosti!$F$84-Vzdálenosti!$F$84*IF('Tabulky jízd'!CI76&gt;0,"1","0")</f>
        <v>210</v>
      </c>
      <c r="CJ70" s="4">
        <f>2*'Tabulky jízd'!CJ76*Vzdálenosti!$F$84-Vzdálenosti!$F$84*IF('Tabulky jízd'!CJ76&gt;0,"1","0")</f>
        <v>378</v>
      </c>
      <c r="CK70" s="4">
        <f>2*'Tabulky jízd'!CK76*Vzdálenosti!$F$84-Vzdálenosti!$F$84*IF('Tabulky jízd'!CK76&gt;0,"1","0")</f>
        <v>0</v>
      </c>
      <c r="CL70" s="4">
        <f>2*'Tabulky jízd'!CL76*Vzdálenosti!$F$84-Vzdálenosti!$F$84*IF('Tabulky jízd'!CL76&gt;0,"1","0")</f>
        <v>0</v>
      </c>
      <c r="CM70" s="4">
        <f>2*'Tabulky jízd'!CM76*Vzdálenosti!$F$84-Vzdálenosti!$F$84*IF('Tabulky jízd'!CM76&gt;0,"1","0")</f>
        <v>0</v>
      </c>
      <c r="CN70" s="4">
        <f>2*'Tabulky jízd'!CN76*Vzdálenosti!$F$84-Vzdálenosti!$F$84*IF('Tabulky jízd'!CN76&gt;0,"1","0")</f>
        <v>0</v>
      </c>
      <c r="CO70" s="4">
        <f>2*'Tabulky jízd'!CO76*Vzdálenosti!$F$84-Vzdálenosti!$F$84*IF('Tabulky jízd'!CO76&gt;0,"1","0")</f>
        <v>0</v>
      </c>
      <c r="CP70" s="4">
        <f>2*'Tabulky jízd'!CP76*Vzdálenosti!$F$84-Vzdálenosti!$F$84*IF('Tabulky jízd'!CP76&gt;0,"1","0")</f>
        <v>0</v>
      </c>
      <c r="CQ70" s="4">
        <f>2*'Tabulky jízd'!CQ76*Vzdálenosti!$F$84-Vzdálenosti!$F$84*IF('Tabulky jízd'!CQ76&gt;0,"1","0")</f>
        <v>0</v>
      </c>
      <c r="CR70" s="4">
        <f>2*'Tabulky jízd'!CR76*Vzdálenosti!$F$84-Vzdálenosti!$F$84*IF('Tabulky jízd'!CR76&gt;0,"1","0")</f>
        <v>0</v>
      </c>
      <c r="CS70" s="4">
        <f>2*'Tabulky jízd'!CS76*Vzdálenosti!$F$84-Vzdálenosti!$F$84*IF('Tabulky jízd'!CS76&gt;0,"1","0")</f>
        <v>0</v>
      </c>
      <c r="CT70" s="4">
        <f>2*'Tabulky jízd'!CT76*Vzdálenosti!$F$84-Vzdálenosti!$F$84*IF('Tabulky jízd'!CT76&gt;0,"1","0")</f>
        <v>0</v>
      </c>
      <c r="CU70" s="4">
        <f>2*'Tabulky jízd'!CU76*Vzdálenosti!$F$84-Vzdálenosti!$F$84*IF('Tabulky jízd'!CU76&gt;0,"1","0")</f>
        <v>0</v>
      </c>
      <c r="CV70" s="4">
        <f>2*'Tabulky jízd'!CV76*Vzdálenosti!$F$84-Vzdálenosti!$F$84*IF('Tabulky jízd'!CV76&gt;0,"1","0")</f>
        <v>0</v>
      </c>
      <c r="CW70" s="16">
        <f t="shared" si="3"/>
        <v>14574</v>
      </c>
    </row>
    <row r="71" spans="1:101" s="15" customFormat="1" x14ac:dyDescent="0.25">
      <c r="A71" s="19"/>
      <c r="B71" s="16" t="s">
        <v>64</v>
      </c>
      <c r="C71" s="16" t="s">
        <v>54</v>
      </c>
      <c r="D71" s="156" t="s">
        <v>100</v>
      </c>
      <c r="E71" s="4" t="s">
        <v>177</v>
      </c>
      <c r="F71" s="16">
        <v>3</v>
      </c>
      <c r="G71" s="16"/>
      <c r="H71" s="4">
        <f>2*'Tabulky jízd'!H77*Vzdálenosti!$F$85-Vzdálenosti!$F$85*IF('Tabulky jízd'!H77&gt;0,"1","0")</f>
        <v>0</v>
      </c>
      <c r="I71" s="4">
        <f>2*'Tabulky jízd'!I77*Vzdálenosti!$F$85-Vzdálenosti!$F$85*IF('Tabulky jízd'!I77&gt;0,"1","0")</f>
        <v>0</v>
      </c>
      <c r="J71" s="4">
        <f>2*'Tabulky jízd'!J77*Vzdálenosti!$F$85-Vzdálenosti!$F$85*IF('Tabulky jízd'!J77&gt;0,"1","0")</f>
        <v>0</v>
      </c>
      <c r="K71" s="4">
        <f>2*'Tabulky jízd'!K77*Vzdálenosti!$F$85-Vzdálenosti!$F$85*IF('Tabulky jízd'!K77&gt;0,"1","0")</f>
        <v>0</v>
      </c>
      <c r="L71" s="4">
        <f>2*'Tabulky jízd'!L77*Vzdálenosti!$F$85-Vzdálenosti!$F$85*IF('Tabulky jízd'!L77&gt;0,"1","0")</f>
        <v>0</v>
      </c>
      <c r="M71" s="4">
        <f>2*'Tabulky jízd'!M77*Vzdálenosti!$F$85-Vzdálenosti!$F$85*IF('Tabulky jízd'!M77&gt;0,"1","0")</f>
        <v>0</v>
      </c>
      <c r="N71" s="4">
        <f>2*'Tabulky jízd'!N77*Vzdálenosti!$F$85-Vzdálenosti!$F$85*IF('Tabulky jízd'!N77&gt;0,"1","0")</f>
        <v>0</v>
      </c>
      <c r="O71" s="4">
        <f>2*'Tabulky jízd'!O77*Vzdálenosti!$F$85-Vzdálenosti!$F$85*IF('Tabulky jízd'!O77&gt;0,"1","0")</f>
        <v>0</v>
      </c>
      <c r="P71" s="4">
        <f>2*'Tabulky jízd'!P77*Vzdálenosti!$F$85-Vzdálenosti!$F$85*IF('Tabulky jízd'!P77&gt;0,"1","0")</f>
        <v>0</v>
      </c>
      <c r="Q71" s="4">
        <f>2*'Tabulky jízd'!Q77*Vzdálenosti!$F$85-Vzdálenosti!$F$85*IF('Tabulky jízd'!Q77&gt;0,"1","0")</f>
        <v>0</v>
      </c>
      <c r="R71" s="4">
        <f>2*'Tabulky jízd'!R77*Vzdálenosti!$F$85-Vzdálenosti!$F$85*IF('Tabulky jízd'!R77&gt;0,"1","0")</f>
        <v>0</v>
      </c>
      <c r="S71" s="4">
        <f>2*'Tabulky jízd'!S77*Vzdálenosti!$F$85-Vzdálenosti!$F$85*IF('Tabulky jízd'!S77&gt;0,"1","0")</f>
        <v>0</v>
      </c>
      <c r="T71" s="4">
        <f>2*'Tabulky jízd'!T77*Vzdálenosti!$F$85-Vzdálenosti!$F$85*IF('Tabulky jízd'!T77&gt;0,"1","0")</f>
        <v>0</v>
      </c>
      <c r="U71" s="4">
        <f>2*'Tabulky jízd'!U77*Vzdálenosti!$F$85-Vzdálenosti!$F$85*IF('Tabulky jízd'!U77&gt;0,"1","0")</f>
        <v>234</v>
      </c>
      <c r="V71" s="4">
        <f>2*'Tabulky jízd'!V77*Vzdálenosti!$F$85-Vzdálenosti!$F$85*IF('Tabulky jízd'!V77&gt;0,"1","0")</f>
        <v>234</v>
      </c>
      <c r="W71" s="4">
        <f>2*'Tabulky jízd'!W77*Vzdálenosti!$F$85-Vzdálenosti!$F$85*IF('Tabulky jízd'!W77&gt;0,"1","0")</f>
        <v>546</v>
      </c>
      <c r="X71" s="4">
        <f>2*'Tabulky jízd'!X77*Vzdálenosti!$F$85-Vzdálenosti!$F$85*IF('Tabulky jízd'!X77&gt;0,"1","0")</f>
        <v>390</v>
      </c>
      <c r="Y71" s="4">
        <f>2*'Tabulky jízd'!Y77*Vzdálenosti!$F$85-Vzdálenosti!$F$85*IF('Tabulky jízd'!Y77&gt;0,"1","0")</f>
        <v>78</v>
      </c>
      <c r="Z71" s="4">
        <f>2*'Tabulky jízd'!Z77*Vzdálenosti!$F$85-Vzdálenosti!$F$85*IF('Tabulky jízd'!Z77&gt;0,"1","0")</f>
        <v>0</v>
      </c>
      <c r="AA71" s="4">
        <f>2*'Tabulky jízd'!AA77*Vzdálenosti!$F$85-Vzdálenosti!$F$85*IF('Tabulky jízd'!AA77&gt;0,"1","0")</f>
        <v>0</v>
      </c>
      <c r="AB71" s="4">
        <f>2*'Tabulky jízd'!AB77*Vzdálenosti!$F$85-Vzdálenosti!$F$85*IF('Tabulky jízd'!AB77&gt;0,"1","0")</f>
        <v>0</v>
      </c>
      <c r="AC71" s="4">
        <f>2*'Tabulky jízd'!AC77*Vzdálenosti!$F$85-Vzdálenosti!$F$85*IF('Tabulky jízd'!AC77&gt;0,"1","0")</f>
        <v>0</v>
      </c>
      <c r="AD71" s="4">
        <f>2*'Tabulky jízd'!AD77*Vzdálenosti!$F$85-Vzdálenosti!$F$85*IF('Tabulky jízd'!AD77&gt;0,"1","0")</f>
        <v>0</v>
      </c>
      <c r="AE71" s="4">
        <f>2*'Tabulky jízd'!AE77*Vzdálenosti!$F$85-Vzdálenosti!$F$85*IF('Tabulky jízd'!AE77&gt;0,"1","0")</f>
        <v>0</v>
      </c>
      <c r="AF71" s="4">
        <f>2*'Tabulky jízd'!AF77*Vzdálenosti!$F$85-Vzdálenosti!$F$85*IF('Tabulky jízd'!AF77&gt;0,"1","0")</f>
        <v>0</v>
      </c>
      <c r="AG71" s="4">
        <f>2*'Tabulky jízd'!AG77*Vzdálenosti!$F$85-Vzdálenosti!$F$85*IF('Tabulky jízd'!AG77&gt;0,"1","0")</f>
        <v>0</v>
      </c>
      <c r="AH71" s="4">
        <f>2*'Tabulky jízd'!AH77*Vzdálenosti!$F$85-Vzdálenosti!$F$85*IF('Tabulky jízd'!AH77&gt;0,"1","0")</f>
        <v>0</v>
      </c>
      <c r="AI71" s="4">
        <f>2*'Tabulky jízd'!AI77*Vzdálenosti!$F$85-Vzdálenosti!$F$85*IF('Tabulky jízd'!AI77&gt;0,"1","0")</f>
        <v>0</v>
      </c>
      <c r="AJ71" s="4">
        <f>2*'Tabulky jízd'!AJ77*Vzdálenosti!$F$85-Vzdálenosti!$F$85*IF('Tabulky jízd'!AJ77&gt;0,"1","0")</f>
        <v>0</v>
      </c>
      <c r="AK71" s="4">
        <f>2*'Tabulky jízd'!AK77*Vzdálenosti!$F$85-Vzdálenosti!$F$85*IF('Tabulky jízd'!AK77&gt;0,"1","0")</f>
        <v>0</v>
      </c>
      <c r="AL71" s="4">
        <f>2*'Tabulky jízd'!AL77*Vzdálenosti!$F$85-Vzdálenosti!$F$85*IF('Tabulky jízd'!AL77&gt;0,"1","0")</f>
        <v>0</v>
      </c>
      <c r="AM71" s="4">
        <f>2*'Tabulky jízd'!AM77*Vzdálenosti!$F$85-Vzdálenosti!$F$85*IF('Tabulky jízd'!AM77&gt;0,"1","0")</f>
        <v>0</v>
      </c>
      <c r="AN71" s="4">
        <f>2*'Tabulky jízd'!AN77*Vzdálenosti!$F$85-Vzdálenosti!$F$85*IF('Tabulky jízd'!AN77&gt;0,"1","0")</f>
        <v>0</v>
      </c>
      <c r="AO71" s="4">
        <f>2*'Tabulky jízd'!AO77*Vzdálenosti!$F$85-Vzdálenosti!$F$85*IF('Tabulky jízd'!AO77&gt;0,"1","0")</f>
        <v>78</v>
      </c>
      <c r="AP71" s="4">
        <f>2*'Tabulky jízd'!AP77*Vzdálenosti!$F$85-Vzdálenosti!$F$85*IF('Tabulky jízd'!AP77&gt;0,"1","0")</f>
        <v>390</v>
      </c>
      <c r="AQ71" s="4">
        <f>2*'Tabulky jízd'!AQ77*Vzdálenosti!$F$85-Vzdálenosti!$F$85*IF('Tabulky jízd'!AQ77&gt;0,"1","0")</f>
        <v>390</v>
      </c>
      <c r="AR71" s="4">
        <f>2*'Tabulky jízd'!AR77*Vzdálenosti!$F$85-Vzdálenosti!$F$85*IF('Tabulky jízd'!AR77&gt;0,"1","0")</f>
        <v>390</v>
      </c>
      <c r="AS71" s="4">
        <f>2*'Tabulky jízd'!AS77*Vzdálenosti!$F$85-Vzdálenosti!$F$85*IF('Tabulky jízd'!AS77&gt;0,"1","0")</f>
        <v>78</v>
      </c>
      <c r="AT71" s="4">
        <f>2*'Tabulky jízd'!AT77*Vzdálenosti!$F$85-Vzdálenosti!$F$85*IF('Tabulky jízd'!AT77&gt;0,"1","0")</f>
        <v>390</v>
      </c>
      <c r="AU71" s="4">
        <f>2*'Tabulky jízd'!AU77*Vzdálenosti!$F$85-Vzdálenosti!$F$85*IF('Tabulky jízd'!AU77&gt;0,"1","0")</f>
        <v>390</v>
      </c>
      <c r="AV71" s="4">
        <f>2*'Tabulky jízd'!AV77*Vzdálenosti!$F$85-Vzdálenosti!$F$85*IF('Tabulky jízd'!AV77&gt;0,"1","0")</f>
        <v>0</v>
      </c>
      <c r="AW71" s="4">
        <f>2*'Tabulky jízd'!AW77*Vzdálenosti!$F$85-Vzdálenosti!$F$85*IF('Tabulky jízd'!AW77&gt;0,"1","0")</f>
        <v>0</v>
      </c>
      <c r="AX71" s="4">
        <f>2*'Tabulky jízd'!AX77*Vzdálenosti!$F$85-Vzdálenosti!$F$85*IF('Tabulky jízd'!AX77&gt;0,"1","0")</f>
        <v>0</v>
      </c>
      <c r="AY71" s="4">
        <f>2*'Tabulky jízd'!AY77*Vzdálenosti!$F$85-Vzdálenosti!$F$85*IF('Tabulky jízd'!AY77&gt;0,"1","0")</f>
        <v>0</v>
      </c>
      <c r="AZ71" s="4">
        <f>2*'Tabulky jízd'!AZ77*Vzdálenosti!$F$85-Vzdálenosti!$F$85*IF('Tabulky jízd'!AZ77&gt;0,"1","0")</f>
        <v>0</v>
      </c>
      <c r="BA71" s="4">
        <f>2*'Tabulky jízd'!BA77*Vzdálenosti!$F$85-Vzdálenosti!$F$85*IF('Tabulky jízd'!BA77&gt;0,"1","0")</f>
        <v>0</v>
      </c>
      <c r="BB71" s="4">
        <f>2*'Tabulky jízd'!BB77*Vzdálenosti!$F$85-Vzdálenosti!$F$85*IF('Tabulky jízd'!BB77&gt;0,"1","0")</f>
        <v>0</v>
      </c>
      <c r="BC71" s="4">
        <f>2*'Tabulky jízd'!BC77*Vzdálenosti!$F$85-Vzdálenosti!$F$85*IF('Tabulky jízd'!BC77&gt;0,"1","0")</f>
        <v>0</v>
      </c>
      <c r="BD71" s="4">
        <f>2*'Tabulky jízd'!BD77*Vzdálenosti!$F$85-Vzdálenosti!$F$85*IF('Tabulky jízd'!BD77&gt;0,"1","0")</f>
        <v>0</v>
      </c>
      <c r="BE71" s="4">
        <f>2*'Tabulky jízd'!BE77*Vzdálenosti!$F$85-Vzdálenosti!$F$85*IF('Tabulky jízd'!BE77&gt;0,"1","0")</f>
        <v>390</v>
      </c>
      <c r="BF71" s="4">
        <f>2*'Tabulky jízd'!BF77*Vzdálenosti!$F$85-Vzdálenosti!$F$85*IF('Tabulky jízd'!BF77&gt;0,"1","0")</f>
        <v>0</v>
      </c>
      <c r="BG71" s="4">
        <f>2*'Tabulky jízd'!BG77*Vzdálenosti!$F$85-Vzdálenosti!$F$85*IF('Tabulky jízd'!BG77&gt;0,"1","0")</f>
        <v>78</v>
      </c>
      <c r="BH71" s="4">
        <f>2*'Tabulky jízd'!BH77*Vzdálenosti!$F$85-Vzdálenosti!$F$85*IF('Tabulky jízd'!BH77&gt;0,"1","0")</f>
        <v>0</v>
      </c>
      <c r="BI71" s="4">
        <f>2*'Tabulky jízd'!BI77*Vzdálenosti!$F$85-Vzdálenosti!$F$85*IF('Tabulky jízd'!BI77&gt;0,"1","0")</f>
        <v>0</v>
      </c>
      <c r="BJ71" s="4">
        <f>2*'Tabulky jízd'!BJ77*Vzdálenosti!$F$85-Vzdálenosti!$F$85*IF('Tabulky jízd'!BJ77&gt;0,"1","0")</f>
        <v>390</v>
      </c>
      <c r="BK71" s="4">
        <f>2*'Tabulky jízd'!BK77*Vzdálenosti!$F$85-Vzdálenosti!$F$85*IF('Tabulky jízd'!BK77&gt;0,"1","0")</f>
        <v>390</v>
      </c>
      <c r="BL71" s="4">
        <f>2*'Tabulky jízd'!BL77*Vzdálenosti!$F$85-Vzdálenosti!$F$85*IF('Tabulky jízd'!BL77&gt;0,"1","0")</f>
        <v>390</v>
      </c>
      <c r="BM71" s="4">
        <f>2*'Tabulky jízd'!BM77*Vzdálenosti!$F$85-Vzdálenosti!$F$85*IF('Tabulky jízd'!BM77&gt;0,"1","0")</f>
        <v>78</v>
      </c>
      <c r="BN71" s="4">
        <f>2*'Tabulky jízd'!BN77*Vzdálenosti!$F$85-Vzdálenosti!$F$85*IF('Tabulky jízd'!BN77&gt;0,"1","0")</f>
        <v>0</v>
      </c>
      <c r="BO71" s="4">
        <f>2*'Tabulky jízd'!BO77*Vzdálenosti!$F$85-Vzdálenosti!$F$85*IF('Tabulky jízd'!BO77&gt;0,"1","0")</f>
        <v>0</v>
      </c>
      <c r="BP71" s="4">
        <f>2*'Tabulky jízd'!BP77*Vzdálenosti!$F$85-Vzdálenosti!$F$85*IF('Tabulky jízd'!BP77&gt;0,"1","0")</f>
        <v>0</v>
      </c>
      <c r="BQ71" s="4">
        <f>2*'Tabulky jízd'!BQ77*Vzdálenosti!$F$85-Vzdálenosti!$F$85*IF('Tabulky jízd'!BQ77&gt;0,"1","0")</f>
        <v>0</v>
      </c>
      <c r="BR71" s="4">
        <f>2*'Tabulky jízd'!BR77*Vzdálenosti!$F$85-Vzdálenosti!$F$85*IF('Tabulky jízd'!BR77&gt;0,"1","0")</f>
        <v>0</v>
      </c>
      <c r="BS71" s="4">
        <f>2*'Tabulky jízd'!BS77*Vzdálenosti!$F$85-Vzdálenosti!$F$85*IF('Tabulky jízd'!BS77&gt;0,"1","0")</f>
        <v>0</v>
      </c>
      <c r="BT71" s="4">
        <f>2*'Tabulky jízd'!BT77*Vzdálenosti!$F$85-Vzdálenosti!$F$85*IF('Tabulky jízd'!BT77&gt;0,"1","0")</f>
        <v>0</v>
      </c>
      <c r="BU71" s="4">
        <f>2*'Tabulky jízd'!BU77*Vzdálenosti!$F$85-Vzdálenosti!$F$85*IF('Tabulky jízd'!BU77&gt;0,"1","0")</f>
        <v>0</v>
      </c>
      <c r="BV71" s="4">
        <f>2*'Tabulky jízd'!BV77*Vzdálenosti!$F$85-Vzdálenosti!$F$85*IF('Tabulky jízd'!BV77&gt;0,"1","0")</f>
        <v>0</v>
      </c>
      <c r="BW71" s="4">
        <f>2*'Tabulky jízd'!BW77*Vzdálenosti!$F$85-Vzdálenosti!$F$85*IF('Tabulky jízd'!BW77&gt;0,"1","0")</f>
        <v>0</v>
      </c>
      <c r="BX71" s="4">
        <f>2*'Tabulky jízd'!BX77*Vzdálenosti!$F$85-Vzdálenosti!$F$85*IF('Tabulky jízd'!BX77&gt;0,"1","0")</f>
        <v>0</v>
      </c>
      <c r="BY71" s="4">
        <f>2*'Tabulky jízd'!BY77*Vzdálenosti!$F$85-Vzdálenosti!$F$85*IF('Tabulky jízd'!BY77&gt;0,"1","0")</f>
        <v>0</v>
      </c>
      <c r="BZ71" s="4">
        <f>2*'Tabulky jízd'!BZ77*Vzdálenosti!$F$85-Vzdálenosti!$F$85*IF('Tabulky jízd'!BZ77&gt;0,"1","0")</f>
        <v>0</v>
      </c>
      <c r="CA71" s="4">
        <f>2*'Tabulky jízd'!CA77*Vzdálenosti!$F$85-Vzdálenosti!$F$85*IF('Tabulky jízd'!CA77&gt;0,"1","0")</f>
        <v>0</v>
      </c>
      <c r="CB71" s="4">
        <f>2*'Tabulky jízd'!CB77*Vzdálenosti!$F$85-Vzdálenosti!$F$85*IF('Tabulky jízd'!CB77&gt;0,"1","0")</f>
        <v>0</v>
      </c>
      <c r="CC71" s="4">
        <f>2*'Tabulky jízd'!CC77*Vzdálenosti!$F$85-Vzdálenosti!$F$85*IF('Tabulky jízd'!CC77&gt;0,"1","0")</f>
        <v>0</v>
      </c>
      <c r="CD71" s="4">
        <f>2*'Tabulky jízd'!CD77*Vzdálenosti!$F$85-Vzdálenosti!$F$85*IF('Tabulky jízd'!CD77&gt;0,"1","0")</f>
        <v>234</v>
      </c>
      <c r="CE71" s="4">
        <f>2*'Tabulky jízd'!CE77*Vzdálenosti!$F$85-Vzdálenosti!$F$85*IF('Tabulky jízd'!CE77&gt;0,"1","0")</f>
        <v>0</v>
      </c>
      <c r="CF71" s="4">
        <f>2*'Tabulky jízd'!CF77*Vzdálenosti!$F$85-Vzdálenosti!$F$85*IF('Tabulky jízd'!CF77&gt;0,"1","0")</f>
        <v>0</v>
      </c>
      <c r="CG71" s="4">
        <f>2*'Tabulky jízd'!CG77*Vzdálenosti!$F$85-Vzdálenosti!$F$85*IF('Tabulky jízd'!CG77&gt;0,"1","0")</f>
        <v>78</v>
      </c>
      <c r="CH71" s="4">
        <f>2*'Tabulky jízd'!CH77*Vzdálenosti!$F$85-Vzdálenosti!$F$85*IF('Tabulky jízd'!CH77&gt;0,"1","0")</f>
        <v>0</v>
      </c>
      <c r="CI71" s="4">
        <f>2*'Tabulky jízd'!CI77*Vzdálenosti!$F$85-Vzdálenosti!$F$85*IF('Tabulky jízd'!CI77&gt;0,"1","0")</f>
        <v>0</v>
      </c>
      <c r="CJ71" s="4">
        <f>2*'Tabulky jízd'!CJ77*Vzdálenosti!$F$85-Vzdálenosti!$F$85*IF('Tabulky jízd'!CJ77&gt;0,"1","0")</f>
        <v>0</v>
      </c>
      <c r="CK71" s="4">
        <f>2*'Tabulky jízd'!CK77*Vzdálenosti!$F$85-Vzdálenosti!$F$85*IF('Tabulky jízd'!CK77&gt;0,"1","0")</f>
        <v>0</v>
      </c>
      <c r="CL71" s="4">
        <f>2*'Tabulky jízd'!CL77*Vzdálenosti!$F$85-Vzdálenosti!$F$85*IF('Tabulky jízd'!CL77&gt;0,"1","0")</f>
        <v>0</v>
      </c>
      <c r="CM71" s="4">
        <f>2*'Tabulky jízd'!CM77*Vzdálenosti!$F$85-Vzdálenosti!$F$85*IF('Tabulky jízd'!CM77&gt;0,"1","0")</f>
        <v>0</v>
      </c>
      <c r="CN71" s="4">
        <f>2*'Tabulky jízd'!CN77*Vzdálenosti!$F$85-Vzdálenosti!$F$85*IF('Tabulky jízd'!CN77&gt;0,"1","0")</f>
        <v>0</v>
      </c>
      <c r="CO71" s="4">
        <f>2*'Tabulky jízd'!CO77*Vzdálenosti!$F$85-Vzdálenosti!$F$85*IF('Tabulky jízd'!CO77&gt;0,"1","0")</f>
        <v>0</v>
      </c>
      <c r="CP71" s="4">
        <f>2*'Tabulky jízd'!CP77*Vzdálenosti!$F$85-Vzdálenosti!$F$85*IF('Tabulky jízd'!CP77&gt;0,"1","0")</f>
        <v>0</v>
      </c>
      <c r="CQ71" s="4">
        <f>2*'Tabulky jízd'!CQ77*Vzdálenosti!$F$85-Vzdálenosti!$F$85*IF('Tabulky jízd'!CQ77&gt;0,"1","0")</f>
        <v>0</v>
      </c>
      <c r="CR71" s="4">
        <f>2*'Tabulky jízd'!CR77*Vzdálenosti!$F$85-Vzdálenosti!$F$85*IF('Tabulky jízd'!CR77&gt;0,"1","0")</f>
        <v>0</v>
      </c>
      <c r="CS71" s="4">
        <f>2*'Tabulky jízd'!CS77*Vzdálenosti!$F$85-Vzdálenosti!$F$85*IF('Tabulky jízd'!CS77&gt;0,"1","0")</f>
        <v>0</v>
      </c>
      <c r="CT71" s="4">
        <f>2*'Tabulky jízd'!CT77*Vzdálenosti!$F$85-Vzdálenosti!$F$85*IF('Tabulky jízd'!CT77&gt;0,"1","0")</f>
        <v>0</v>
      </c>
      <c r="CU71" s="4">
        <f>2*'Tabulky jízd'!CU77*Vzdálenosti!$F$85-Vzdálenosti!$F$85*IF('Tabulky jízd'!CU77&gt;0,"1","0")</f>
        <v>0</v>
      </c>
      <c r="CV71" s="4">
        <f>2*'Tabulky jízd'!CV77*Vzdálenosti!$F$85-Vzdálenosti!$F$85*IF('Tabulky jízd'!CV77&gt;0,"1","0")</f>
        <v>0</v>
      </c>
      <c r="CW71" s="16">
        <f>SUM(H71:CV71)</f>
        <v>5616</v>
      </c>
    </row>
    <row r="72" spans="1:101" s="15" customFormat="1" x14ac:dyDescent="0.25">
      <c r="A72" s="19"/>
    </row>
    <row r="73" spans="1:101" s="15" customFormat="1" x14ac:dyDescent="0.25">
      <c r="A73" s="19"/>
    </row>
    <row r="74" spans="1:101" s="15" customFormat="1" x14ac:dyDescent="0.25">
      <c r="A74" s="19"/>
    </row>
    <row r="75" spans="1:101" s="15" customFormat="1" x14ac:dyDescent="0.25">
      <c r="A75" s="19"/>
    </row>
    <row r="76" spans="1:101" s="15" customFormat="1" x14ac:dyDescent="0.25">
      <c r="A76" s="19"/>
      <c r="CR76" s="191" t="s">
        <v>207</v>
      </c>
      <c r="CS76" s="191"/>
      <c r="CT76" s="191"/>
      <c r="CU76" s="191"/>
      <c r="CV76" s="191"/>
      <c r="CW76" s="78">
        <f>SUM(CW4:CW75)</f>
        <v>1541388</v>
      </c>
    </row>
    <row r="77" spans="1:101" s="15" customFormat="1" x14ac:dyDescent="0.25">
      <c r="A77" s="19"/>
    </row>
    <row r="78" spans="1:101" s="15" customFormat="1" x14ac:dyDescent="0.25">
      <c r="A78" s="19"/>
    </row>
    <row r="79" spans="1:101" s="15" customFormat="1" x14ac:dyDescent="0.25">
      <c r="A79" s="19"/>
    </row>
    <row r="80" spans="1:101" s="15" customFormat="1" x14ac:dyDescent="0.25">
      <c r="A80" s="19"/>
    </row>
    <row r="81" spans="1:1" s="15" customFormat="1" x14ac:dyDescent="0.25">
      <c r="A81" s="19"/>
    </row>
    <row r="82" spans="1:1" s="15" customFormat="1" x14ac:dyDescent="0.25">
      <c r="A82" s="19"/>
    </row>
    <row r="83" spans="1:1" s="15" customFormat="1" x14ac:dyDescent="0.25">
      <c r="A83" s="19"/>
    </row>
    <row r="84" spans="1:1" s="15" customFormat="1" x14ac:dyDescent="0.25">
      <c r="A84" s="19"/>
    </row>
    <row r="85" spans="1:1" s="15" customFormat="1" x14ac:dyDescent="0.25">
      <c r="A85" s="19"/>
    </row>
    <row r="86" spans="1:1" s="15" customFormat="1" x14ac:dyDescent="0.25">
      <c r="A86" s="19"/>
    </row>
    <row r="87" spans="1:1" s="15" customFormat="1" x14ac:dyDescent="0.25">
      <c r="A87" s="19"/>
    </row>
    <row r="88" spans="1:1" s="15" customFormat="1" x14ac:dyDescent="0.25">
      <c r="A88" s="19"/>
    </row>
    <row r="89" spans="1:1" s="15" customFormat="1" x14ac:dyDescent="0.25">
      <c r="A89" s="19"/>
    </row>
    <row r="90" spans="1:1" s="15" customFormat="1" x14ac:dyDescent="0.25">
      <c r="A90" s="19"/>
    </row>
    <row r="91" spans="1:1" s="15" customFormat="1" x14ac:dyDescent="0.25">
      <c r="A91" s="19"/>
    </row>
    <row r="92" spans="1:1" s="15" customFormat="1" x14ac:dyDescent="0.25">
      <c r="A92" s="19"/>
    </row>
    <row r="93" spans="1:1" s="15" customFormat="1" x14ac:dyDescent="0.25">
      <c r="A93" s="19"/>
    </row>
    <row r="94" spans="1:1" s="15" customFormat="1" x14ac:dyDescent="0.25">
      <c r="A94" s="19"/>
    </row>
    <row r="95" spans="1:1" s="15" customFormat="1" x14ac:dyDescent="0.25">
      <c r="A95" s="19"/>
    </row>
    <row r="96" spans="1:1" s="15" customFormat="1" x14ac:dyDescent="0.25">
      <c r="A96" s="19"/>
    </row>
    <row r="97" spans="1:1" s="15" customFormat="1" x14ac:dyDescent="0.25">
      <c r="A97" s="19"/>
    </row>
    <row r="98" spans="1:1" s="15" customFormat="1" x14ac:dyDescent="0.25">
      <c r="A98" s="19"/>
    </row>
    <row r="99" spans="1:1" s="15" customFormat="1" x14ac:dyDescent="0.25">
      <c r="A99" s="19"/>
    </row>
    <row r="100" spans="1:1" s="15" customFormat="1" x14ac:dyDescent="0.25">
      <c r="A100" s="19"/>
    </row>
    <row r="101" spans="1:1" s="15" customFormat="1" x14ac:dyDescent="0.25">
      <c r="A101" s="19"/>
    </row>
    <row r="102" spans="1:1" s="15" customFormat="1" x14ac:dyDescent="0.25">
      <c r="A102" s="19"/>
    </row>
    <row r="103" spans="1:1" s="15" customFormat="1" x14ac:dyDescent="0.25">
      <c r="A103" s="19"/>
    </row>
    <row r="104" spans="1:1" s="15" customFormat="1" x14ac:dyDescent="0.25">
      <c r="A104" s="19"/>
    </row>
    <row r="105" spans="1:1" s="15" customFormat="1" x14ac:dyDescent="0.25">
      <c r="A105" s="19"/>
    </row>
    <row r="106" spans="1:1" s="15" customFormat="1" x14ac:dyDescent="0.25">
      <c r="A106" s="19"/>
    </row>
    <row r="107" spans="1:1" s="15" customFormat="1" x14ac:dyDescent="0.25">
      <c r="A107" s="19"/>
    </row>
    <row r="108" spans="1:1" s="15" customFormat="1" x14ac:dyDescent="0.25">
      <c r="A108" s="19"/>
    </row>
    <row r="109" spans="1:1" s="15" customFormat="1" x14ac:dyDescent="0.25">
      <c r="A109" s="19"/>
    </row>
    <row r="110" spans="1:1" s="15" customFormat="1" x14ac:dyDescent="0.25">
      <c r="A110" s="19"/>
    </row>
    <row r="111" spans="1:1" s="15" customFormat="1" x14ac:dyDescent="0.25">
      <c r="A111" s="19"/>
    </row>
    <row r="112" spans="1:1" s="15" customFormat="1" x14ac:dyDescent="0.25">
      <c r="A112" s="19"/>
    </row>
    <row r="113" spans="1:1" s="15" customFormat="1" x14ac:dyDescent="0.25">
      <c r="A113" s="19"/>
    </row>
    <row r="114" spans="1:1" s="15" customFormat="1" x14ac:dyDescent="0.25">
      <c r="A114" s="19"/>
    </row>
    <row r="115" spans="1:1" s="15" customFormat="1" x14ac:dyDescent="0.25">
      <c r="A115" s="19"/>
    </row>
    <row r="116" spans="1:1" s="15" customFormat="1" x14ac:dyDescent="0.25">
      <c r="A116" s="19"/>
    </row>
    <row r="117" spans="1:1" s="15" customFormat="1" x14ac:dyDescent="0.25">
      <c r="A117" s="19"/>
    </row>
    <row r="118" spans="1:1" s="15" customFormat="1" x14ac:dyDescent="0.25">
      <c r="A118" s="19"/>
    </row>
    <row r="119" spans="1:1" s="15" customFormat="1" x14ac:dyDescent="0.25">
      <c r="A119" s="19"/>
    </row>
    <row r="120" spans="1:1" s="15" customFormat="1" x14ac:dyDescent="0.25">
      <c r="A120" s="19"/>
    </row>
    <row r="121" spans="1:1" s="15" customFormat="1" x14ac:dyDescent="0.25">
      <c r="A121" s="19"/>
    </row>
    <row r="122" spans="1:1" s="15" customFormat="1" x14ac:dyDescent="0.25">
      <c r="A122" s="19"/>
    </row>
    <row r="123" spans="1:1" s="15" customFormat="1" x14ac:dyDescent="0.25">
      <c r="A123" s="19"/>
    </row>
    <row r="124" spans="1:1" s="15" customFormat="1" x14ac:dyDescent="0.25">
      <c r="A124" s="19"/>
    </row>
    <row r="125" spans="1:1" s="15" customFormat="1" x14ac:dyDescent="0.25">
      <c r="A125" s="19"/>
    </row>
    <row r="126" spans="1:1" s="15" customFormat="1" x14ac:dyDescent="0.25">
      <c r="A126" s="19"/>
    </row>
    <row r="127" spans="1:1" s="15" customFormat="1" x14ac:dyDescent="0.25">
      <c r="A127" s="19"/>
    </row>
    <row r="128" spans="1:1" s="15" customFormat="1" x14ac:dyDescent="0.25">
      <c r="A128" s="19"/>
    </row>
  </sheetData>
  <mergeCells count="22">
    <mergeCell ref="CR76:CV76"/>
    <mergeCell ref="A42:A43"/>
    <mergeCell ref="B57:B58"/>
    <mergeCell ref="C57:C58"/>
    <mergeCell ref="D57:D58"/>
    <mergeCell ref="E57:E58"/>
    <mergeCell ref="F57:F58"/>
    <mergeCell ref="B14:B15"/>
    <mergeCell ref="C14:C15"/>
    <mergeCell ref="D14:D15"/>
    <mergeCell ref="E14:E15"/>
    <mergeCell ref="F14:F15"/>
    <mergeCell ref="B30:B31"/>
    <mergeCell ref="C30:C31"/>
    <mergeCell ref="D30:D31"/>
    <mergeCell ref="E30:E31"/>
    <mergeCell ref="F30:F31"/>
    <mergeCell ref="F2:F3"/>
    <mergeCell ref="B2:B3"/>
    <mergeCell ref="C2:C3"/>
    <mergeCell ref="D2:D3"/>
    <mergeCell ref="E2:E3"/>
  </mergeCells>
  <pageMargins left="1.3779527559055118" right="0.98425196850393704" top="0.98425196850393704" bottom="0.98425196850393704" header="0" footer="0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28"/>
  <sheetViews>
    <sheetView workbookViewId="0">
      <pane xSplit="12" ySplit="3" topLeftCell="CN15" activePane="bottomRight" state="frozen"/>
      <selection pane="topRight" activeCell="N1" sqref="N1"/>
      <selection pane="bottomLeft" activeCell="A4" sqref="A4"/>
      <selection pane="bottomRight" activeCell="B16" sqref="B16:E26"/>
    </sheetView>
  </sheetViews>
  <sheetFormatPr defaultRowHeight="15.75" x14ac:dyDescent="0.25"/>
  <cols>
    <col min="1" max="1" width="9.140625" style="19"/>
    <col min="2" max="2" width="10.7109375" style="11" customWidth="1"/>
    <col min="3" max="3" width="7.42578125" style="11" customWidth="1"/>
    <col min="4" max="4" width="12.5703125" style="11" customWidth="1"/>
    <col min="5" max="6" width="10.85546875" style="11" customWidth="1"/>
    <col min="7" max="7" width="7.5703125" style="11" customWidth="1"/>
    <col min="8" max="100" width="6.5703125" style="11" customWidth="1"/>
    <col min="101" max="101" width="8.7109375" style="11" customWidth="1"/>
    <col min="102" max="16384" width="9.140625" style="11"/>
  </cols>
  <sheetData>
    <row r="1" spans="1:101" ht="21" customHeight="1" x14ac:dyDescent="0.25">
      <c r="A1" s="15" t="s">
        <v>211</v>
      </c>
    </row>
    <row r="2" spans="1:101" s="12" customFormat="1" ht="34.5" customHeight="1" x14ac:dyDescent="0.25">
      <c r="A2" s="87"/>
      <c r="B2" s="160" t="s">
        <v>61</v>
      </c>
      <c r="C2" s="160" t="s">
        <v>62</v>
      </c>
      <c r="D2" s="166" t="s">
        <v>90</v>
      </c>
      <c r="E2" s="160" t="s">
        <v>0</v>
      </c>
      <c r="F2" s="160" t="s">
        <v>88</v>
      </c>
      <c r="G2" s="13" t="s">
        <v>87</v>
      </c>
      <c r="H2" s="14" t="s">
        <v>12</v>
      </c>
      <c r="I2" s="14" t="s">
        <v>12</v>
      </c>
      <c r="J2" s="14" t="s">
        <v>12</v>
      </c>
      <c r="K2" s="14" t="s">
        <v>13</v>
      </c>
      <c r="L2" s="14" t="s">
        <v>13</v>
      </c>
      <c r="M2" s="14" t="s">
        <v>13</v>
      </c>
      <c r="N2" s="14" t="s">
        <v>14</v>
      </c>
      <c r="O2" s="14" t="s">
        <v>14</v>
      </c>
      <c r="P2" s="14" t="s">
        <v>14</v>
      </c>
      <c r="Q2" s="14" t="s">
        <v>15</v>
      </c>
      <c r="R2" s="14" t="s">
        <v>15</v>
      </c>
      <c r="S2" s="14" t="s">
        <v>15</v>
      </c>
      <c r="T2" s="14" t="s">
        <v>16</v>
      </c>
      <c r="U2" s="14" t="s">
        <v>16</v>
      </c>
      <c r="V2" s="14" t="s">
        <v>16</v>
      </c>
      <c r="W2" s="14" t="s">
        <v>17</v>
      </c>
      <c r="X2" s="14" t="s">
        <v>17</v>
      </c>
      <c r="Y2" s="14" t="s">
        <v>17</v>
      </c>
      <c r="Z2" s="14" t="s">
        <v>18</v>
      </c>
      <c r="AA2" s="14" t="s">
        <v>18</v>
      </c>
      <c r="AB2" s="14" t="s">
        <v>18</v>
      </c>
      <c r="AC2" s="14" t="s">
        <v>19</v>
      </c>
      <c r="AD2" s="14" t="s">
        <v>19</v>
      </c>
      <c r="AE2" s="14" t="s">
        <v>19</v>
      </c>
      <c r="AF2" s="14" t="s">
        <v>20</v>
      </c>
      <c r="AG2" s="14" t="s">
        <v>20</v>
      </c>
      <c r="AH2" s="14" t="s">
        <v>20</v>
      </c>
      <c r="AI2" s="14" t="s">
        <v>21</v>
      </c>
      <c r="AJ2" s="14" t="s">
        <v>21</v>
      </c>
      <c r="AK2" s="14" t="s">
        <v>21</v>
      </c>
      <c r="AL2" s="14" t="s">
        <v>22</v>
      </c>
      <c r="AM2" s="14" t="s">
        <v>22</v>
      </c>
      <c r="AN2" s="14" t="s">
        <v>22</v>
      </c>
      <c r="AO2" s="14" t="s">
        <v>23</v>
      </c>
      <c r="AP2" s="14" t="s">
        <v>23</v>
      </c>
      <c r="AQ2" s="14" t="s">
        <v>23</v>
      </c>
      <c r="AR2" s="14" t="s">
        <v>24</v>
      </c>
      <c r="AS2" s="14" t="s">
        <v>24</v>
      </c>
      <c r="AT2" s="14" t="s">
        <v>24</v>
      </c>
      <c r="AU2" s="14" t="s">
        <v>25</v>
      </c>
      <c r="AV2" s="14" t="s">
        <v>25</v>
      </c>
      <c r="AW2" s="14" t="s">
        <v>25</v>
      </c>
      <c r="AX2" s="14" t="s">
        <v>26</v>
      </c>
      <c r="AY2" s="14" t="s">
        <v>26</v>
      </c>
      <c r="AZ2" s="14" t="s">
        <v>26</v>
      </c>
      <c r="BA2" s="14" t="s">
        <v>27</v>
      </c>
      <c r="BB2" s="14" t="s">
        <v>27</v>
      </c>
      <c r="BC2" s="14" t="s">
        <v>27</v>
      </c>
      <c r="BD2" s="14" t="s">
        <v>28</v>
      </c>
      <c r="BE2" s="14" t="s">
        <v>28</v>
      </c>
      <c r="BF2" s="14" t="s">
        <v>28</v>
      </c>
      <c r="BG2" s="14" t="s">
        <v>29</v>
      </c>
      <c r="BH2" s="14" t="s">
        <v>29</v>
      </c>
      <c r="BI2" s="14" t="s">
        <v>29</v>
      </c>
      <c r="BJ2" s="14" t="s">
        <v>30</v>
      </c>
      <c r="BK2" s="14" t="s">
        <v>30</v>
      </c>
      <c r="BL2" s="14" t="s">
        <v>30</v>
      </c>
      <c r="BM2" s="14" t="s">
        <v>31</v>
      </c>
      <c r="BN2" s="14" t="s">
        <v>31</v>
      </c>
      <c r="BO2" s="14" t="s">
        <v>31</v>
      </c>
      <c r="BP2" s="14" t="s">
        <v>32</v>
      </c>
      <c r="BQ2" s="14" t="s">
        <v>32</v>
      </c>
      <c r="BR2" s="14" t="s">
        <v>32</v>
      </c>
      <c r="BS2" s="14" t="s">
        <v>33</v>
      </c>
      <c r="BT2" s="14" t="s">
        <v>33</v>
      </c>
      <c r="BU2" s="14" t="s">
        <v>33</v>
      </c>
      <c r="BV2" s="14" t="s">
        <v>34</v>
      </c>
      <c r="BW2" s="14" t="s">
        <v>34</v>
      </c>
      <c r="BX2" s="14" t="s">
        <v>34</v>
      </c>
      <c r="BY2" s="14" t="s">
        <v>35</v>
      </c>
      <c r="BZ2" s="14" t="s">
        <v>35</v>
      </c>
      <c r="CA2" s="14" t="s">
        <v>35</v>
      </c>
      <c r="CB2" s="14" t="s">
        <v>36</v>
      </c>
      <c r="CC2" s="14" t="s">
        <v>36</v>
      </c>
      <c r="CD2" s="14" t="s">
        <v>36</v>
      </c>
      <c r="CE2" s="14" t="s">
        <v>37</v>
      </c>
      <c r="CF2" s="14" t="s">
        <v>37</v>
      </c>
      <c r="CG2" s="14" t="s">
        <v>37</v>
      </c>
      <c r="CH2" s="14" t="s">
        <v>39</v>
      </c>
      <c r="CI2" s="14" t="s">
        <v>39</v>
      </c>
      <c r="CJ2" s="14" t="s">
        <v>39</v>
      </c>
      <c r="CK2" s="14" t="s">
        <v>38</v>
      </c>
      <c r="CL2" s="14" t="s">
        <v>38</v>
      </c>
      <c r="CM2" s="14" t="s">
        <v>38</v>
      </c>
      <c r="CN2" s="14" t="s">
        <v>40</v>
      </c>
      <c r="CO2" s="14" t="s">
        <v>40</v>
      </c>
      <c r="CP2" s="14" t="s">
        <v>40</v>
      </c>
      <c r="CQ2" s="14" t="s">
        <v>41</v>
      </c>
      <c r="CR2" s="14" t="s">
        <v>41</v>
      </c>
      <c r="CS2" s="14" t="s">
        <v>41</v>
      </c>
      <c r="CT2" s="14" t="s">
        <v>42</v>
      </c>
      <c r="CU2" s="14" t="s">
        <v>42</v>
      </c>
      <c r="CV2" s="14" t="s">
        <v>42</v>
      </c>
      <c r="CW2" s="34" t="s">
        <v>89</v>
      </c>
    </row>
    <row r="3" spans="1:101" s="12" customFormat="1" ht="15.75" customHeight="1" x14ac:dyDescent="0.25">
      <c r="A3" s="87"/>
      <c r="B3" s="160"/>
      <c r="C3" s="160"/>
      <c r="D3" s="167"/>
      <c r="E3" s="160"/>
      <c r="F3" s="160"/>
      <c r="G3" s="21" t="s">
        <v>2</v>
      </c>
      <c r="H3" s="21" t="s">
        <v>5</v>
      </c>
      <c r="I3" s="21" t="s">
        <v>3</v>
      </c>
      <c r="J3" s="21" t="s">
        <v>4</v>
      </c>
      <c r="K3" s="21" t="s">
        <v>5</v>
      </c>
      <c r="L3" s="21" t="s">
        <v>3</v>
      </c>
      <c r="M3" s="21" t="s">
        <v>4</v>
      </c>
      <c r="N3" s="21" t="s">
        <v>5</v>
      </c>
      <c r="O3" s="21" t="s">
        <v>3</v>
      </c>
      <c r="P3" s="21" t="s">
        <v>4</v>
      </c>
      <c r="Q3" s="21" t="s">
        <v>5</v>
      </c>
      <c r="R3" s="21" t="s">
        <v>3</v>
      </c>
      <c r="S3" s="21" t="s">
        <v>4</v>
      </c>
      <c r="T3" s="21" t="s">
        <v>5</v>
      </c>
      <c r="U3" s="21" t="s">
        <v>3</v>
      </c>
      <c r="V3" s="21" t="s">
        <v>4</v>
      </c>
      <c r="W3" s="21" t="s">
        <v>5</v>
      </c>
      <c r="X3" s="21" t="s">
        <v>3</v>
      </c>
      <c r="Y3" s="21" t="s">
        <v>4</v>
      </c>
      <c r="Z3" s="21" t="s">
        <v>5</v>
      </c>
      <c r="AA3" s="21" t="s">
        <v>3</v>
      </c>
      <c r="AB3" s="21" t="s">
        <v>4</v>
      </c>
      <c r="AC3" s="21" t="s">
        <v>5</v>
      </c>
      <c r="AD3" s="21" t="s">
        <v>3</v>
      </c>
      <c r="AE3" s="21" t="s">
        <v>4</v>
      </c>
      <c r="AF3" s="21" t="s">
        <v>5</v>
      </c>
      <c r="AG3" s="21" t="s">
        <v>3</v>
      </c>
      <c r="AH3" s="21" t="s">
        <v>4</v>
      </c>
      <c r="AI3" s="21" t="s">
        <v>5</v>
      </c>
      <c r="AJ3" s="21" t="s">
        <v>3</v>
      </c>
      <c r="AK3" s="21" t="s">
        <v>4</v>
      </c>
      <c r="AL3" s="21" t="s">
        <v>5</v>
      </c>
      <c r="AM3" s="21" t="s">
        <v>3</v>
      </c>
      <c r="AN3" s="21" t="s">
        <v>4</v>
      </c>
      <c r="AO3" s="21" t="s">
        <v>5</v>
      </c>
      <c r="AP3" s="21" t="s">
        <v>3</v>
      </c>
      <c r="AQ3" s="21" t="s">
        <v>4</v>
      </c>
      <c r="AR3" s="21" t="s">
        <v>5</v>
      </c>
      <c r="AS3" s="21" t="s">
        <v>3</v>
      </c>
      <c r="AT3" s="21" t="s">
        <v>4</v>
      </c>
      <c r="AU3" s="21" t="s">
        <v>5</v>
      </c>
      <c r="AV3" s="21" t="s">
        <v>3</v>
      </c>
      <c r="AW3" s="21" t="s">
        <v>4</v>
      </c>
      <c r="AX3" s="21" t="s">
        <v>5</v>
      </c>
      <c r="AY3" s="21" t="s">
        <v>3</v>
      </c>
      <c r="AZ3" s="21" t="s">
        <v>4</v>
      </c>
      <c r="BA3" s="21" t="s">
        <v>5</v>
      </c>
      <c r="BB3" s="21" t="s">
        <v>3</v>
      </c>
      <c r="BC3" s="21" t="s">
        <v>4</v>
      </c>
      <c r="BD3" s="21" t="s">
        <v>5</v>
      </c>
      <c r="BE3" s="21" t="s">
        <v>3</v>
      </c>
      <c r="BF3" s="21" t="s">
        <v>4</v>
      </c>
      <c r="BG3" s="21" t="s">
        <v>5</v>
      </c>
      <c r="BH3" s="21" t="s">
        <v>3</v>
      </c>
      <c r="BI3" s="21" t="s">
        <v>4</v>
      </c>
      <c r="BJ3" s="21" t="s">
        <v>5</v>
      </c>
      <c r="BK3" s="21" t="s">
        <v>3</v>
      </c>
      <c r="BL3" s="21" t="s">
        <v>4</v>
      </c>
      <c r="BM3" s="21" t="s">
        <v>5</v>
      </c>
      <c r="BN3" s="21" t="s">
        <v>3</v>
      </c>
      <c r="BO3" s="21" t="s">
        <v>4</v>
      </c>
      <c r="BP3" s="21" t="s">
        <v>5</v>
      </c>
      <c r="BQ3" s="21" t="s">
        <v>3</v>
      </c>
      <c r="BR3" s="21" t="s">
        <v>4</v>
      </c>
      <c r="BS3" s="21" t="s">
        <v>5</v>
      </c>
      <c r="BT3" s="21" t="s">
        <v>3</v>
      </c>
      <c r="BU3" s="21" t="s">
        <v>4</v>
      </c>
      <c r="BV3" s="21" t="s">
        <v>5</v>
      </c>
      <c r="BW3" s="21" t="s">
        <v>3</v>
      </c>
      <c r="BX3" s="21" t="s">
        <v>4</v>
      </c>
      <c r="BY3" s="21" t="s">
        <v>5</v>
      </c>
      <c r="BZ3" s="21" t="s">
        <v>3</v>
      </c>
      <c r="CA3" s="21" t="s">
        <v>4</v>
      </c>
      <c r="CB3" s="21" t="s">
        <v>5</v>
      </c>
      <c r="CC3" s="21" t="s">
        <v>3</v>
      </c>
      <c r="CD3" s="21" t="s">
        <v>4</v>
      </c>
      <c r="CE3" s="21" t="s">
        <v>5</v>
      </c>
      <c r="CF3" s="21" t="s">
        <v>3</v>
      </c>
      <c r="CG3" s="21" t="s">
        <v>4</v>
      </c>
      <c r="CH3" s="21" t="s">
        <v>5</v>
      </c>
      <c r="CI3" s="21" t="s">
        <v>3</v>
      </c>
      <c r="CJ3" s="21" t="s">
        <v>4</v>
      </c>
      <c r="CK3" s="21" t="s">
        <v>5</v>
      </c>
      <c r="CL3" s="21" t="s">
        <v>3</v>
      </c>
      <c r="CM3" s="21" t="s">
        <v>4</v>
      </c>
      <c r="CN3" s="21" t="s">
        <v>5</v>
      </c>
      <c r="CO3" s="21" t="s">
        <v>3</v>
      </c>
      <c r="CP3" s="21" t="s">
        <v>4</v>
      </c>
      <c r="CQ3" s="21" t="s">
        <v>5</v>
      </c>
      <c r="CR3" s="21" t="s">
        <v>3</v>
      </c>
      <c r="CS3" s="21" t="s">
        <v>4</v>
      </c>
      <c r="CT3" s="21" t="s">
        <v>5</v>
      </c>
      <c r="CU3" s="21" t="s">
        <v>3</v>
      </c>
      <c r="CV3" s="21" t="s">
        <v>4</v>
      </c>
      <c r="CW3" s="34" t="s">
        <v>79</v>
      </c>
    </row>
    <row r="4" spans="1:101" s="15" customFormat="1" x14ac:dyDescent="0.25">
      <c r="A4" s="19"/>
      <c r="B4" s="4" t="s">
        <v>54</v>
      </c>
      <c r="C4" s="4" t="s">
        <v>55</v>
      </c>
      <c r="D4" s="135" t="s">
        <v>312</v>
      </c>
      <c r="E4" s="4" t="s">
        <v>59</v>
      </c>
      <c r="F4" s="4">
        <v>1</v>
      </c>
      <c r="G4" s="16"/>
      <c r="H4" s="193" t="s">
        <v>208</v>
      </c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5"/>
      <c r="CW4" s="16">
        <f>'ABC analýza'!DB4</f>
        <v>26874.550175848512</v>
      </c>
    </row>
    <row r="5" spans="1:101" s="15" customFormat="1" x14ac:dyDescent="0.25">
      <c r="A5" s="19"/>
      <c r="B5" s="4" t="s">
        <v>54</v>
      </c>
      <c r="C5" s="4" t="s">
        <v>4</v>
      </c>
      <c r="D5" s="135" t="s">
        <v>312</v>
      </c>
      <c r="E5" s="4" t="s">
        <v>60</v>
      </c>
      <c r="F5" s="4">
        <v>1</v>
      </c>
      <c r="G5" s="16"/>
      <c r="H5" s="196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8"/>
      <c r="CW5" s="16">
        <f>'ABC analýza'!DB8</f>
        <v>101341.28998569091</v>
      </c>
    </row>
    <row r="6" spans="1:101" s="15" customFormat="1" x14ac:dyDescent="0.25">
      <c r="A6" s="19"/>
      <c r="B6" s="4" t="s">
        <v>54</v>
      </c>
      <c r="C6" s="4" t="s">
        <v>56</v>
      </c>
      <c r="D6" s="135" t="s">
        <v>312</v>
      </c>
      <c r="E6" s="4" t="s">
        <v>9</v>
      </c>
      <c r="F6" s="4">
        <v>1</v>
      </c>
      <c r="G6" s="16"/>
      <c r="H6" s="196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8"/>
      <c r="CW6" s="16">
        <f>'ABC analýza'!DB12</f>
        <v>64224.802147247123</v>
      </c>
    </row>
    <row r="7" spans="1:101" s="15" customFormat="1" x14ac:dyDescent="0.25">
      <c r="A7" s="19"/>
      <c r="B7" s="4" t="s">
        <v>54</v>
      </c>
      <c r="C7" s="4" t="s">
        <v>57</v>
      </c>
      <c r="D7" s="135" t="s">
        <v>312</v>
      </c>
      <c r="E7" s="4" t="s">
        <v>10</v>
      </c>
      <c r="F7" s="4">
        <v>1</v>
      </c>
      <c r="G7" s="16"/>
      <c r="H7" s="199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1"/>
      <c r="CW7" s="16">
        <f>'ABC analýza'!DB16</f>
        <v>52654.413745054328</v>
      </c>
    </row>
    <row r="8" spans="1:101" s="15" customFormat="1" x14ac:dyDescent="0.25">
      <c r="A8" s="19"/>
      <c r="B8" s="4" t="s">
        <v>3</v>
      </c>
      <c r="C8" s="4" t="s">
        <v>63</v>
      </c>
      <c r="D8" s="135" t="s">
        <v>50</v>
      </c>
      <c r="E8" s="5" t="s">
        <v>65</v>
      </c>
      <c r="F8" s="16">
        <v>3</v>
      </c>
      <c r="G8" s="16"/>
      <c r="H8" s="4">
        <f>2*'Tabulky jízd'!H12*Vzdálenosti!$G$10-Vzdálenosti!$G$10*IF('Tabulky jízd'!H12&gt;0,"1","0")</f>
        <v>0</v>
      </c>
      <c r="I8" s="4">
        <f>2*'Tabulky jízd'!I12*Vzdálenosti!$G$10-Vzdálenosti!$G$10*IF('Tabulky jízd'!I12&gt;0,"1","0")</f>
        <v>0</v>
      </c>
      <c r="J8" s="4">
        <f>2*'Tabulky jízd'!J12*Vzdálenosti!$G$10-Vzdálenosti!$G$10*IF('Tabulky jízd'!J12&gt;0,"1","0")</f>
        <v>0</v>
      </c>
      <c r="K8" s="4">
        <f>2*'Tabulky jízd'!K12*Vzdálenosti!$G$10-Vzdálenosti!$G$10*IF('Tabulky jízd'!K12&gt;0,"1","0")</f>
        <v>0</v>
      </c>
      <c r="L8" s="4">
        <f>2*'Tabulky jízd'!L12*Vzdálenosti!$G$10-Vzdálenosti!$G$10*IF('Tabulky jízd'!L12&gt;0,"1","0")</f>
        <v>0</v>
      </c>
      <c r="M8" s="4">
        <f>2*'Tabulky jízd'!M12*Vzdálenosti!$G$10-Vzdálenosti!$G$10*IF('Tabulky jízd'!M12&gt;0,"1","0")</f>
        <v>0</v>
      </c>
      <c r="N8" s="4">
        <f>2*'Tabulky jízd'!N12*Vzdálenosti!$G$10-Vzdálenosti!$G$10*IF('Tabulky jízd'!N12&gt;0,"1","0")</f>
        <v>0</v>
      </c>
      <c r="O8" s="4">
        <f>2*'Tabulky jízd'!O12*Vzdálenosti!$G$10-Vzdálenosti!$G$10*IF('Tabulky jízd'!O12&gt;0,"1","0")</f>
        <v>143</v>
      </c>
      <c r="P8" s="4">
        <f>2*'Tabulky jízd'!P12*Vzdálenosti!$G$10-Vzdálenosti!$G$10*IF('Tabulky jízd'!P12&gt;0,"1","0")</f>
        <v>0</v>
      </c>
      <c r="Q8" s="4">
        <f>2*'Tabulky jízd'!Q12*Vzdálenosti!$G$10-Vzdálenosti!$G$10*IF('Tabulky jízd'!Q12&gt;0,"1","0")</f>
        <v>143</v>
      </c>
      <c r="R8" s="4">
        <f>2*'Tabulky jízd'!R12*Vzdálenosti!$G$10-Vzdálenosti!$G$10*IF('Tabulky jízd'!R12&gt;0,"1","0")</f>
        <v>143</v>
      </c>
      <c r="S8" s="4">
        <f>2*'Tabulky jízd'!S12*Vzdálenosti!$G$10-Vzdálenosti!$G$10*IF('Tabulky jízd'!S12&gt;0,"1","0")</f>
        <v>0</v>
      </c>
      <c r="T8" s="4">
        <f>2*'Tabulky jízd'!T12*Vzdálenosti!$G$10-Vzdálenosti!$G$10*IF('Tabulky jízd'!T12&gt;0,"1","0")</f>
        <v>0</v>
      </c>
      <c r="U8" s="4">
        <f>2*'Tabulky jízd'!U12*Vzdálenosti!$G$10-Vzdálenosti!$G$10*IF('Tabulky jízd'!U12&gt;0,"1","0")</f>
        <v>0</v>
      </c>
      <c r="V8" s="4">
        <f>2*'Tabulky jízd'!V12*Vzdálenosti!$G$10-Vzdálenosti!$G$10*IF('Tabulky jízd'!V12&gt;0,"1","0")</f>
        <v>143</v>
      </c>
      <c r="W8" s="4">
        <f>2*'Tabulky jízd'!W12*Vzdálenosti!$G$10-Vzdálenosti!$G$10*IF('Tabulky jízd'!W12&gt;0,"1","0")</f>
        <v>143</v>
      </c>
      <c r="X8" s="4">
        <f>2*'Tabulky jízd'!X12*Vzdálenosti!$G$10-Vzdálenosti!$G$10*IF('Tabulky jízd'!X12&gt;0,"1","0")</f>
        <v>0</v>
      </c>
      <c r="Y8" s="4">
        <f>2*'Tabulky jízd'!Y12*Vzdálenosti!$G$10-Vzdálenosti!$G$10*IF('Tabulky jízd'!Y12&gt;0,"1","0")</f>
        <v>0</v>
      </c>
      <c r="Z8" s="4">
        <f>2*'Tabulky jízd'!Z12*Vzdálenosti!$G$10-Vzdálenosti!$G$10*IF('Tabulky jízd'!Z12&gt;0,"1","0")</f>
        <v>143</v>
      </c>
      <c r="AA8" s="4">
        <f>2*'Tabulky jízd'!AA12*Vzdálenosti!$G$10-Vzdálenosti!$G$10*IF('Tabulky jízd'!AA12&gt;0,"1","0")</f>
        <v>143</v>
      </c>
      <c r="AB8" s="4">
        <f>2*'Tabulky jízd'!AB12*Vzdálenosti!$G$10-Vzdálenosti!$G$10*IF('Tabulky jízd'!AB12&gt;0,"1","0")</f>
        <v>0</v>
      </c>
      <c r="AC8" s="4">
        <f>2*'Tabulky jízd'!AC12*Vzdálenosti!$G$10-Vzdálenosti!$G$10*IF('Tabulky jízd'!AC12&gt;0,"1","0")</f>
        <v>0</v>
      </c>
      <c r="AD8" s="4">
        <f>2*'Tabulky jízd'!AD12*Vzdálenosti!$G$10-Vzdálenosti!$G$10*IF('Tabulky jízd'!AD12&gt;0,"1","0")</f>
        <v>0</v>
      </c>
      <c r="AE8" s="4">
        <f>2*'Tabulky jízd'!AE12*Vzdálenosti!$G$10-Vzdálenosti!$G$10*IF('Tabulky jízd'!AE12&gt;0,"1","0")</f>
        <v>0</v>
      </c>
      <c r="AF8" s="4">
        <f>2*'Tabulky jízd'!AF12*Vzdálenosti!$G$10-Vzdálenosti!$G$10*IF('Tabulky jízd'!AF12&gt;0,"1","0")</f>
        <v>0</v>
      </c>
      <c r="AG8" s="4">
        <f>2*'Tabulky jízd'!AG12*Vzdálenosti!$G$10-Vzdálenosti!$G$10*IF('Tabulky jízd'!AG12&gt;0,"1","0")</f>
        <v>0</v>
      </c>
      <c r="AH8" s="4">
        <f>2*'Tabulky jízd'!AH12*Vzdálenosti!$G$10-Vzdálenosti!$G$10*IF('Tabulky jízd'!AH12&gt;0,"1","0")</f>
        <v>0</v>
      </c>
      <c r="AI8" s="4">
        <f>2*'Tabulky jízd'!AI12*Vzdálenosti!$G$10-Vzdálenosti!$G$10*IF('Tabulky jízd'!AI12&gt;0,"1","0")</f>
        <v>0</v>
      </c>
      <c r="AJ8" s="4">
        <f>2*'Tabulky jízd'!AJ12*Vzdálenosti!$G$10-Vzdálenosti!$G$10*IF('Tabulky jízd'!AJ12&gt;0,"1","0")</f>
        <v>143</v>
      </c>
      <c r="AK8" s="4">
        <f>2*'Tabulky jízd'!AK12*Vzdálenosti!$G$10-Vzdálenosti!$G$10*IF('Tabulky jízd'!AK12&gt;0,"1","0")</f>
        <v>0</v>
      </c>
      <c r="AL8" s="4">
        <f>2*'Tabulky jízd'!AL12*Vzdálenosti!$G$10-Vzdálenosti!$G$10*IF('Tabulky jízd'!AL12&gt;0,"1","0")</f>
        <v>0</v>
      </c>
      <c r="AM8" s="4">
        <f>2*'Tabulky jízd'!AM12*Vzdálenosti!$G$10-Vzdálenosti!$G$10*IF('Tabulky jízd'!AM12&gt;0,"1","0")</f>
        <v>0</v>
      </c>
      <c r="AN8" s="4">
        <f>2*'Tabulky jízd'!AN12*Vzdálenosti!$G$10-Vzdálenosti!$G$10*IF('Tabulky jízd'!AN12&gt;0,"1","0")</f>
        <v>143</v>
      </c>
      <c r="AO8" s="4">
        <f>2*'Tabulky jízd'!AO12*Vzdálenosti!$G$10-Vzdálenosti!$G$10*IF('Tabulky jízd'!AO12&gt;0,"1","0")</f>
        <v>143</v>
      </c>
      <c r="AP8" s="4">
        <f>2*'Tabulky jízd'!AP12*Vzdálenosti!$G$10-Vzdálenosti!$G$10*IF('Tabulky jízd'!AP12&gt;0,"1","0")</f>
        <v>0</v>
      </c>
      <c r="AQ8" s="4">
        <f>2*'Tabulky jízd'!AQ12*Vzdálenosti!$G$10-Vzdálenosti!$G$10*IF('Tabulky jízd'!AQ12&gt;0,"1","0")</f>
        <v>143</v>
      </c>
      <c r="AR8" s="4">
        <f>2*'Tabulky jízd'!AR12*Vzdálenosti!$G$10-Vzdálenosti!$G$10*IF('Tabulky jízd'!AR12&gt;0,"1","0")</f>
        <v>0</v>
      </c>
      <c r="AS8" s="4">
        <f>2*'Tabulky jízd'!AS12*Vzdálenosti!$G$10-Vzdálenosti!$G$10*IF('Tabulky jízd'!AS12&gt;0,"1","0")</f>
        <v>0</v>
      </c>
      <c r="AT8" s="4">
        <f>2*'Tabulky jízd'!AT12*Vzdálenosti!$G$10-Vzdálenosti!$G$10*IF('Tabulky jízd'!AT12&gt;0,"1","0")</f>
        <v>429</v>
      </c>
      <c r="AU8" s="4">
        <f>2*'Tabulky jízd'!AU12*Vzdálenosti!$G$10-Vzdálenosti!$G$10*IF('Tabulky jízd'!AU12&gt;0,"1","0")</f>
        <v>0</v>
      </c>
      <c r="AV8" s="4">
        <f>2*'Tabulky jízd'!AV12*Vzdálenosti!$G$10-Vzdálenosti!$G$10*IF('Tabulky jízd'!AV12&gt;0,"1","0")</f>
        <v>0</v>
      </c>
      <c r="AW8" s="4">
        <f>2*'Tabulky jízd'!AW12*Vzdálenosti!$G$10-Vzdálenosti!$G$10*IF('Tabulky jízd'!AW12&gt;0,"1","0")</f>
        <v>0</v>
      </c>
      <c r="AX8" s="4">
        <f>2*'Tabulky jízd'!AX12*Vzdálenosti!$G$10-Vzdálenosti!$G$10*IF('Tabulky jízd'!AX12&gt;0,"1","0")</f>
        <v>0</v>
      </c>
      <c r="AY8" s="4">
        <f>2*'Tabulky jízd'!AY12*Vzdálenosti!$G$10-Vzdálenosti!$G$10*IF('Tabulky jízd'!AY12&gt;0,"1","0")</f>
        <v>0</v>
      </c>
      <c r="AZ8" s="4">
        <f>2*'Tabulky jízd'!AZ12*Vzdálenosti!$G$10-Vzdálenosti!$G$10*IF('Tabulky jízd'!AZ12&gt;0,"1","0")</f>
        <v>0</v>
      </c>
      <c r="BA8" s="4">
        <f>2*'Tabulky jízd'!BA12*Vzdálenosti!$G$10-Vzdálenosti!$G$10*IF('Tabulky jízd'!BA12&gt;0,"1","0")</f>
        <v>0</v>
      </c>
      <c r="BB8" s="4">
        <f>2*'Tabulky jízd'!BB12*Vzdálenosti!$G$10-Vzdálenosti!$G$10*IF('Tabulky jízd'!BB12&gt;0,"1","0")</f>
        <v>0</v>
      </c>
      <c r="BC8" s="4">
        <f>2*'Tabulky jízd'!BC12*Vzdálenosti!$G$10-Vzdálenosti!$G$10*IF('Tabulky jízd'!BC12&gt;0,"1","0")</f>
        <v>0</v>
      </c>
      <c r="BD8" s="4">
        <f>2*'Tabulky jízd'!BD12*Vzdálenosti!$G$10-Vzdálenosti!$G$10*IF('Tabulky jízd'!BD12&gt;0,"1","0")</f>
        <v>0</v>
      </c>
      <c r="BE8" s="4">
        <f>2*'Tabulky jízd'!BE12*Vzdálenosti!$G$10-Vzdálenosti!$G$10*IF('Tabulky jízd'!BE12&gt;0,"1","0")</f>
        <v>0</v>
      </c>
      <c r="BF8" s="4">
        <f>2*'Tabulky jízd'!BF12*Vzdálenosti!$G$10-Vzdálenosti!$G$10*IF('Tabulky jízd'!BF12&gt;0,"1","0")</f>
        <v>0</v>
      </c>
      <c r="BG8" s="4">
        <f>2*'Tabulky jízd'!BG12*Vzdálenosti!$G$10-Vzdálenosti!$G$10*IF('Tabulky jízd'!BG12&gt;0,"1","0")</f>
        <v>143</v>
      </c>
      <c r="BH8" s="4">
        <f>2*'Tabulky jízd'!BH12*Vzdálenosti!$G$10-Vzdálenosti!$G$10*IF('Tabulky jízd'!BH12&gt;0,"1","0")</f>
        <v>0</v>
      </c>
      <c r="BI8" s="4">
        <f>2*'Tabulky jízd'!BI12*Vzdálenosti!$G$10-Vzdálenosti!$G$10*IF('Tabulky jízd'!BI12&gt;0,"1","0")</f>
        <v>0</v>
      </c>
      <c r="BJ8" s="4">
        <f>2*'Tabulky jízd'!BJ12*Vzdálenosti!$G$10-Vzdálenosti!$G$10*IF('Tabulky jízd'!BJ12&gt;0,"1","0")</f>
        <v>143</v>
      </c>
      <c r="BK8" s="4">
        <f>2*'Tabulky jízd'!BK12*Vzdálenosti!$G$10-Vzdálenosti!$G$10*IF('Tabulky jízd'!BK12&gt;0,"1","0")</f>
        <v>0</v>
      </c>
      <c r="BL8" s="4">
        <f>2*'Tabulky jízd'!BL12*Vzdálenosti!$G$10-Vzdálenosti!$G$10*IF('Tabulky jízd'!BL12&gt;0,"1","0")</f>
        <v>0</v>
      </c>
      <c r="BM8" s="4">
        <f>2*'Tabulky jízd'!BM12*Vzdálenosti!$G$10-Vzdálenosti!$G$10*IF('Tabulky jízd'!BM12&gt;0,"1","0")</f>
        <v>143</v>
      </c>
      <c r="BN8" s="4">
        <f>2*'Tabulky jízd'!BN12*Vzdálenosti!$G$10-Vzdálenosti!$G$10*IF('Tabulky jízd'!BN12&gt;0,"1","0")</f>
        <v>0</v>
      </c>
      <c r="BO8" s="4">
        <f>2*'Tabulky jízd'!BO12*Vzdálenosti!$G$10-Vzdálenosti!$G$10*IF('Tabulky jízd'!BO12&gt;0,"1","0")</f>
        <v>143</v>
      </c>
      <c r="BP8" s="4">
        <f>2*'Tabulky jízd'!BP12*Vzdálenosti!$G$10-Vzdálenosti!$G$10*IF('Tabulky jízd'!BP12&gt;0,"1","0")</f>
        <v>143</v>
      </c>
      <c r="BQ8" s="4">
        <f>2*'Tabulky jízd'!BQ12*Vzdálenosti!$G$10-Vzdálenosti!$G$10*IF('Tabulky jízd'!BQ12&gt;0,"1","0")</f>
        <v>0</v>
      </c>
      <c r="BR8" s="4">
        <f>2*'Tabulky jízd'!BR12*Vzdálenosti!$G$10-Vzdálenosti!$G$10*IF('Tabulky jízd'!BR12&gt;0,"1","0")</f>
        <v>0</v>
      </c>
      <c r="BS8" s="4">
        <f>2*'Tabulky jízd'!BS12*Vzdálenosti!$G$10-Vzdálenosti!$G$10*IF('Tabulky jízd'!BS12&gt;0,"1","0")</f>
        <v>0</v>
      </c>
      <c r="BT8" s="4">
        <f>2*'Tabulky jízd'!BT12*Vzdálenosti!$G$10-Vzdálenosti!$G$10*IF('Tabulky jízd'!BT12&gt;0,"1","0")</f>
        <v>0</v>
      </c>
      <c r="BU8" s="4">
        <f>2*'Tabulky jízd'!BU12*Vzdálenosti!$G$10-Vzdálenosti!$G$10*IF('Tabulky jízd'!BU12&gt;0,"1","0")</f>
        <v>0</v>
      </c>
      <c r="BV8" s="4">
        <f>2*'Tabulky jízd'!BV12*Vzdálenosti!$G$10-Vzdálenosti!$G$10*IF('Tabulky jízd'!BV12&gt;0,"1","0")</f>
        <v>0</v>
      </c>
      <c r="BW8" s="4">
        <f>2*'Tabulky jízd'!BW12*Vzdálenosti!$G$10-Vzdálenosti!$G$10*IF('Tabulky jízd'!BW12&gt;0,"1","0")</f>
        <v>0</v>
      </c>
      <c r="BX8" s="4">
        <f>2*'Tabulky jízd'!BX12*Vzdálenosti!$G$10-Vzdálenosti!$G$10*IF('Tabulky jízd'!BX12&gt;0,"1","0")</f>
        <v>0</v>
      </c>
      <c r="BY8" s="4">
        <f>2*'Tabulky jízd'!BY12*Vzdálenosti!$G$10-Vzdálenosti!$G$10*IF('Tabulky jízd'!BY12&gt;0,"1","0")</f>
        <v>0</v>
      </c>
      <c r="BZ8" s="4">
        <f>2*'Tabulky jízd'!BZ12*Vzdálenosti!$G$10-Vzdálenosti!$G$10*IF('Tabulky jízd'!BZ12&gt;0,"1","0")</f>
        <v>143</v>
      </c>
      <c r="CA8" s="4">
        <f>2*'Tabulky jízd'!CA12*Vzdálenosti!$G$10-Vzdálenosti!$G$10*IF('Tabulky jízd'!CA12&gt;0,"1","0")</f>
        <v>0</v>
      </c>
      <c r="CB8" s="4">
        <f>2*'Tabulky jízd'!CB12*Vzdálenosti!$G$10-Vzdálenosti!$G$10*IF('Tabulky jízd'!CB12&gt;0,"1","0")</f>
        <v>0</v>
      </c>
      <c r="CC8" s="4">
        <f>2*'Tabulky jízd'!CC12*Vzdálenosti!$G$10-Vzdálenosti!$G$10*IF('Tabulky jízd'!CC12&gt;0,"1","0")</f>
        <v>0</v>
      </c>
      <c r="CD8" s="4">
        <f>2*'Tabulky jízd'!CD12*Vzdálenosti!$G$10-Vzdálenosti!$G$10*IF('Tabulky jízd'!CD12&gt;0,"1","0")</f>
        <v>0</v>
      </c>
      <c r="CE8" s="4">
        <f>2*'Tabulky jízd'!CE12*Vzdálenosti!$G$10-Vzdálenosti!$G$10*IF('Tabulky jízd'!CE12&gt;0,"1","0")</f>
        <v>0</v>
      </c>
      <c r="CF8" s="4">
        <f>2*'Tabulky jízd'!CF12*Vzdálenosti!$G$10-Vzdálenosti!$G$10*IF('Tabulky jízd'!CF12&gt;0,"1","0")</f>
        <v>0</v>
      </c>
      <c r="CG8" s="4">
        <f>2*'Tabulky jízd'!CG12*Vzdálenosti!$G$10-Vzdálenosti!$G$10*IF('Tabulky jízd'!CG12&gt;0,"1","0")</f>
        <v>143</v>
      </c>
      <c r="CH8" s="4">
        <f>2*'Tabulky jízd'!CH12*Vzdálenosti!$G$10-Vzdálenosti!$G$10*IF('Tabulky jízd'!CH12&gt;0,"1","0")</f>
        <v>0</v>
      </c>
      <c r="CI8" s="4">
        <f>2*'Tabulky jízd'!CI12*Vzdálenosti!$G$10-Vzdálenosti!$G$10*IF('Tabulky jízd'!CI12&gt;0,"1","0")</f>
        <v>0</v>
      </c>
      <c r="CJ8" s="4">
        <f>2*'Tabulky jízd'!CJ12*Vzdálenosti!$G$10-Vzdálenosti!$G$10*IF('Tabulky jízd'!CJ12&gt;0,"1","0")</f>
        <v>143</v>
      </c>
      <c r="CK8" s="4">
        <f>2*'Tabulky jízd'!CK12*Vzdálenosti!$G$10-Vzdálenosti!$G$10*IF('Tabulky jízd'!CK12&gt;0,"1","0")</f>
        <v>0</v>
      </c>
      <c r="CL8" s="4">
        <f>2*'Tabulky jízd'!CL12*Vzdálenosti!$G$10-Vzdálenosti!$G$10*IF('Tabulky jízd'!CL12&gt;0,"1","0")</f>
        <v>0</v>
      </c>
      <c r="CM8" s="4">
        <f>2*'Tabulky jízd'!CM12*Vzdálenosti!$G$10-Vzdálenosti!$G$10*IF('Tabulky jízd'!CM12&gt;0,"1","0")</f>
        <v>0</v>
      </c>
      <c r="CN8" s="4">
        <f>2*'Tabulky jízd'!CN12*Vzdálenosti!$G$10-Vzdálenosti!$G$10*IF('Tabulky jízd'!CN12&gt;0,"1","0")</f>
        <v>0</v>
      </c>
      <c r="CO8" s="4">
        <f>2*'Tabulky jízd'!CO12*Vzdálenosti!$G$10-Vzdálenosti!$G$10*IF('Tabulky jízd'!CO12&gt;0,"1","0")</f>
        <v>0</v>
      </c>
      <c r="CP8" s="4">
        <f>2*'Tabulky jízd'!CP12*Vzdálenosti!$G$10-Vzdálenosti!$G$10*IF('Tabulky jízd'!CP12&gt;0,"1","0")</f>
        <v>0</v>
      </c>
      <c r="CQ8" s="4">
        <f>2*'Tabulky jízd'!CQ12*Vzdálenosti!$G$10-Vzdálenosti!$G$10*IF('Tabulky jízd'!CQ12&gt;0,"1","0")</f>
        <v>0</v>
      </c>
      <c r="CR8" s="4">
        <f>2*'Tabulky jízd'!CR12*Vzdálenosti!$G$10-Vzdálenosti!$G$10*IF('Tabulky jízd'!CR12&gt;0,"1","0")</f>
        <v>0</v>
      </c>
      <c r="CS8" s="4">
        <f>2*'Tabulky jízd'!CS12*Vzdálenosti!$G$10-Vzdálenosti!$G$10*IF('Tabulky jízd'!CS12&gt;0,"1","0")</f>
        <v>0</v>
      </c>
      <c r="CT8" s="4">
        <f>2*'Tabulky jízd'!CT12*Vzdálenosti!$G$10-Vzdálenosti!$G$10*IF('Tabulky jízd'!CT12&gt;0,"1","0")</f>
        <v>0</v>
      </c>
      <c r="CU8" s="4">
        <f>2*'Tabulky jízd'!CU12*Vzdálenosti!$G$10-Vzdálenosti!$G$10*IF('Tabulky jízd'!CU12&gt;0,"1","0")</f>
        <v>143</v>
      </c>
      <c r="CV8" s="4">
        <f>2*'Tabulky jízd'!CV12*Vzdálenosti!$G$10-Vzdálenosti!$G$10*IF('Tabulky jízd'!CV12&gt;0,"1","0")</f>
        <v>0</v>
      </c>
      <c r="CW8" s="16">
        <f>SUM(H8:CV8)</f>
        <v>3289</v>
      </c>
    </row>
    <row r="9" spans="1:101" s="15" customFormat="1" x14ac:dyDescent="0.25">
      <c r="A9" s="19"/>
      <c r="B9" s="4" t="s">
        <v>3</v>
      </c>
      <c r="C9" s="4" t="s">
        <v>55</v>
      </c>
      <c r="D9" s="135" t="s">
        <v>50</v>
      </c>
      <c r="E9" s="4" t="s">
        <v>66</v>
      </c>
      <c r="F9" s="16">
        <v>3</v>
      </c>
      <c r="G9" s="16"/>
      <c r="H9" s="4">
        <f>2*'Tabulky jízd'!H13*Vzdálenosti!$G$11-Vzdálenosti!$G$11*IF('Tabulky jízd'!H13&gt;0,"1","0")</f>
        <v>0</v>
      </c>
      <c r="I9" s="4">
        <f>2*'Tabulky jízd'!I13*Vzdálenosti!$G$11-Vzdálenosti!$G$11*IF('Tabulky jízd'!I13&gt;0,"1","0")</f>
        <v>0</v>
      </c>
      <c r="J9" s="4">
        <f>2*'Tabulky jízd'!J13*Vzdálenosti!$G$11-Vzdálenosti!$G$11*IF('Tabulky jízd'!J13&gt;0,"1","0")</f>
        <v>0</v>
      </c>
      <c r="K9" s="4">
        <f>2*'Tabulky jízd'!K13*Vzdálenosti!$G$11-Vzdálenosti!$G$11*IF('Tabulky jízd'!K13&gt;0,"1","0")</f>
        <v>0</v>
      </c>
      <c r="L9" s="4">
        <f>2*'Tabulky jízd'!L13*Vzdálenosti!$G$11-Vzdálenosti!$G$11*IF('Tabulky jízd'!L13&gt;0,"1","0")</f>
        <v>0</v>
      </c>
      <c r="M9" s="4">
        <f>2*'Tabulky jízd'!M13*Vzdálenosti!$G$11-Vzdálenosti!$G$11*IF('Tabulky jízd'!M13&gt;0,"1","0")</f>
        <v>0</v>
      </c>
      <c r="N9" s="4">
        <f>2*'Tabulky jízd'!N13*Vzdálenosti!$G$11-Vzdálenosti!$G$11*IF('Tabulky jízd'!N13&gt;0,"1","0")</f>
        <v>0</v>
      </c>
      <c r="O9" s="4">
        <f>2*'Tabulky jízd'!O13*Vzdálenosti!$G$11-Vzdálenosti!$G$11*IF('Tabulky jízd'!O13&gt;0,"1","0")</f>
        <v>183</v>
      </c>
      <c r="P9" s="4">
        <f>2*'Tabulky jízd'!P13*Vzdálenosti!$G$11-Vzdálenosti!$G$11*IF('Tabulky jízd'!P13&gt;0,"1","0")</f>
        <v>0</v>
      </c>
      <c r="Q9" s="4">
        <f>2*'Tabulky jízd'!Q13*Vzdálenosti!$G$11-Vzdálenosti!$G$11*IF('Tabulky jízd'!Q13&gt;0,"1","0")</f>
        <v>0</v>
      </c>
      <c r="R9" s="4">
        <f>2*'Tabulky jízd'!R13*Vzdálenosti!$G$11-Vzdálenosti!$G$11*IF('Tabulky jízd'!R13&gt;0,"1","0")</f>
        <v>0</v>
      </c>
      <c r="S9" s="4">
        <f>2*'Tabulky jízd'!S13*Vzdálenosti!$G$11-Vzdálenosti!$G$11*IF('Tabulky jízd'!S13&gt;0,"1","0")</f>
        <v>0</v>
      </c>
      <c r="T9" s="4">
        <f>2*'Tabulky jízd'!T13*Vzdálenosti!$G$11-Vzdálenosti!$G$11*IF('Tabulky jízd'!T13&gt;0,"1","0")</f>
        <v>0</v>
      </c>
      <c r="U9" s="4">
        <f>2*'Tabulky jízd'!U13*Vzdálenosti!$G$11-Vzdálenosti!$G$11*IF('Tabulky jízd'!U13&gt;0,"1","0")</f>
        <v>61</v>
      </c>
      <c r="V9" s="4">
        <f>2*'Tabulky jízd'!V13*Vzdálenosti!$G$11-Vzdálenosti!$G$11*IF('Tabulky jízd'!V13&gt;0,"1","0")</f>
        <v>0</v>
      </c>
      <c r="W9" s="4">
        <f>2*'Tabulky jízd'!W13*Vzdálenosti!$G$11-Vzdálenosti!$G$11*IF('Tabulky jízd'!W13&gt;0,"1","0")</f>
        <v>0</v>
      </c>
      <c r="X9" s="4">
        <f>2*'Tabulky jízd'!X13*Vzdálenosti!$G$11-Vzdálenosti!$G$11*IF('Tabulky jízd'!X13&gt;0,"1","0")</f>
        <v>0</v>
      </c>
      <c r="Y9" s="4">
        <f>2*'Tabulky jízd'!Y13*Vzdálenosti!$G$11-Vzdálenosti!$G$11*IF('Tabulky jízd'!Y13&gt;0,"1","0")</f>
        <v>0</v>
      </c>
      <c r="Z9" s="4">
        <f>2*'Tabulky jízd'!Z13*Vzdálenosti!$G$11-Vzdálenosti!$G$11*IF('Tabulky jízd'!Z13&gt;0,"1","0")</f>
        <v>0</v>
      </c>
      <c r="AA9" s="4">
        <f>2*'Tabulky jízd'!AA13*Vzdálenosti!$G$11-Vzdálenosti!$G$11*IF('Tabulky jízd'!AA13&gt;0,"1","0")</f>
        <v>61</v>
      </c>
      <c r="AB9" s="4">
        <f>2*'Tabulky jízd'!AB13*Vzdálenosti!$G$11-Vzdálenosti!$G$11*IF('Tabulky jízd'!AB13&gt;0,"1","0")</f>
        <v>0</v>
      </c>
      <c r="AC9" s="4">
        <f>2*'Tabulky jízd'!AC13*Vzdálenosti!$G$11-Vzdálenosti!$G$11*IF('Tabulky jízd'!AC13&gt;0,"1","0")</f>
        <v>0</v>
      </c>
      <c r="AD9" s="4">
        <f>2*'Tabulky jízd'!AD13*Vzdálenosti!$G$11-Vzdálenosti!$G$11*IF('Tabulky jízd'!AD13&gt;0,"1","0")</f>
        <v>0</v>
      </c>
      <c r="AE9" s="4">
        <f>2*'Tabulky jízd'!AE13*Vzdálenosti!$G$11-Vzdálenosti!$G$11*IF('Tabulky jízd'!AE13&gt;0,"1","0")</f>
        <v>0</v>
      </c>
      <c r="AF9" s="4">
        <f>2*'Tabulky jízd'!AF13*Vzdálenosti!$G$11-Vzdálenosti!$G$11*IF('Tabulky jízd'!AF13&gt;0,"1","0")</f>
        <v>0</v>
      </c>
      <c r="AG9" s="4">
        <f>2*'Tabulky jízd'!AG13*Vzdálenosti!$G$11-Vzdálenosti!$G$11*IF('Tabulky jízd'!AG13&gt;0,"1","0")</f>
        <v>0</v>
      </c>
      <c r="AH9" s="4">
        <f>2*'Tabulky jízd'!AH13*Vzdálenosti!$G$11-Vzdálenosti!$G$11*IF('Tabulky jízd'!AH13&gt;0,"1","0")</f>
        <v>0</v>
      </c>
      <c r="AI9" s="4">
        <f>2*'Tabulky jízd'!AI13*Vzdálenosti!$G$11-Vzdálenosti!$G$11*IF('Tabulky jízd'!AI13&gt;0,"1","0")</f>
        <v>0</v>
      </c>
      <c r="AJ9" s="4">
        <f>2*'Tabulky jízd'!AJ13*Vzdálenosti!$G$11-Vzdálenosti!$G$11*IF('Tabulky jízd'!AJ13&gt;0,"1","0")</f>
        <v>0</v>
      </c>
      <c r="AK9" s="4">
        <f>2*'Tabulky jízd'!AK13*Vzdálenosti!$G$11-Vzdálenosti!$G$11*IF('Tabulky jízd'!AK13&gt;0,"1","0")</f>
        <v>0</v>
      </c>
      <c r="AL9" s="4">
        <f>2*'Tabulky jízd'!AL13*Vzdálenosti!$G$11-Vzdálenosti!$G$11*IF('Tabulky jízd'!AL13&gt;0,"1","0")</f>
        <v>0</v>
      </c>
      <c r="AM9" s="4">
        <f>2*'Tabulky jízd'!AM13*Vzdálenosti!$G$11-Vzdálenosti!$G$11*IF('Tabulky jízd'!AM13&gt;0,"1","0")</f>
        <v>183</v>
      </c>
      <c r="AN9" s="4">
        <f>2*'Tabulky jízd'!AN13*Vzdálenosti!$G$11-Vzdálenosti!$G$11*IF('Tabulky jízd'!AN13&gt;0,"1","0")</f>
        <v>0</v>
      </c>
      <c r="AO9" s="4">
        <f>2*'Tabulky jízd'!AO13*Vzdálenosti!$G$11-Vzdálenosti!$G$11*IF('Tabulky jízd'!AO13&gt;0,"1","0")</f>
        <v>0</v>
      </c>
      <c r="AP9" s="4">
        <f>2*'Tabulky jízd'!AP13*Vzdálenosti!$G$11-Vzdálenosti!$G$11*IF('Tabulky jízd'!AP13&gt;0,"1","0")</f>
        <v>0</v>
      </c>
      <c r="AQ9" s="4">
        <f>2*'Tabulky jízd'!AQ13*Vzdálenosti!$G$11-Vzdálenosti!$G$11*IF('Tabulky jízd'!AQ13&gt;0,"1","0")</f>
        <v>0</v>
      </c>
      <c r="AR9" s="4">
        <f>2*'Tabulky jízd'!AR13*Vzdálenosti!$G$11-Vzdálenosti!$G$11*IF('Tabulky jízd'!AR13&gt;0,"1","0")</f>
        <v>0</v>
      </c>
      <c r="AS9" s="4">
        <f>2*'Tabulky jízd'!AS13*Vzdálenosti!$G$11-Vzdálenosti!$G$11*IF('Tabulky jízd'!AS13&gt;0,"1","0")</f>
        <v>61</v>
      </c>
      <c r="AT9" s="4">
        <f>2*'Tabulky jízd'!AT13*Vzdálenosti!$G$11-Vzdálenosti!$G$11*IF('Tabulky jízd'!AT13&gt;0,"1","0")</f>
        <v>0</v>
      </c>
      <c r="AU9" s="4">
        <f>2*'Tabulky jízd'!AU13*Vzdálenosti!$G$11-Vzdálenosti!$G$11*IF('Tabulky jízd'!AU13&gt;0,"1","0")</f>
        <v>0</v>
      </c>
      <c r="AV9" s="4">
        <f>2*'Tabulky jízd'!AV13*Vzdálenosti!$G$11-Vzdálenosti!$G$11*IF('Tabulky jízd'!AV13&gt;0,"1","0")</f>
        <v>61</v>
      </c>
      <c r="AW9" s="4">
        <f>2*'Tabulky jízd'!AW13*Vzdálenosti!$G$11-Vzdálenosti!$G$11*IF('Tabulky jízd'!AW13&gt;0,"1","0")</f>
        <v>61</v>
      </c>
      <c r="AX9" s="4">
        <f>2*'Tabulky jízd'!AX13*Vzdálenosti!$G$11-Vzdálenosti!$G$11*IF('Tabulky jízd'!AX13&gt;0,"1","0")</f>
        <v>0</v>
      </c>
      <c r="AY9" s="4">
        <f>2*'Tabulky jízd'!AY13*Vzdálenosti!$G$11-Vzdálenosti!$G$11*IF('Tabulky jízd'!AY13&gt;0,"1","0")</f>
        <v>0</v>
      </c>
      <c r="AZ9" s="4">
        <f>2*'Tabulky jízd'!AZ13*Vzdálenosti!$G$11-Vzdálenosti!$G$11*IF('Tabulky jízd'!AZ13&gt;0,"1","0")</f>
        <v>0</v>
      </c>
      <c r="BA9" s="4">
        <f>2*'Tabulky jízd'!BA13*Vzdálenosti!$G$11-Vzdálenosti!$G$11*IF('Tabulky jízd'!BA13&gt;0,"1","0")</f>
        <v>0</v>
      </c>
      <c r="BB9" s="4">
        <f>2*'Tabulky jízd'!BB13*Vzdálenosti!$G$11-Vzdálenosti!$G$11*IF('Tabulky jízd'!BB13&gt;0,"1","0")</f>
        <v>0</v>
      </c>
      <c r="BC9" s="4">
        <f>2*'Tabulky jízd'!BC13*Vzdálenosti!$G$11-Vzdálenosti!$G$11*IF('Tabulky jízd'!BC13&gt;0,"1","0")</f>
        <v>0</v>
      </c>
      <c r="BD9" s="4">
        <f>2*'Tabulky jízd'!BD13*Vzdálenosti!$G$11-Vzdálenosti!$G$11*IF('Tabulky jízd'!BD13&gt;0,"1","0")</f>
        <v>0</v>
      </c>
      <c r="BE9" s="4">
        <f>2*'Tabulky jízd'!BE13*Vzdálenosti!$G$11-Vzdálenosti!$G$11*IF('Tabulky jízd'!BE13&gt;0,"1","0")</f>
        <v>61</v>
      </c>
      <c r="BF9" s="4">
        <f>2*'Tabulky jízd'!BF13*Vzdálenosti!$G$11-Vzdálenosti!$G$11*IF('Tabulky jízd'!BF13&gt;0,"1","0")</f>
        <v>0</v>
      </c>
      <c r="BG9" s="4">
        <f>2*'Tabulky jízd'!BG13*Vzdálenosti!$G$11-Vzdálenosti!$G$11*IF('Tabulky jízd'!BG13&gt;0,"1","0")</f>
        <v>0</v>
      </c>
      <c r="BH9" s="4">
        <f>2*'Tabulky jízd'!BH13*Vzdálenosti!$G$11-Vzdálenosti!$G$11*IF('Tabulky jízd'!BH13&gt;0,"1","0")</f>
        <v>0</v>
      </c>
      <c r="BI9" s="4">
        <f>2*'Tabulky jízd'!BI13*Vzdálenosti!$G$11-Vzdálenosti!$G$11*IF('Tabulky jízd'!BI13&gt;0,"1","0")</f>
        <v>0</v>
      </c>
      <c r="BJ9" s="4">
        <f>2*'Tabulky jízd'!BJ13*Vzdálenosti!$G$11-Vzdálenosti!$G$11*IF('Tabulky jízd'!BJ13&gt;0,"1","0")</f>
        <v>0</v>
      </c>
      <c r="BK9" s="4">
        <f>2*'Tabulky jízd'!BK13*Vzdálenosti!$G$11-Vzdálenosti!$G$11*IF('Tabulky jízd'!BK13&gt;0,"1","0")</f>
        <v>61</v>
      </c>
      <c r="BL9" s="4">
        <f>2*'Tabulky jízd'!BL13*Vzdálenosti!$G$11-Vzdálenosti!$G$11*IF('Tabulky jízd'!BL13&gt;0,"1","0")</f>
        <v>0</v>
      </c>
      <c r="BM9" s="4">
        <f>2*'Tabulky jízd'!BM13*Vzdálenosti!$G$11-Vzdálenosti!$G$11*IF('Tabulky jízd'!BM13&gt;0,"1","0")</f>
        <v>0</v>
      </c>
      <c r="BN9" s="4">
        <f>2*'Tabulky jízd'!BN13*Vzdálenosti!$G$11-Vzdálenosti!$G$11*IF('Tabulky jízd'!BN13&gt;0,"1","0")</f>
        <v>61</v>
      </c>
      <c r="BO9" s="4">
        <f>2*'Tabulky jízd'!BO13*Vzdálenosti!$G$11-Vzdálenosti!$G$11*IF('Tabulky jízd'!BO13&gt;0,"1","0")</f>
        <v>0</v>
      </c>
      <c r="BP9" s="4">
        <f>2*'Tabulky jízd'!BP13*Vzdálenosti!$G$11-Vzdálenosti!$G$11*IF('Tabulky jízd'!BP13&gt;0,"1","0")</f>
        <v>0</v>
      </c>
      <c r="BQ9" s="4">
        <f>2*'Tabulky jízd'!BQ13*Vzdálenosti!$G$11-Vzdálenosti!$G$11*IF('Tabulky jízd'!BQ13&gt;0,"1","0")</f>
        <v>61</v>
      </c>
      <c r="BR9" s="4">
        <f>2*'Tabulky jízd'!BR13*Vzdálenosti!$G$11-Vzdálenosti!$G$11*IF('Tabulky jízd'!BR13&gt;0,"1","0")</f>
        <v>0</v>
      </c>
      <c r="BS9" s="4">
        <f>2*'Tabulky jízd'!BS13*Vzdálenosti!$G$11-Vzdálenosti!$G$11*IF('Tabulky jízd'!BS13&gt;0,"1","0")</f>
        <v>0</v>
      </c>
      <c r="BT9" s="4">
        <f>2*'Tabulky jízd'!BT13*Vzdálenosti!$G$11-Vzdálenosti!$G$11*IF('Tabulky jízd'!BT13&gt;0,"1","0")</f>
        <v>0</v>
      </c>
      <c r="BU9" s="4">
        <f>2*'Tabulky jízd'!BU13*Vzdálenosti!$G$11-Vzdálenosti!$G$11*IF('Tabulky jízd'!BU13&gt;0,"1","0")</f>
        <v>0</v>
      </c>
      <c r="BV9" s="4">
        <f>2*'Tabulky jízd'!BV13*Vzdálenosti!$G$11-Vzdálenosti!$G$11*IF('Tabulky jízd'!BV13&gt;0,"1","0")</f>
        <v>0</v>
      </c>
      <c r="BW9" s="4">
        <f>2*'Tabulky jízd'!BW13*Vzdálenosti!$G$11-Vzdálenosti!$G$11*IF('Tabulky jízd'!BW13&gt;0,"1","0")</f>
        <v>0</v>
      </c>
      <c r="BX9" s="4">
        <f>2*'Tabulky jízd'!BX13*Vzdálenosti!$G$11-Vzdálenosti!$G$11*IF('Tabulky jízd'!BX13&gt;0,"1","0")</f>
        <v>0</v>
      </c>
      <c r="BY9" s="4">
        <f>2*'Tabulky jízd'!BY13*Vzdálenosti!$G$11-Vzdálenosti!$G$11*IF('Tabulky jízd'!BY13&gt;0,"1","0")</f>
        <v>0</v>
      </c>
      <c r="BZ9" s="4">
        <f>2*'Tabulky jízd'!BZ13*Vzdálenosti!$G$11-Vzdálenosti!$G$11*IF('Tabulky jízd'!BZ13&gt;0,"1","0")</f>
        <v>61</v>
      </c>
      <c r="CA9" s="4">
        <f>2*'Tabulky jízd'!CA13*Vzdálenosti!$G$11-Vzdálenosti!$G$11*IF('Tabulky jízd'!CA13&gt;0,"1","0")</f>
        <v>0</v>
      </c>
      <c r="CB9" s="4">
        <f>2*'Tabulky jízd'!CB13*Vzdálenosti!$G$11-Vzdálenosti!$G$11*IF('Tabulky jízd'!CB13&gt;0,"1","0")</f>
        <v>0</v>
      </c>
      <c r="CC9" s="4">
        <f>2*'Tabulky jízd'!CC13*Vzdálenosti!$G$11-Vzdálenosti!$G$11*IF('Tabulky jízd'!CC13&gt;0,"1","0")</f>
        <v>0</v>
      </c>
      <c r="CD9" s="4">
        <f>2*'Tabulky jízd'!CD13*Vzdálenosti!$G$11-Vzdálenosti!$G$11*IF('Tabulky jízd'!CD13&gt;0,"1","0")</f>
        <v>0</v>
      </c>
      <c r="CE9" s="4">
        <f>2*'Tabulky jízd'!CE13*Vzdálenosti!$G$11-Vzdálenosti!$G$11*IF('Tabulky jízd'!CE13&gt;0,"1","0")</f>
        <v>0</v>
      </c>
      <c r="CF9" s="4">
        <f>2*'Tabulky jízd'!CF13*Vzdálenosti!$G$11-Vzdálenosti!$G$11*IF('Tabulky jízd'!CF13&gt;0,"1","0")</f>
        <v>61</v>
      </c>
      <c r="CG9" s="4">
        <f>2*'Tabulky jízd'!CG13*Vzdálenosti!$G$11-Vzdálenosti!$G$11*IF('Tabulky jízd'!CG13&gt;0,"1","0")</f>
        <v>0</v>
      </c>
      <c r="CH9" s="4">
        <f>2*'Tabulky jízd'!CH13*Vzdálenosti!$G$11-Vzdálenosti!$G$11*IF('Tabulky jízd'!CH13&gt;0,"1","0")</f>
        <v>0</v>
      </c>
      <c r="CI9" s="4">
        <f>2*'Tabulky jízd'!CI13*Vzdálenosti!$G$11-Vzdálenosti!$G$11*IF('Tabulky jízd'!CI13&gt;0,"1","0")</f>
        <v>0</v>
      </c>
      <c r="CJ9" s="4">
        <f>2*'Tabulky jízd'!CJ13*Vzdálenosti!$G$11-Vzdálenosti!$G$11*IF('Tabulky jízd'!CJ13&gt;0,"1","0")</f>
        <v>0</v>
      </c>
      <c r="CK9" s="4">
        <f>2*'Tabulky jízd'!CK13*Vzdálenosti!$G$11-Vzdálenosti!$G$11*IF('Tabulky jízd'!CK13&gt;0,"1","0")</f>
        <v>0</v>
      </c>
      <c r="CL9" s="4">
        <f>2*'Tabulky jízd'!CL13*Vzdálenosti!$G$11-Vzdálenosti!$G$11*IF('Tabulky jízd'!CL13&gt;0,"1","0")</f>
        <v>0</v>
      </c>
      <c r="CM9" s="4">
        <f>2*'Tabulky jízd'!CM13*Vzdálenosti!$G$11-Vzdálenosti!$G$11*IF('Tabulky jízd'!CM13&gt;0,"1","0")</f>
        <v>0</v>
      </c>
      <c r="CN9" s="4">
        <f>2*'Tabulky jízd'!CN13*Vzdálenosti!$G$11-Vzdálenosti!$G$11*IF('Tabulky jízd'!CN13&gt;0,"1","0")</f>
        <v>0</v>
      </c>
      <c r="CO9" s="4">
        <f>2*'Tabulky jízd'!CO13*Vzdálenosti!$G$11-Vzdálenosti!$G$11*IF('Tabulky jízd'!CO13&gt;0,"1","0")</f>
        <v>0</v>
      </c>
      <c r="CP9" s="4">
        <f>2*'Tabulky jízd'!CP13*Vzdálenosti!$G$11-Vzdálenosti!$G$11*IF('Tabulky jízd'!CP13&gt;0,"1","0")</f>
        <v>0</v>
      </c>
      <c r="CQ9" s="4">
        <f>2*'Tabulky jízd'!CQ13*Vzdálenosti!$G$11-Vzdálenosti!$G$11*IF('Tabulky jízd'!CQ13&gt;0,"1","0")</f>
        <v>0</v>
      </c>
      <c r="CR9" s="4">
        <f>2*'Tabulky jízd'!CR13*Vzdálenosti!$G$11-Vzdálenosti!$G$11*IF('Tabulky jízd'!CR13&gt;0,"1","0")</f>
        <v>0</v>
      </c>
      <c r="CS9" s="4">
        <f>2*'Tabulky jízd'!CS13*Vzdálenosti!$G$11-Vzdálenosti!$G$11*IF('Tabulky jízd'!CS13&gt;0,"1","0")</f>
        <v>0</v>
      </c>
      <c r="CT9" s="4">
        <f>2*'Tabulky jízd'!CT13*Vzdálenosti!$G$11-Vzdálenosti!$G$11*IF('Tabulky jízd'!CT13&gt;0,"1","0")</f>
        <v>0</v>
      </c>
      <c r="CU9" s="4">
        <f>2*'Tabulky jízd'!CU13*Vzdálenosti!$G$11-Vzdálenosti!$G$11*IF('Tabulky jízd'!CU13&gt;0,"1","0")</f>
        <v>0</v>
      </c>
      <c r="CV9" s="4">
        <f>2*'Tabulky jízd'!CV13*Vzdálenosti!$G$11-Vzdálenosti!$G$11*IF('Tabulky jízd'!CV13&gt;0,"1","0")</f>
        <v>61</v>
      </c>
      <c r="CW9" s="16">
        <f>SUM(H9:CV9)</f>
        <v>1098</v>
      </c>
    </row>
    <row r="10" spans="1:101" s="15" customFormat="1" x14ac:dyDescent="0.25">
      <c r="A10" s="19"/>
      <c r="B10" s="4" t="s">
        <v>63</v>
      </c>
      <c r="C10" s="4" t="s">
        <v>56</v>
      </c>
      <c r="D10" s="135" t="s">
        <v>51</v>
      </c>
      <c r="E10" s="4" t="s">
        <v>67</v>
      </c>
      <c r="F10" s="16">
        <v>3</v>
      </c>
      <c r="G10" s="16"/>
      <c r="H10" s="4">
        <f>2*'Tabulky jízd'!H14*Vzdálenosti!$G$12-Vzdálenosti!$G$12*IF('Tabulky jízd'!H14&gt;0,"1","0")</f>
        <v>0</v>
      </c>
      <c r="I10" s="4">
        <f>2*'Tabulky jízd'!I14*Vzdálenosti!$G$12-Vzdálenosti!$G$12*IF('Tabulky jízd'!I14&gt;0,"1","0")</f>
        <v>0</v>
      </c>
      <c r="J10" s="4">
        <f>2*'Tabulky jízd'!J14*Vzdálenosti!$G$12-Vzdálenosti!$G$12*IF('Tabulky jízd'!J14&gt;0,"1","0")</f>
        <v>0</v>
      </c>
      <c r="K10" s="4">
        <f>2*'Tabulky jízd'!K14*Vzdálenosti!$G$12-Vzdálenosti!$G$12*IF('Tabulky jízd'!K14&gt;0,"1","0")</f>
        <v>0</v>
      </c>
      <c r="L10" s="4">
        <f>2*'Tabulky jízd'!L14*Vzdálenosti!$G$12-Vzdálenosti!$G$12*IF('Tabulky jízd'!L14&gt;0,"1","0")</f>
        <v>0</v>
      </c>
      <c r="M10" s="4">
        <f>2*'Tabulky jízd'!M14*Vzdálenosti!$G$12-Vzdálenosti!$G$12*IF('Tabulky jízd'!M14&gt;0,"1","0")</f>
        <v>0</v>
      </c>
      <c r="N10" s="4">
        <f>2*'Tabulky jízd'!N14*Vzdálenosti!$G$12-Vzdálenosti!$G$12*IF('Tabulky jízd'!N14&gt;0,"1","0")</f>
        <v>0</v>
      </c>
      <c r="O10" s="4">
        <f>2*'Tabulky jízd'!O14*Vzdálenosti!$G$12-Vzdálenosti!$G$12*IF('Tabulky jízd'!O14&gt;0,"1","0")</f>
        <v>0</v>
      </c>
      <c r="P10" s="4">
        <f>2*'Tabulky jízd'!P14*Vzdálenosti!$G$12-Vzdálenosti!$G$12*IF('Tabulky jízd'!P14&gt;0,"1","0")</f>
        <v>0</v>
      </c>
      <c r="Q10" s="4">
        <f>2*'Tabulky jízd'!Q14*Vzdálenosti!$G$12-Vzdálenosti!$G$12*IF('Tabulky jízd'!Q14&gt;0,"1","0")</f>
        <v>0</v>
      </c>
      <c r="R10" s="4">
        <f>2*'Tabulky jízd'!R14*Vzdálenosti!$G$12-Vzdálenosti!$G$12*IF('Tabulky jízd'!R14&gt;0,"1","0")</f>
        <v>0</v>
      </c>
      <c r="S10" s="4">
        <f>2*'Tabulky jízd'!S14*Vzdálenosti!$G$12-Vzdálenosti!$G$12*IF('Tabulky jízd'!S14&gt;0,"1","0")</f>
        <v>0</v>
      </c>
      <c r="T10" s="4">
        <f>2*'Tabulky jízd'!T14*Vzdálenosti!$G$12-Vzdálenosti!$G$12*IF('Tabulky jízd'!T14&gt;0,"1","0")</f>
        <v>0</v>
      </c>
      <c r="U10" s="4">
        <f>2*'Tabulky jízd'!U14*Vzdálenosti!$G$12-Vzdálenosti!$G$12*IF('Tabulky jízd'!U14&gt;0,"1","0")</f>
        <v>0</v>
      </c>
      <c r="V10" s="4">
        <f>2*'Tabulky jízd'!V14*Vzdálenosti!$G$12-Vzdálenosti!$G$12*IF('Tabulky jízd'!V14&gt;0,"1","0")</f>
        <v>283</v>
      </c>
      <c r="W10" s="4">
        <f>2*'Tabulky jízd'!W14*Vzdálenosti!$G$12-Vzdálenosti!$G$12*IF('Tabulky jízd'!W14&gt;0,"1","0")</f>
        <v>0</v>
      </c>
      <c r="X10" s="4">
        <f>2*'Tabulky jízd'!X14*Vzdálenosti!$G$12-Vzdálenosti!$G$12*IF('Tabulky jízd'!X14&gt;0,"1","0")</f>
        <v>0</v>
      </c>
      <c r="Y10" s="4">
        <f>2*'Tabulky jízd'!Y14*Vzdálenosti!$G$12-Vzdálenosti!$G$12*IF('Tabulky jízd'!Y14&gt;0,"1","0")</f>
        <v>283</v>
      </c>
      <c r="Z10" s="4">
        <f>2*'Tabulky jízd'!Z14*Vzdálenosti!$G$12-Vzdálenosti!$G$12*IF('Tabulky jízd'!Z14&gt;0,"1","0")</f>
        <v>0</v>
      </c>
      <c r="AA10" s="4">
        <f>2*'Tabulky jízd'!AA14*Vzdálenosti!$G$12-Vzdálenosti!$G$12*IF('Tabulky jízd'!AA14&gt;0,"1","0")</f>
        <v>283</v>
      </c>
      <c r="AB10" s="4">
        <f>2*'Tabulky jízd'!AB14*Vzdálenosti!$G$12-Vzdálenosti!$G$12*IF('Tabulky jízd'!AB14&gt;0,"1","0")</f>
        <v>0</v>
      </c>
      <c r="AC10" s="4">
        <f>2*'Tabulky jízd'!AC14*Vzdálenosti!$G$12-Vzdálenosti!$G$12*IF('Tabulky jízd'!AC14&gt;0,"1","0")</f>
        <v>0</v>
      </c>
      <c r="AD10" s="4">
        <f>2*'Tabulky jízd'!AD14*Vzdálenosti!$G$12-Vzdálenosti!$G$12*IF('Tabulky jízd'!AD14&gt;0,"1","0")</f>
        <v>0</v>
      </c>
      <c r="AE10" s="4">
        <f>2*'Tabulky jízd'!AE14*Vzdálenosti!$G$12-Vzdálenosti!$G$12*IF('Tabulky jízd'!AE14&gt;0,"1","0")</f>
        <v>0</v>
      </c>
      <c r="AF10" s="4">
        <f>2*'Tabulky jízd'!AF14*Vzdálenosti!$G$12-Vzdálenosti!$G$12*IF('Tabulky jízd'!AF14&gt;0,"1","0")</f>
        <v>0</v>
      </c>
      <c r="AG10" s="4">
        <f>2*'Tabulky jízd'!AG14*Vzdálenosti!$G$12-Vzdálenosti!$G$12*IF('Tabulky jízd'!AG14&gt;0,"1","0")</f>
        <v>283</v>
      </c>
      <c r="AH10" s="4">
        <f>2*'Tabulky jízd'!AH14*Vzdálenosti!$G$12-Vzdálenosti!$G$12*IF('Tabulky jízd'!AH14&gt;0,"1","0")</f>
        <v>0</v>
      </c>
      <c r="AI10" s="4">
        <f>2*'Tabulky jízd'!AI14*Vzdálenosti!$G$12-Vzdálenosti!$G$12*IF('Tabulky jízd'!AI14&gt;0,"1","0")</f>
        <v>0</v>
      </c>
      <c r="AJ10" s="4">
        <f>2*'Tabulky jízd'!AJ14*Vzdálenosti!$G$12-Vzdálenosti!$G$12*IF('Tabulky jízd'!AJ14&gt;0,"1","0")</f>
        <v>0</v>
      </c>
      <c r="AK10" s="4">
        <f>2*'Tabulky jízd'!AK14*Vzdálenosti!$G$12-Vzdálenosti!$G$12*IF('Tabulky jízd'!AK14&gt;0,"1","0")</f>
        <v>0</v>
      </c>
      <c r="AL10" s="4">
        <f>2*'Tabulky jízd'!AL14*Vzdálenosti!$G$12-Vzdálenosti!$G$12*IF('Tabulky jízd'!AL14&gt;0,"1","0")</f>
        <v>0</v>
      </c>
      <c r="AM10" s="4">
        <f>2*'Tabulky jízd'!AM14*Vzdálenosti!$G$12-Vzdálenosti!$G$12*IF('Tabulky jízd'!AM14&gt;0,"1","0")</f>
        <v>0</v>
      </c>
      <c r="AN10" s="4">
        <f>2*'Tabulky jízd'!AN14*Vzdálenosti!$G$12-Vzdálenosti!$G$12*IF('Tabulky jízd'!AN14&gt;0,"1","0")</f>
        <v>0</v>
      </c>
      <c r="AO10" s="4">
        <f>2*'Tabulky jízd'!AO14*Vzdálenosti!$G$12-Vzdálenosti!$G$12*IF('Tabulky jízd'!AO14&gt;0,"1","0")</f>
        <v>0</v>
      </c>
      <c r="AP10" s="4">
        <f>2*'Tabulky jízd'!AP14*Vzdálenosti!$G$12-Vzdálenosti!$G$12*IF('Tabulky jízd'!AP14&gt;0,"1","0")</f>
        <v>283</v>
      </c>
      <c r="AQ10" s="4">
        <f>2*'Tabulky jízd'!AQ14*Vzdálenosti!$G$12-Vzdálenosti!$G$12*IF('Tabulky jízd'!AQ14&gt;0,"1","0")</f>
        <v>283</v>
      </c>
      <c r="AR10" s="4">
        <f>2*'Tabulky jízd'!AR14*Vzdálenosti!$G$12-Vzdálenosti!$G$12*IF('Tabulky jízd'!AR14&gt;0,"1","0")</f>
        <v>0</v>
      </c>
      <c r="AS10" s="4">
        <f>2*'Tabulky jízd'!AS14*Vzdálenosti!$G$12-Vzdálenosti!$G$12*IF('Tabulky jízd'!AS14&gt;0,"1","0")</f>
        <v>0</v>
      </c>
      <c r="AT10" s="4">
        <f>2*'Tabulky jízd'!AT14*Vzdálenosti!$G$12-Vzdálenosti!$G$12*IF('Tabulky jízd'!AT14&gt;0,"1","0")</f>
        <v>0</v>
      </c>
      <c r="AU10" s="4">
        <f>2*'Tabulky jízd'!AU14*Vzdálenosti!$G$12-Vzdálenosti!$G$12*IF('Tabulky jízd'!AU14&gt;0,"1","0")</f>
        <v>0</v>
      </c>
      <c r="AV10" s="4">
        <f>2*'Tabulky jízd'!AV14*Vzdálenosti!$G$12-Vzdálenosti!$G$12*IF('Tabulky jízd'!AV14&gt;0,"1","0")</f>
        <v>283</v>
      </c>
      <c r="AW10" s="4">
        <f>2*'Tabulky jízd'!AW14*Vzdálenosti!$G$12-Vzdálenosti!$G$12*IF('Tabulky jízd'!AW14&gt;0,"1","0")</f>
        <v>0</v>
      </c>
      <c r="AX10" s="4">
        <f>2*'Tabulky jízd'!AX14*Vzdálenosti!$G$12-Vzdálenosti!$G$12*IF('Tabulky jízd'!AX14&gt;0,"1","0")</f>
        <v>0</v>
      </c>
      <c r="AY10" s="4">
        <f>2*'Tabulky jízd'!AY14*Vzdálenosti!$G$12-Vzdálenosti!$G$12*IF('Tabulky jízd'!AY14&gt;0,"1","0")</f>
        <v>0</v>
      </c>
      <c r="AZ10" s="4">
        <f>2*'Tabulky jízd'!AZ14*Vzdálenosti!$G$12-Vzdálenosti!$G$12*IF('Tabulky jízd'!AZ14&gt;0,"1","0")</f>
        <v>0</v>
      </c>
      <c r="BA10" s="4">
        <f>2*'Tabulky jízd'!BA14*Vzdálenosti!$G$12-Vzdálenosti!$G$12*IF('Tabulky jízd'!BA14&gt;0,"1","0")</f>
        <v>0</v>
      </c>
      <c r="BB10" s="4">
        <f>2*'Tabulky jízd'!BB14*Vzdálenosti!$G$12-Vzdálenosti!$G$12*IF('Tabulky jízd'!BB14&gt;0,"1","0")</f>
        <v>0</v>
      </c>
      <c r="BC10" s="4">
        <f>2*'Tabulky jízd'!BC14*Vzdálenosti!$G$12-Vzdálenosti!$G$12*IF('Tabulky jízd'!BC14&gt;0,"1","0")</f>
        <v>0</v>
      </c>
      <c r="BD10" s="4">
        <f>2*'Tabulky jízd'!BD14*Vzdálenosti!$G$12-Vzdálenosti!$G$12*IF('Tabulky jízd'!BD14&gt;0,"1","0")</f>
        <v>0</v>
      </c>
      <c r="BE10" s="4">
        <f>2*'Tabulky jízd'!BE14*Vzdálenosti!$G$12-Vzdálenosti!$G$12*IF('Tabulky jízd'!BE14&gt;0,"1","0")</f>
        <v>0</v>
      </c>
      <c r="BF10" s="4">
        <f>2*'Tabulky jízd'!BF14*Vzdálenosti!$G$12-Vzdálenosti!$G$12*IF('Tabulky jízd'!BF14&gt;0,"1","0")</f>
        <v>283</v>
      </c>
      <c r="BG10" s="4">
        <f>2*'Tabulky jízd'!BG14*Vzdálenosti!$G$12-Vzdálenosti!$G$12*IF('Tabulky jízd'!BG14&gt;0,"1","0")</f>
        <v>283</v>
      </c>
      <c r="BH10" s="4">
        <f>2*'Tabulky jízd'!BH14*Vzdálenosti!$G$12-Vzdálenosti!$G$12*IF('Tabulky jízd'!BH14&gt;0,"1","0")</f>
        <v>0</v>
      </c>
      <c r="BI10" s="4">
        <f>2*'Tabulky jízd'!BI14*Vzdálenosti!$G$12-Vzdálenosti!$G$12*IF('Tabulky jízd'!BI14&gt;0,"1","0")</f>
        <v>0</v>
      </c>
      <c r="BJ10" s="4">
        <f>2*'Tabulky jízd'!BJ14*Vzdálenosti!$G$12-Vzdálenosti!$G$12*IF('Tabulky jízd'!BJ14&gt;0,"1","0")</f>
        <v>283</v>
      </c>
      <c r="BK10" s="4">
        <f>2*'Tabulky jízd'!BK14*Vzdálenosti!$G$12-Vzdálenosti!$G$12*IF('Tabulky jízd'!BK14&gt;0,"1","0")</f>
        <v>0</v>
      </c>
      <c r="BL10" s="4">
        <f>2*'Tabulky jízd'!BL14*Vzdálenosti!$G$12-Vzdálenosti!$G$12*IF('Tabulky jízd'!BL14&gt;0,"1","0")</f>
        <v>0</v>
      </c>
      <c r="BM10" s="4">
        <f>2*'Tabulky jízd'!BM14*Vzdálenosti!$G$12-Vzdálenosti!$G$12*IF('Tabulky jízd'!BM14&gt;0,"1","0")</f>
        <v>0</v>
      </c>
      <c r="BN10" s="4">
        <f>2*'Tabulky jízd'!BN14*Vzdálenosti!$G$12-Vzdálenosti!$G$12*IF('Tabulky jízd'!BN14&gt;0,"1","0")</f>
        <v>0</v>
      </c>
      <c r="BO10" s="4">
        <f>2*'Tabulky jízd'!BO14*Vzdálenosti!$G$12-Vzdálenosti!$G$12*IF('Tabulky jízd'!BO14&gt;0,"1","0")</f>
        <v>0</v>
      </c>
      <c r="BP10" s="4">
        <f>2*'Tabulky jízd'!BP14*Vzdálenosti!$G$12-Vzdálenosti!$G$12*IF('Tabulky jízd'!BP14&gt;0,"1","0")</f>
        <v>0</v>
      </c>
      <c r="BQ10" s="4">
        <f>2*'Tabulky jízd'!BQ14*Vzdálenosti!$G$12-Vzdálenosti!$G$12*IF('Tabulky jízd'!BQ14&gt;0,"1","0")</f>
        <v>283</v>
      </c>
      <c r="BR10" s="4">
        <f>2*'Tabulky jízd'!BR14*Vzdálenosti!$G$12-Vzdálenosti!$G$12*IF('Tabulky jízd'!BR14&gt;0,"1","0")</f>
        <v>0</v>
      </c>
      <c r="BS10" s="4">
        <f>2*'Tabulky jízd'!BS14*Vzdálenosti!$G$12-Vzdálenosti!$G$12*IF('Tabulky jízd'!BS14&gt;0,"1","0")</f>
        <v>0</v>
      </c>
      <c r="BT10" s="4">
        <f>2*'Tabulky jízd'!BT14*Vzdálenosti!$G$12-Vzdálenosti!$G$12*IF('Tabulky jízd'!BT14&gt;0,"1","0")</f>
        <v>0</v>
      </c>
      <c r="BU10" s="4">
        <f>2*'Tabulky jízd'!BU14*Vzdálenosti!$G$12-Vzdálenosti!$G$12*IF('Tabulky jízd'!BU14&gt;0,"1","0")</f>
        <v>0</v>
      </c>
      <c r="BV10" s="4">
        <f>2*'Tabulky jízd'!BV14*Vzdálenosti!$G$12-Vzdálenosti!$G$12*IF('Tabulky jízd'!BV14&gt;0,"1","0")</f>
        <v>0</v>
      </c>
      <c r="BW10" s="4">
        <f>2*'Tabulky jízd'!BW14*Vzdálenosti!$G$12-Vzdálenosti!$G$12*IF('Tabulky jízd'!BW14&gt;0,"1","0")</f>
        <v>0</v>
      </c>
      <c r="BX10" s="4">
        <f>2*'Tabulky jízd'!BX14*Vzdálenosti!$G$12-Vzdálenosti!$G$12*IF('Tabulky jízd'!BX14&gt;0,"1","0")</f>
        <v>0</v>
      </c>
      <c r="BY10" s="4">
        <f>2*'Tabulky jízd'!BY14*Vzdálenosti!$G$12-Vzdálenosti!$G$12*IF('Tabulky jízd'!BY14&gt;0,"1","0")</f>
        <v>0</v>
      </c>
      <c r="BZ10" s="4">
        <f>2*'Tabulky jízd'!BZ14*Vzdálenosti!$G$12-Vzdálenosti!$G$12*IF('Tabulky jízd'!BZ14&gt;0,"1","0")</f>
        <v>0</v>
      </c>
      <c r="CA10" s="4">
        <f>2*'Tabulky jízd'!CA14*Vzdálenosti!$G$12-Vzdálenosti!$G$12*IF('Tabulky jízd'!CA14&gt;0,"1","0")</f>
        <v>0</v>
      </c>
      <c r="CB10" s="4">
        <f>2*'Tabulky jízd'!CB14*Vzdálenosti!$G$12-Vzdálenosti!$G$12*IF('Tabulky jízd'!CB14&gt;0,"1","0")</f>
        <v>0</v>
      </c>
      <c r="CC10" s="4">
        <f>2*'Tabulky jízd'!CC14*Vzdálenosti!$G$12-Vzdálenosti!$G$12*IF('Tabulky jízd'!CC14&gt;0,"1","0")</f>
        <v>283</v>
      </c>
      <c r="CD10" s="4">
        <f>2*'Tabulky jízd'!CD14*Vzdálenosti!$G$12-Vzdálenosti!$G$12*IF('Tabulky jízd'!CD14&gt;0,"1","0")</f>
        <v>0</v>
      </c>
      <c r="CE10" s="4">
        <f>2*'Tabulky jízd'!CE14*Vzdálenosti!$G$12-Vzdálenosti!$G$12*IF('Tabulky jízd'!CE14&gt;0,"1","0")</f>
        <v>0</v>
      </c>
      <c r="CF10" s="4">
        <f>2*'Tabulky jízd'!CF14*Vzdálenosti!$G$12-Vzdálenosti!$G$12*IF('Tabulky jízd'!CF14&gt;0,"1","0")</f>
        <v>0</v>
      </c>
      <c r="CG10" s="4">
        <f>2*'Tabulky jízd'!CG14*Vzdálenosti!$G$12-Vzdálenosti!$G$12*IF('Tabulky jízd'!CG14&gt;0,"1","0")</f>
        <v>0</v>
      </c>
      <c r="CH10" s="4">
        <f>2*'Tabulky jízd'!CH14*Vzdálenosti!$G$12-Vzdálenosti!$G$12*IF('Tabulky jízd'!CH14&gt;0,"1","0")</f>
        <v>0</v>
      </c>
      <c r="CI10" s="4">
        <f>2*'Tabulky jízd'!CI14*Vzdálenosti!$G$12-Vzdálenosti!$G$12*IF('Tabulky jízd'!CI14&gt;0,"1","0")</f>
        <v>0</v>
      </c>
      <c r="CJ10" s="4">
        <f>2*'Tabulky jízd'!CJ14*Vzdálenosti!$G$12-Vzdálenosti!$G$12*IF('Tabulky jízd'!CJ14&gt;0,"1","0")</f>
        <v>0</v>
      </c>
      <c r="CK10" s="4">
        <f>2*'Tabulky jízd'!CK14*Vzdálenosti!$G$12-Vzdálenosti!$G$12*IF('Tabulky jízd'!CK14&gt;0,"1","0")</f>
        <v>0</v>
      </c>
      <c r="CL10" s="4">
        <f>2*'Tabulky jízd'!CL14*Vzdálenosti!$G$12-Vzdálenosti!$G$12*IF('Tabulky jízd'!CL14&gt;0,"1","0")</f>
        <v>0</v>
      </c>
      <c r="CM10" s="4">
        <f>2*'Tabulky jízd'!CM14*Vzdálenosti!$G$12-Vzdálenosti!$G$12*IF('Tabulky jízd'!CM14&gt;0,"1","0")</f>
        <v>0</v>
      </c>
      <c r="CN10" s="4">
        <f>2*'Tabulky jízd'!CN14*Vzdálenosti!$G$12-Vzdálenosti!$G$12*IF('Tabulky jízd'!CN14&gt;0,"1","0")</f>
        <v>0</v>
      </c>
      <c r="CO10" s="4">
        <f>2*'Tabulky jízd'!CO14*Vzdálenosti!$G$12-Vzdálenosti!$G$12*IF('Tabulky jízd'!CO14&gt;0,"1","0")</f>
        <v>0</v>
      </c>
      <c r="CP10" s="4">
        <f>2*'Tabulky jízd'!CP14*Vzdálenosti!$G$12-Vzdálenosti!$G$12*IF('Tabulky jízd'!CP14&gt;0,"1","0")</f>
        <v>0</v>
      </c>
      <c r="CQ10" s="4">
        <f>2*'Tabulky jízd'!CQ14*Vzdálenosti!$G$12-Vzdálenosti!$G$12*IF('Tabulky jízd'!CQ14&gt;0,"1","0")</f>
        <v>0</v>
      </c>
      <c r="CR10" s="4">
        <f>2*'Tabulky jízd'!CR14*Vzdálenosti!$G$12-Vzdálenosti!$G$12*IF('Tabulky jízd'!CR14&gt;0,"1","0")</f>
        <v>0</v>
      </c>
      <c r="CS10" s="4">
        <f>2*'Tabulky jízd'!CS14*Vzdálenosti!$G$12-Vzdálenosti!$G$12*IF('Tabulky jízd'!CS14&gt;0,"1","0")</f>
        <v>0</v>
      </c>
      <c r="CT10" s="4">
        <f>2*'Tabulky jízd'!CT14*Vzdálenosti!$G$12-Vzdálenosti!$G$12*IF('Tabulky jízd'!CT14&gt;0,"1","0")</f>
        <v>283</v>
      </c>
      <c r="CU10" s="4">
        <f>2*'Tabulky jízd'!CU14*Vzdálenosti!$G$12-Vzdálenosti!$G$12*IF('Tabulky jízd'!CU14&gt;0,"1","0")</f>
        <v>0</v>
      </c>
      <c r="CV10" s="4">
        <f>2*'Tabulky jízd'!CV14*Vzdálenosti!$G$12-Vzdálenosti!$G$12*IF('Tabulky jízd'!CV14&gt;0,"1","0")</f>
        <v>0</v>
      </c>
      <c r="CW10" s="16">
        <f>SUM(H10:CV10)</f>
        <v>3679</v>
      </c>
    </row>
    <row r="11" spans="1:101" s="15" customFormat="1" x14ac:dyDescent="0.25">
      <c r="A11" s="19"/>
      <c r="B11" s="4" t="s">
        <v>63</v>
      </c>
      <c r="C11" s="4" t="s">
        <v>56</v>
      </c>
      <c r="D11" s="135" t="s">
        <v>316</v>
      </c>
      <c r="E11" s="4" t="s">
        <v>67</v>
      </c>
      <c r="F11" s="16">
        <v>3</v>
      </c>
      <c r="G11" s="16"/>
      <c r="H11" s="4">
        <f>2*'Tabulky jízd'!H15*Vzdálenosti!$G$9-Vzdálenosti!$G$9*IF('Tabulky jízd'!H15&gt;0,"1","0")</f>
        <v>0</v>
      </c>
      <c r="I11" s="4">
        <f>2*'Tabulky jízd'!I15*Vzdálenosti!$G$9-Vzdálenosti!$G$9*IF('Tabulky jízd'!I15&gt;0,"1","0")</f>
        <v>0</v>
      </c>
      <c r="J11" s="4">
        <f>2*'Tabulky jízd'!J15*Vzdálenosti!$G$9-Vzdálenosti!$G$9*IF('Tabulky jízd'!J15&gt;0,"1","0")</f>
        <v>0</v>
      </c>
      <c r="K11" s="4">
        <f>2*'Tabulky jízd'!K15*Vzdálenosti!$G$9-Vzdálenosti!$G$9*IF('Tabulky jízd'!K15&gt;0,"1","0")</f>
        <v>0</v>
      </c>
      <c r="L11" s="4">
        <f>2*'Tabulky jízd'!L15*Vzdálenosti!$G$9-Vzdálenosti!$G$9*IF('Tabulky jízd'!L15&gt;0,"1","0")</f>
        <v>0</v>
      </c>
      <c r="M11" s="4">
        <f>2*'Tabulky jízd'!M15*Vzdálenosti!$G$9-Vzdálenosti!$G$9*IF('Tabulky jízd'!M15&gt;0,"1","0")</f>
        <v>0</v>
      </c>
      <c r="N11" s="4">
        <f>2*'Tabulky jízd'!N15*Vzdálenosti!$G$9-Vzdálenosti!$G$9*IF('Tabulky jízd'!N15&gt;0,"1","0")</f>
        <v>56</v>
      </c>
      <c r="O11" s="4">
        <f>2*'Tabulky jízd'!O15*Vzdálenosti!$G$9-Vzdálenosti!$G$9*IF('Tabulky jízd'!O15&gt;0,"1","0")</f>
        <v>0</v>
      </c>
      <c r="P11" s="4">
        <f>2*'Tabulky jízd'!P15*Vzdálenosti!$G$9-Vzdálenosti!$G$9*IF('Tabulky jízd'!P15&gt;0,"1","0")</f>
        <v>56</v>
      </c>
      <c r="Q11" s="4">
        <f>2*'Tabulky jízd'!Q15*Vzdálenosti!$G$9-Vzdálenosti!$G$9*IF('Tabulky jízd'!Q15&gt;0,"1","0")</f>
        <v>0</v>
      </c>
      <c r="R11" s="4">
        <f>2*'Tabulky jízd'!R15*Vzdálenosti!$G$9-Vzdálenosti!$G$9*IF('Tabulky jízd'!R15&gt;0,"1","0")</f>
        <v>56</v>
      </c>
      <c r="S11" s="4">
        <f>2*'Tabulky jízd'!S15*Vzdálenosti!$G$9-Vzdálenosti!$G$9*IF('Tabulky jízd'!S15&gt;0,"1","0")</f>
        <v>56</v>
      </c>
      <c r="T11" s="4">
        <f>2*'Tabulky jízd'!T15*Vzdálenosti!$G$9-Vzdálenosti!$G$9*IF('Tabulky jízd'!T15&gt;0,"1","0")</f>
        <v>0</v>
      </c>
      <c r="U11" s="4">
        <f>2*'Tabulky jízd'!U15*Vzdálenosti!$G$9-Vzdálenosti!$G$9*IF('Tabulky jízd'!U15&gt;0,"1","0")</f>
        <v>0</v>
      </c>
      <c r="V11" s="4">
        <f>2*'Tabulky jízd'!V15*Vzdálenosti!$G$9-Vzdálenosti!$G$9*IF('Tabulky jízd'!V15&gt;0,"1","0")</f>
        <v>0</v>
      </c>
      <c r="W11" s="4">
        <f>2*'Tabulky jízd'!W15*Vzdálenosti!$G$9-Vzdálenosti!$G$9*IF('Tabulky jízd'!W15&gt;0,"1","0")</f>
        <v>0</v>
      </c>
      <c r="X11" s="4">
        <f>2*'Tabulky jízd'!X15*Vzdálenosti!$G$9-Vzdálenosti!$G$9*IF('Tabulky jízd'!X15&gt;0,"1","0")</f>
        <v>0</v>
      </c>
      <c r="Y11" s="4">
        <f>2*'Tabulky jízd'!Y15*Vzdálenosti!$G$9-Vzdálenosti!$G$9*IF('Tabulky jízd'!Y15&gt;0,"1","0")</f>
        <v>0</v>
      </c>
      <c r="Z11" s="4">
        <f>2*'Tabulky jízd'!Z15*Vzdálenosti!$G$9-Vzdálenosti!$G$9*IF('Tabulky jízd'!Z15&gt;0,"1","0")</f>
        <v>0</v>
      </c>
      <c r="AA11" s="4">
        <f>2*'Tabulky jízd'!AA15*Vzdálenosti!$G$9-Vzdálenosti!$G$9*IF('Tabulky jízd'!AA15&gt;0,"1","0")</f>
        <v>56</v>
      </c>
      <c r="AB11" s="4">
        <f>2*'Tabulky jízd'!AB15*Vzdálenosti!$G$9-Vzdálenosti!$G$9*IF('Tabulky jízd'!AB15&gt;0,"1","0")</f>
        <v>0</v>
      </c>
      <c r="AC11" s="4">
        <f>2*'Tabulky jízd'!AC15*Vzdálenosti!$G$9-Vzdálenosti!$G$9*IF('Tabulky jízd'!AC15&gt;0,"1","0")</f>
        <v>0</v>
      </c>
      <c r="AD11" s="4">
        <f>2*'Tabulky jízd'!AD15*Vzdálenosti!$G$9-Vzdálenosti!$G$9*IF('Tabulky jízd'!AD15&gt;0,"1","0")</f>
        <v>0</v>
      </c>
      <c r="AE11" s="4">
        <f>2*'Tabulky jízd'!AE15*Vzdálenosti!$G$9-Vzdálenosti!$G$9*IF('Tabulky jízd'!AE15&gt;0,"1","0")</f>
        <v>0</v>
      </c>
      <c r="AF11" s="4">
        <f>2*'Tabulky jízd'!AF15*Vzdálenosti!$G$9-Vzdálenosti!$G$9*IF('Tabulky jízd'!AF15&gt;0,"1","0")</f>
        <v>0</v>
      </c>
      <c r="AG11" s="4">
        <f>2*'Tabulky jízd'!AG15*Vzdálenosti!$G$9-Vzdálenosti!$G$9*IF('Tabulky jízd'!AG15&gt;0,"1","0")</f>
        <v>0</v>
      </c>
      <c r="AH11" s="4">
        <f>2*'Tabulky jízd'!AH15*Vzdálenosti!$G$9-Vzdálenosti!$G$9*IF('Tabulky jízd'!AH15&gt;0,"1","0")</f>
        <v>0</v>
      </c>
      <c r="AI11" s="4">
        <f>2*'Tabulky jízd'!AI15*Vzdálenosti!$G$9-Vzdálenosti!$G$9*IF('Tabulky jízd'!AI15&gt;0,"1","0")</f>
        <v>56</v>
      </c>
      <c r="AJ11" s="4">
        <f>2*'Tabulky jízd'!AJ15*Vzdálenosti!$G$9-Vzdálenosti!$G$9*IF('Tabulky jízd'!AJ15&gt;0,"1","0")</f>
        <v>0</v>
      </c>
      <c r="AK11" s="4">
        <f>2*'Tabulky jízd'!AK15*Vzdálenosti!$G$9-Vzdálenosti!$G$9*IF('Tabulky jízd'!AK15&gt;0,"1","0")</f>
        <v>56</v>
      </c>
      <c r="AL11" s="4">
        <f>2*'Tabulky jízd'!AL15*Vzdálenosti!$G$9-Vzdálenosti!$G$9*IF('Tabulky jízd'!AL15&gt;0,"1","0")</f>
        <v>0</v>
      </c>
      <c r="AM11" s="4">
        <f>2*'Tabulky jízd'!AM15*Vzdálenosti!$G$9-Vzdálenosti!$G$9*IF('Tabulky jízd'!AM15&gt;0,"1","0")</f>
        <v>56</v>
      </c>
      <c r="AN11" s="4">
        <f>2*'Tabulky jízd'!AN15*Vzdálenosti!$G$9-Vzdálenosti!$G$9*IF('Tabulky jízd'!AN15&gt;0,"1","0")</f>
        <v>56</v>
      </c>
      <c r="AO11" s="4">
        <f>2*'Tabulky jízd'!AO15*Vzdálenosti!$G$9-Vzdálenosti!$G$9*IF('Tabulky jízd'!AO15&gt;0,"1","0")</f>
        <v>0</v>
      </c>
      <c r="AP11" s="4">
        <f>2*'Tabulky jízd'!AP15*Vzdálenosti!$G$9-Vzdálenosti!$G$9*IF('Tabulky jízd'!AP15&gt;0,"1","0")</f>
        <v>0</v>
      </c>
      <c r="AQ11" s="4">
        <f>2*'Tabulky jízd'!AQ15*Vzdálenosti!$G$9-Vzdálenosti!$G$9*IF('Tabulky jízd'!AQ15&gt;0,"1","0")</f>
        <v>0</v>
      </c>
      <c r="AR11" s="4">
        <f>2*'Tabulky jízd'!AR15*Vzdálenosti!$G$9-Vzdálenosti!$G$9*IF('Tabulky jízd'!AR15&gt;0,"1","0")</f>
        <v>0</v>
      </c>
      <c r="AS11" s="4">
        <f>2*'Tabulky jízd'!AS15*Vzdálenosti!$G$9-Vzdálenosti!$G$9*IF('Tabulky jízd'!AS15&gt;0,"1","0")</f>
        <v>0</v>
      </c>
      <c r="AT11" s="4">
        <f>2*'Tabulky jízd'!AT15*Vzdálenosti!$G$9-Vzdálenosti!$G$9*IF('Tabulky jízd'!AT15&gt;0,"1","0")</f>
        <v>0</v>
      </c>
      <c r="AU11" s="4">
        <f>2*'Tabulky jízd'!AU15*Vzdálenosti!$G$9-Vzdálenosti!$G$9*IF('Tabulky jízd'!AU15&gt;0,"1","0")</f>
        <v>0</v>
      </c>
      <c r="AV11" s="4">
        <f>2*'Tabulky jízd'!AV15*Vzdálenosti!$G$9-Vzdálenosti!$G$9*IF('Tabulky jízd'!AV15&gt;0,"1","0")</f>
        <v>0</v>
      </c>
      <c r="AW11" s="4">
        <f>2*'Tabulky jízd'!AW15*Vzdálenosti!$G$9-Vzdálenosti!$G$9*IF('Tabulky jízd'!AW15&gt;0,"1","0")</f>
        <v>0</v>
      </c>
      <c r="AX11" s="4">
        <f>2*'Tabulky jízd'!AX15*Vzdálenosti!$G$9-Vzdálenosti!$G$9*IF('Tabulky jízd'!AX15&gt;0,"1","0")</f>
        <v>0</v>
      </c>
      <c r="AY11" s="4">
        <f>2*'Tabulky jízd'!AY15*Vzdálenosti!$G$9-Vzdálenosti!$G$9*IF('Tabulky jízd'!AY15&gt;0,"1","0")</f>
        <v>0</v>
      </c>
      <c r="AZ11" s="4">
        <f>2*'Tabulky jízd'!AZ15*Vzdálenosti!$G$9-Vzdálenosti!$G$9*IF('Tabulky jízd'!AZ15&gt;0,"1","0")</f>
        <v>0</v>
      </c>
      <c r="BA11" s="4">
        <f>2*'Tabulky jízd'!BA15*Vzdálenosti!$G$9-Vzdálenosti!$G$9*IF('Tabulky jízd'!BA15&gt;0,"1","0")</f>
        <v>0</v>
      </c>
      <c r="BB11" s="4">
        <f>2*'Tabulky jízd'!BB15*Vzdálenosti!$G$9-Vzdálenosti!$G$9*IF('Tabulky jízd'!BB15&gt;0,"1","0")</f>
        <v>0</v>
      </c>
      <c r="BC11" s="4">
        <f>2*'Tabulky jízd'!BC15*Vzdálenosti!$G$9-Vzdálenosti!$G$9*IF('Tabulky jízd'!BC15&gt;0,"1","0")</f>
        <v>0</v>
      </c>
      <c r="BD11" s="4">
        <f>2*'Tabulky jízd'!BD15*Vzdálenosti!$G$9-Vzdálenosti!$G$9*IF('Tabulky jízd'!BD15&gt;0,"1","0")</f>
        <v>0</v>
      </c>
      <c r="BE11" s="4">
        <f>2*'Tabulky jízd'!BE15*Vzdálenosti!$G$9-Vzdálenosti!$G$9*IF('Tabulky jízd'!BE15&gt;0,"1","0")</f>
        <v>0</v>
      </c>
      <c r="BF11" s="4">
        <f>2*'Tabulky jízd'!BF15*Vzdálenosti!$G$9-Vzdálenosti!$G$9*IF('Tabulky jízd'!BF15&gt;0,"1","0")</f>
        <v>0</v>
      </c>
      <c r="BG11" s="4">
        <f>2*'Tabulky jízd'!BG15*Vzdálenosti!$G$9-Vzdálenosti!$G$9*IF('Tabulky jízd'!BG15&gt;0,"1","0")</f>
        <v>0</v>
      </c>
      <c r="BH11" s="4">
        <f>2*'Tabulky jízd'!BH15*Vzdálenosti!$G$9-Vzdálenosti!$G$9*IF('Tabulky jízd'!BH15&gt;0,"1","0")</f>
        <v>0</v>
      </c>
      <c r="BI11" s="4">
        <f>2*'Tabulky jízd'!BI15*Vzdálenosti!$G$9-Vzdálenosti!$G$9*IF('Tabulky jízd'!BI15&gt;0,"1","0")</f>
        <v>0</v>
      </c>
      <c r="BJ11" s="4">
        <f>2*'Tabulky jízd'!BJ15*Vzdálenosti!$G$9-Vzdálenosti!$G$9*IF('Tabulky jízd'!BJ15&gt;0,"1","0")</f>
        <v>0</v>
      </c>
      <c r="BK11" s="4">
        <f>2*'Tabulky jízd'!BK15*Vzdálenosti!$G$9-Vzdálenosti!$G$9*IF('Tabulky jízd'!BK15&gt;0,"1","0")</f>
        <v>0</v>
      </c>
      <c r="BL11" s="4">
        <f>2*'Tabulky jízd'!BL15*Vzdálenosti!$G$9-Vzdálenosti!$G$9*IF('Tabulky jízd'!BL15&gt;0,"1","0")</f>
        <v>0</v>
      </c>
      <c r="BM11" s="4">
        <f>2*'Tabulky jízd'!BM15*Vzdálenosti!$G$9-Vzdálenosti!$G$9*IF('Tabulky jízd'!BM15&gt;0,"1","0")</f>
        <v>56</v>
      </c>
      <c r="BN11" s="4">
        <f>2*'Tabulky jízd'!BN15*Vzdálenosti!$G$9-Vzdálenosti!$G$9*IF('Tabulky jízd'!BN15&gt;0,"1","0")</f>
        <v>56</v>
      </c>
      <c r="BO11" s="4">
        <f>2*'Tabulky jízd'!BO15*Vzdálenosti!$G$9-Vzdálenosti!$G$9*IF('Tabulky jízd'!BO15&gt;0,"1","0")</f>
        <v>0</v>
      </c>
      <c r="BP11" s="4">
        <f>2*'Tabulky jízd'!BP15*Vzdálenosti!$G$9-Vzdálenosti!$G$9*IF('Tabulky jízd'!BP15&gt;0,"1","0")</f>
        <v>56</v>
      </c>
      <c r="BQ11" s="4">
        <f>2*'Tabulky jízd'!BQ15*Vzdálenosti!$G$9-Vzdálenosti!$G$9*IF('Tabulky jízd'!BQ15&gt;0,"1","0")</f>
        <v>0</v>
      </c>
      <c r="BR11" s="4">
        <f>2*'Tabulky jízd'!BR15*Vzdálenosti!$G$9-Vzdálenosti!$G$9*IF('Tabulky jízd'!BR15&gt;0,"1","0")</f>
        <v>56</v>
      </c>
      <c r="BS11" s="4">
        <f>2*'Tabulky jízd'!BS15*Vzdálenosti!$G$9-Vzdálenosti!$G$9*IF('Tabulky jízd'!BS15&gt;0,"1","0")</f>
        <v>0</v>
      </c>
      <c r="BT11" s="4">
        <f>2*'Tabulky jízd'!BT15*Vzdálenosti!$G$9-Vzdálenosti!$G$9*IF('Tabulky jízd'!BT15&gt;0,"1","0")</f>
        <v>0</v>
      </c>
      <c r="BU11" s="4">
        <f>2*'Tabulky jízd'!BU15*Vzdálenosti!$G$9-Vzdálenosti!$G$9*IF('Tabulky jízd'!BU15&gt;0,"1","0")</f>
        <v>0</v>
      </c>
      <c r="BV11" s="4">
        <f>2*'Tabulky jízd'!BV15*Vzdálenosti!$G$9-Vzdálenosti!$G$9*IF('Tabulky jízd'!BV15&gt;0,"1","0")</f>
        <v>0</v>
      </c>
      <c r="BW11" s="4">
        <f>2*'Tabulky jízd'!BW15*Vzdálenosti!$G$9-Vzdálenosti!$G$9*IF('Tabulky jízd'!BW15&gt;0,"1","0")</f>
        <v>0</v>
      </c>
      <c r="BX11" s="4">
        <f>2*'Tabulky jízd'!BX15*Vzdálenosti!$G$9-Vzdálenosti!$G$9*IF('Tabulky jízd'!BX15&gt;0,"1","0")</f>
        <v>0</v>
      </c>
      <c r="BY11" s="4">
        <f>2*'Tabulky jízd'!BY15*Vzdálenosti!$G$9-Vzdálenosti!$G$9*IF('Tabulky jízd'!BY15&gt;0,"1","0")</f>
        <v>0</v>
      </c>
      <c r="BZ11" s="4">
        <f>2*'Tabulky jízd'!BZ15*Vzdálenosti!$G$9-Vzdálenosti!$G$9*IF('Tabulky jízd'!BZ15&gt;0,"1","0")</f>
        <v>56</v>
      </c>
      <c r="CA11" s="4">
        <f>2*'Tabulky jízd'!CA15*Vzdálenosti!$G$9-Vzdálenosti!$G$9*IF('Tabulky jízd'!CA15&gt;0,"1","0")</f>
        <v>0</v>
      </c>
      <c r="CB11" s="4">
        <f>2*'Tabulky jízd'!CB15*Vzdálenosti!$G$9-Vzdálenosti!$G$9*IF('Tabulky jízd'!CB15&gt;0,"1","0")</f>
        <v>56</v>
      </c>
      <c r="CC11" s="4">
        <f>2*'Tabulky jízd'!CC15*Vzdálenosti!$G$9-Vzdálenosti!$G$9*IF('Tabulky jízd'!CC15&gt;0,"1","0")</f>
        <v>0</v>
      </c>
      <c r="CD11" s="4">
        <f>2*'Tabulky jízd'!CD15*Vzdálenosti!$G$9-Vzdálenosti!$G$9*IF('Tabulky jízd'!CD15&gt;0,"1","0")</f>
        <v>56</v>
      </c>
      <c r="CE11" s="4">
        <f>2*'Tabulky jízd'!CE15*Vzdálenosti!$G$9-Vzdálenosti!$G$9*IF('Tabulky jízd'!CE15&gt;0,"1","0")</f>
        <v>0</v>
      </c>
      <c r="CF11" s="4">
        <f>2*'Tabulky jízd'!CF15*Vzdálenosti!$G$9-Vzdálenosti!$G$9*IF('Tabulky jízd'!CF15&gt;0,"1","0")</f>
        <v>0</v>
      </c>
      <c r="CG11" s="4">
        <f>2*'Tabulky jízd'!CG15*Vzdálenosti!$G$9-Vzdálenosti!$G$9*IF('Tabulky jízd'!CG15&gt;0,"1","0")</f>
        <v>0</v>
      </c>
      <c r="CH11" s="4">
        <f>2*'Tabulky jízd'!CH15*Vzdálenosti!$G$9-Vzdálenosti!$G$9*IF('Tabulky jízd'!CH15&gt;0,"1","0")</f>
        <v>0</v>
      </c>
      <c r="CI11" s="4">
        <f>2*'Tabulky jízd'!CI15*Vzdálenosti!$G$9-Vzdálenosti!$G$9*IF('Tabulky jízd'!CI15&gt;0,"1","0")</f>
        <v>0</v>
      </c>
      <c r="CJ11" s="4">
        <f>2*'Tabulky jízd'!CJ15*Vzdálenosti!$G$9-Vzdálenosti!$G$9*IF('Tabulky jízd'!CJ15&gt;0,"1","0")</f>
        <v>0</v>
      </c>
      <c r="CK11" s="4">
        <f>2*'Tabulky jízd'!CK15*Vzdálenosti!$G$9-Vzdálenosti!$G$9*IF('Tabulky jízd'!CK15&gt;0,"1","0")</f>
        <v>0</v>
      </c>
      <c r="CL11" s="4">
        <f>2*'Tabulky jízd'!CL15*Vzdálenosti!$G$9-Vzdálenosti!$G$9*IF('Tabulky jízd'!CL15&gt;0,"1","0")</f>
        <v>0</v>
      </c>
      <c r="CM11" s="4">
        <f>2*'Tabulky jízd'!CM15*Vzdálenosti!$G$9-Vzdálenosti!$G$9*IF('Tabulky jízd'!CM15&gt;0,"1","0")</f>
        <v>0</v>
      </c>
      <c r="CN11" s="4">
        <f>2*'Tabulky jízd'!CN15*Vzdálenosti!$G$9-Vzdálenosti!$G$9*IF('Tabulky jízd'!CN15&gt;0,"1","0")</f>
        <v>0</v>
      </c>
      <c r="CO11" s="4">
        <f>2*'Tabulky jízd'!CO15*Vzdálenosti!$G$9-Vzdálenosti!$G$9*IF('Tabulky jízd'!CO15&gt;0,"1","0")</f>
        <v>0</v>
      </c>
      <c r="CP11" s="4">
        <f>2*'Tabulky jízd'!CP15*Vzdálenosti!$G$9-Vzdálenosti!$G$9*IF('Tabulky jízd'!CP15&gt;0,"1","0")</f>
        <v>0</v>
      </c>
      <c r="CQ11" s="4">
        <f>2*'Tabulky jízd'!CQ15*Vzdálenosti!$G$9-Vzdálenosti!$G$9*IF('Tabulky jízd'!CQ15&gt;0,"1","0")</f>
        <v>0</v>
      </c>
      <c r="CR11" s="4">
        <f>2*'Tabulky jízd'!CR15*Vzdálenosti!$G$9-Vzdálenosti!$G$9*IF('Tabulky jízd'!CR15&gt;0,"1","0")</f>
        <v>0</v>
      </c>
      <c r="CS11" s="4">
        <f>2*'Tabulky jízd'!CS15*Vzdálenosti!$G$9-Vzdálenosti!$G$9*IF('Tabulky jízd'!CS15&gt;0,"1","0")</f>
        <v>0</v>
      </c>
      <c r="CT11" s="4">
        <f>2*'Tabulky jízd'!CT15*Vzdálenosti!$G$9-Vzdálenosti!$G$9*IF('Tabulky jízd'!CT15&gt;0,"1","0")</f>
        <v>0</v>
      </c>
      <c r="CU11" s="4">
        <f>2*'Tabulky jízd'!CU15*Vzdálenosti!$G$9-Vzdálenosti!$G$9*IF('Tabulky jízd'!CU15&gt;0,"1","0")</f>
        <v>0</v>
      </c>
      <c r="CV11" s="4">
        <f>2*'Tabulky jízd'!CV15*Vzdálenosti!$G$9-Vzdálenosti!$G$9*IF('Tabulky jízd'!CV15&gt;0,"1","0")</f>
        <v>0</v>
      </c>
      <c r="CW11" s="16">
        <f>SUM(H11:CV11)</f>
        <v>896</v>
      </c>
    </row>
    <row r="12" spans="1:101" s="15" customFormat="1" x14ac:dyDescent="0.25">
      <c r="A12" s="19"/>
    </row>
    <row r="13" spans="1:101" s="15" customFormat="1" ht="16.5" customHeight="1" x14ac:dyDescent="0.25">
      <c r="A13" s="19" t="s">
        <v>213</v>
      </c>
    </row>
    <row r="14" spans="1:101" s="12" customFormat="1" ht="34.5" customHeight="1" x14ac:dyDescent="0.25">
      <c r="A14" s="87"/>
      <c r="B14" s="160" t="s">
        <v>61</v>
      </c>
      <c r="C14" s="160" t="s">
        <v>62</v>
      </c>
      <c r="D14" s="166" t="s">
        <v>90</v>
      </c>
      <c r="E14" s="160" t="s">
        <v>0</v>
      </c>
      <c r="F14" s="160" t="s">
        <v>88</v>
      </c>
      <c r="G14" s="13" t="s">
        <v>87</v>
      </c>
      <c r="H14" s="14" t="s">
        <v>12</v>
      </c>
      <c r="I14" s="14" t="s">
        <v>12</v>
      </c>
      <c r="J14" s="14" t="s">
        <v>12</v>
      </c>
      <c r="K14" s="14" t="s">
        <v>13</v>
      </c>
      <c r="L14" s="14" t="s">
        <v>13</v>
      </c>
      <c r="M14" s="14" t="s">
        <v>13</v>
      </c>
      <c r="N14" s="14" t="s">
        <v>14</v>
      </c>
      <c r="O14" s="14" t="s">
        <v>14</v>
      </c>
      <c r="P14" s="14" t="s">
        <v>14</v>
      </c>
      <c r="Q14" s="14" t="s">
        <v>15</v>
      </c>
      <c r="R14" s="14" t="s">
        <v>15</v>
      </c>
      <c r="S14" s="14" t="s">
        <v>15</v>
      </c>
      <c r="T14" s="14" t="s">
        <v>16</v>
      </c>
      <c r="U14" s="14" t="s">
        <v>16</v>
      </c>
      <c r="V14" s="14" t="s">
        <v>16</v>
      </c>
      <c r="W14" s="14" t="s">
        <v>17</v>
      </c>
      <c r="X14" s="14" t="s">
        <v>17</v>
      </c>
      <c r="Y14" s="14" t="s">
        <v>17</v>
      </c>
      <c r="Z14" s="14" t="s">
        <v>18</v>
      </c>
      <c r="AA14" s="14" t="s">
        <v>18</v>
      </c>
      <c r="AB14" s="14" t="s">
        <v>18</v>
      </c>
      <c r="AC14" s="14" t="s">
        <v>19</v>
      </c>
      <c r="AD14" s="14" t="s">
        <v>19</v>
      </c>
      <c r="AE14" s="14" t="s">
        <v>19</v>
      </c>
      <c r="AF14" s="14" t="s">
        <v>20</v>
      </c>
      <c r="AG14" s="14" t="s">
        <v>20</v>
      </c>
      <c r="AH14" s="14" t="s">
        <v>20</v>
      </c>
      <c r="AI14" s="14" t="s">
        <v>21</v>
      </c>
      <c r="AJ14" s="14" t="s">
        <v>21</v>
      </c>
      <c r="AK14" s="14" t="s">
        <v>21</v>
      </c>
      <c r="AL14" s="14" t="s">
        <v>22</v>
      </c>
      <c r="AM14" s="14" t="s">
        <v>22</v>
      </c>
      <c r="AN14" s="14" t="s">
        <v>22</v>
      </c>
      <c r="AO14" s="14" t="s">
        <v>23</v>
      </c>
      <c r="AP14" s="14" t="s">
        <v>23</v>
      </c>
      <c r="AQ14" s="14" t="s">
        <v>23</v>
      </c>
      <c r="AR14" s="14" t="s">
        <v>24</v>
      </c>
      <c r="AS14" s="14" t="s">
        <v>24</v>
      </c>
      <c r="AT14" s="14" t="s">
        <v>24</v>
      </c>
      <c r="AU14" s="14" t="s">
        <v>25</v>
      </c>
      <c r="AV14" s="14" t="s">
        <v>25</v>
      </c>
      <c r="AW14" s="14" t="s">
        <v>25</v>
      </c>
      <c r="AX14" s="14" t="s">
        <v>26</v>
      </c>
      <c r="AY14" s="14" t="s">
        <v>26</v>
      </c>
      <c r="AZ14" s="14" t="s">
        <v>26</v>
      </c>
      <c r="BA14" s="14" t="s">
        <v>27</v>
      </c>
      <c r="BB14" s="14" t="s">
        <v>27</v>
      </c>
      <c r="BC14" s="14" t="s">
        <v>27</v>
      </c>
      <c r="BD14" s="14" t="s">
        <v>28</v>
      </c>
      <c r="BE14" s="14" t="s">
        <v>28</v>
      </c>
      <c r="BF14" s="14" t="s">
        <v>28</v>
      </c>
      <c r="BG14" s="14" t="s">
        <v>29</v>
      </c>
      <c r="BH14" s="14" t="s">
        <v>29</v>
      </c>
      <c r="BI14" s="14" t="s">
        <v>29</v>
      </c>
      <c r="BJ14" s="14" t="s">
        <v>30</v>
      </c>
      <c r="BK14" s="14" t="s">
        <v>30</v>
      </c>
      <c r="BL14" s="14" t="s">
        <v>30</v>
      </c>
      <c r="BM14" s="14" t="s">
        <v>31</v>
      </c>
      <c r="BN14" s="14" t="s">
        <v>31</v>
      </c>
      <c r="BO14" s="14" t="s">
        <v>31</v>
      </c>
      <c r="BP14" s="14" t="s">
        <v>32</v>
      </c>
      <c r="BQ14" s="14" t="s">
        <v>32</v>
      </c>
      <c r="BR14" s="14" t="s">
        <v>32</v>
      </c>
      <c r="BS14" s="14" t="s">
        <v>33</v>
      </c>
      <c r="BT14" s="14" t="s">
        <v>33</v>
      </c>
      <c r="BU14" s="14" t="s">
        <v>33</v>
      </c>
      <c r="BV14" s="14" t="s">
        <v>34</v>
      </c>
      <c r="BW14" s="14" t="s">
        <v>34</v>
      </c>
      <c r="BX14" s="14" t="s">
        <v>34</v>
      </c>
      <c r="BY14" s="14" t="s">
        <v>35</v>
      </c>
      <c r="BZ14" s="14" t="s">
        <v>35</v>
      </c>
      <c r="CA14" s="14" t="s">
        <v>35</v>
      </c>
      <c r="CB14" s="14" t="s">
        <v>36</v>
      </c>
      <c r="CC14" s="14" t="s">
        <v>36</v>
      </c>
      <c r="CD14" s="14" t="s">
        <v>36</v>
      </c>
      <c r="CE14" s="14" t="s">
        <v>37</v>
      </c>
      <c r="CF14" s="14" t="s">
        <v>37</v>
      </c>
      <c r="CG14" s="14" t="s">
        <v>37</v>
      </c>
      <c r="CH14" s="14" t="s">
        <v>39</v>
      </c>
      <c r="CI14" s="14" t="s">
        <v>39</v>
      </c>
      <c r="CJ14" s="14" t="s">
        <v>39</v>
      </c>
      <c r="CK14" s="14" t="s">
        <v>38</v>
      </c>
      <c r="CL14" s="14" t="s">
        <v>38</v>
      </c>
      <c r="CM14" s="14" t="s">
        <v>38</v>
      </c>
      <c r="CN14" s="14" t="s">
        <v>40</v>
      </c>
      <c r="CO14" s="14" t="s">
        <v>40</v>
      </c>
      <c r="CP14" s="14" t="s">
        <v>40</v>
      </c>
      <c r="CQ14" s="14" t="s">
        <v>41</v>
      </c>
      <c r="CR14" s="14" t="s">
        <v>41</v>
      </c>
      <c r="CS14" s="14" t="s">
        <v>41</v>
      </c>
      <c r="CT14" s="14" t="s">
        <v>42</v>
      </c>
      <c r="CU14" s="14" t="s">
        <v>42</v>
      </c>
      <c r="CV14" s="14" t="s">
        <v>42</v>
      </c>
      <c r="CW14" s="161" t="s">
        <v>89</v>
      </c>
    </row>
    <row r="15" spans="1:101" s="12" customFormat="1" ht="15.75" customHeight="1" x14ac:dyDescent="0.25">
      <c r="A15" s="87"/>
      <c r="B15" s="160"/>
      <c r="C15" s="160"/>
      <c r="D15" s="167"/>
      <c r="E15" s="160"/>
      <c r="F15" s="160"/>
      <c r="G15" s="22" t="s">
        <v>2</v>
      </c>
      <c r="H15" s="22" t="s">
        <v>5</v>
      </c>
      <c r="I15" s="22" t="s">
        <v>3</v>
      </c>
      <c r="J15" s="22" t="s">
        <v>4</v>
      </c>
      <c r="K15" s="22" t="s">
        <v>5</v>
      </c>
      <c r="L15" s="22" t="s">
        <v>3</v>
      </c>
      <c r="M15" s="22" t="s">
        <v>4</v>
      </c>
      <c r="N15" s="22" t="s">
        <v>5</v>
      </c>
      <c r="O15" s="22" t="s">
        <v>3</v>
      </c>
      <c r="P15" s="22" t="s">
        <v>4</v>
      </c>
      <c r="Q15" s="22" t="s">
        <v>5</v>
      </c>
      <c r="R15" s="22" t="s">
        <v>3</v>
      </c>
      <c r="S15" s="22" t="s">
        <v>4</v>
      </c>
      <c r="T15" s="22" t="s">
        <v>5</v>
      </c>
      <c r="U15" s="22" t="s">
        <v>3</v>
      </c>
      <c r="V15" s="22" t="s">
        <v>4</v>
      </c>
      <c r="W15" s="22" t="s">
        <v>5</v>
      </c>
      <c r="X15" s="22" t="s">
        <v>3</v>
      </c>
      <c r="Y15" s="22" t="s">
        <v>4</v>
      </c>
      <c r="Z15" s="22" t="s">
        <v>5</v>
      </c>
      <c r="AA15" s="22" t="s">
        <v>3</v>
      </c>
      <c r="AB15" s="22" t="s">
        <v>4</v>
      </c>
      <c r="AC15" s="22" t="s">
        <v>5</v>
      </c>
      <c r="AD15" s="22" t="s">
        <v>3</v>
      </c>
      <c r="AE15" s="22" t="s">
        <v>4</v>
      </c>
      <c r="AF15" s="22" t="s">
        <v>5</v>
      </c>
      <c r="AG15" s="22" t="s">
        <v>3</v>
      </c>
      <c r="AH15" s="22" t="s">
        <v>4</v>
      </c>
      <c r="AI15" s="22" t="s">
        <v>5</v>
      </c>
      <c r="AJ15" s="22" t="s">
        <v>3</v>
      </c>
      <c r="AK15" s="22" t="s">
        <v>4</v>
      </c>
      <c r="AL15" s="22" t="s">
        <v>5</v>
      </c>
      <c r="AM15" s="22" t="s">
        <v>3</v>
      </c>
      <c r="AN15" s="22" t="s">
        <v>4</v>
      </c>
      <c r="AO15" s="22" t="s">
        <v>5</v>
      </c>
      <c r="AP15" s="22" t="s">
        <v>3</v>
      </c>
      <c r="AQ15" s="22" t="s">
        <v>4</v>
      </c>
      <c r="AR15" s="22" t="s">
        <v>5</v>
      </c>
      <c r="AS15" s="22" t="s">
        <v>3</v>
      </c>
      <c r="AT15" s="22" t="s">
        <v>4</v>
      </c>
      <c r="AU15" s="22" t="s">
        <v>5</v>
      </c>
      <c r="AV15" s="22" t="s">
        <v>3</v>
      </c>
      <c r="AW15" s="22" t="s">
        <v>4</v>
      </c>
      <c r="AX15" s="22" t="s">
        <v>5</v>
      </c>
      <c r="AY15" s="22" t="s">
        <v>3</v>
      </c>
      <c r="AZ15" s="22" t="s">
        <v>4</v>
      </c>
      <c r="BA15" s="22" t="s">
        <v>5</v>
      </c>
      <c r="BB15" s="22" t="s">
        <v>3</v>
      </c>
      <c r="BC15" s="22" t="s">
        <v>4</v>
      </c>
      <c r="BD15" s="22" t="s">
        <v>5</v>
      </c>
      <c r="BE15" s="22" t="s">
        <v>3</v>
      </c>
      <c r="BF15" s="22" t="s">
        <v>4</v>
      </c>
      <c r="BG15" s="22" t="s">
        <v>5</v>
      </c>
      <c r="BH15" s="22" t="s">
        <v>3</v>
      </c>
      <c r="BI15" s="22" t="s">
        <v>4</v>
      </c>
      <c r="BJ15" s="22" t="s">
        <v>5</v>
      </c>
      <c r="BK15" s="22" t="s">
        <v>3</v>
      </c>
      <c r="BL15" s="22" t="s">
        <v>4</v>
      </c>
      <c r="BM15" s="22" t="s">
        <v>5</v>
      </c>
      <c r="BN15" s="22" t="s">
        <v>3</v>
      </c>
      <c r="BO15" s="22" t="s">
        <v>4</v>
      </c>
      <c r="BP15" s="22" t="s">
        <v>5</v>
      </c>
      <c r="BQ15" s="22" t="s">
        <v>3</v>
      </c>
      <c r="BR15" s="22" t="s">
        <v>4</v>
      </c>
      <c r="BS15" s="22" t="s">
        <v>5</v>
      </c>
      <c r="BT15" s="22" t="s">
        <v>3</v>
      </c>
      <c r="BU15" s="22" t="s">
        <v>4</v>
      </c>
      <c r="BV15" s="22" t="s">
        <v>5</v>
      </c>
      <c r="BW15" s="22" t="s">
        <v>3</v>
      </c>
      <c r="BX15" s="22" t="s">
        <v>4</v>
      </c>
      <c r="BY15" s="22" t="s">
        <v>5</v>
      </c>
      <c r="BZ15" s="22" t="s">
        <v>3</v>
      </c>
      <c r="CA15" s="22" t="s">
        <v>4</v>
      </c>
      <c r="CB15" s="22" t="s">
        <v>5</v>
      </c>
      <c r="CC15" s="22" t="s">
        <v>3</v>
      </c>
      <c r="CD15" s="22" t="s">
        <v>4</v>
      </c>
      <c r="CE15" s="22" t="s">
        <v>5</v>
      </c>
      <c r="CF15" s="22" t="s">
        <v>3</v>
      </c>
      <c r="CG15" s="22" t="s">
        <v>4</v>
      </c>
      <c r="CH15" s="22" t="s">
        <v>5</v>
      </c>
      <c r="CI15" s="22" t="s">
        <v>3</v>
      </c>
      <c r="CJ15" s="22" t="s">
        <v>4</v>
      </c>
      <c r="CK15" s="22" t="s">
        <v>5</v>
      </c>
      <c r="CL15" s="22" t="s">
        <v>3</v>
      </c>
      <c r="CM15" s="22" t="s">
        <v>4</v>
      </c>
      <c r="CN15" s="22" t="s">
        <v>5</v>
      </c>
      <c r="CO15" s="22" t="s">
        <v>3</v>
      </c>
      <c r="CP15" s="22" t="s">
        <v>4</v>
      </c>
      <c r="CQ15" s="22" t="s">
        <v>5</v>
      </c>
      <c r="CR15" s="22" t="s">
        <v>3</v>
      </c>
      <c r="CS15" s="22" t="s">
        <v>4</v>
      </c>
      <c r="CT15" s="22" t="s">
        <v>5</v>
      </c>
      <c r="CU15" s="22" t="s">
        <v>3</v>
      </c>
      <c r="CV15" s="22" t="s">
        <v>4</v>
      </c>
      <c r="CW15" s="161"/>
    </row>
    <row r="16" spans="1:101" s="15" customFormat="1" x14ac:dyDescent="0.25">
      <c r="A16" s="19"/>
      <c r="B16" s="4" t="s">
        <v>70</v>
      </c>
      <c r="C16" s="4" t="s">
        <v>63</v>
      </c>
      <c r="D16" s="135" t="s">
        <v>314</v>
      </c>
      <c r="E16" s="5" t="s">
        <v>65</v>
      </c>
      <c r="F16" s="16">
        <v>3</v>
      </c>
      <c r="G16" s="16"/>
      <c r="H16" s="4">
        <f>2*'Tabulky jízd'!H20*Vzdálenosti!$J$19-Vzdálenosti!$J$19*IF('Tabulky jízd'!H20&gt;0,"1","0")</f>
        <v>0</v>
      </c>
      <c r="I16" s="4">
        <f>2*'Tabulky jízd'!I20*Vzdálenosti!$J$19-Vzdálenosti!$J$19*IF('Tabulky jízd'!I20&gt;0,"1","0")</f>
        <v>0</v>
      </c>
      <c r="J16" s="4">
        <f>2*'Tabulky jízd'!J20*Vzdálenosti!$J$19-Vzdálenosti!$J$19*IF('Tabulky jízd'!J20&gt;0,"1","0")</f>
        <v>0</v>
      </c>
      <c r="K16" s="4">
        <f>2*'Tabulky jízd'!K20*Vzdálenosti!$J$19-Vzdálenosti!$J$19*IF('Tabulky jízd'!K20&gt;0,"1","0")</f>
        <v>0</v>
      </c>
      <c r="L16" s="4">
        <f>2*'Tabulky jízd'!L20*Vzdálenosti!$J$19-Vzdálenosti!$J$19*IF('Tabulky jízd'!L20&gt;0,"1","0")</f>
        <v>0</v>
      </c>
      <c r="M16" s="4">
        <f>2*'Tabulky jízd'!M20*Vzdálenosti!$J$19-Vzdálenosti!$J$19*IF('Tabulky jízd'!M20&gt;0,"1","0")</f>
        <v>0</v>
      </c>
      <c r="N16" s="4">
        <f>2*'Tabulky jízd'!N20*Vzdálenosti!$J$19-Vzdálenosti!$J$19*IF('Tabulky jízd'!N20&gt;0,"1","0")</f>
        <v>207</v>
      </c>
      <c r="O16" s="4">
        <f>2*'Tabulky jízd'!O20*Vzdálenosti!$J$19-Vzdálenosti!$J$19*IF('Tabulky jízd'!O20&gt;0,"1","0")</f>
        <v>0</v>
      </c>
      <c r="P16" s="4">
        <f>2*'Tabulky jízd'!P20*Vzdálenosti!$J$19-Vzdálenosti!$J$19*IF('Tabulky jízd'!P20&gt;0,"1","0")</f>
        <v>0</v>
      </c>
      <c r="Q16" s="4">
        <f>2*'Tabulky jízd'!Q20*Vzdálenosti!$J$19-Vzdálenosti!$J$19*IF('Tabulky jízd'!Q20&gt;0,"1","0")</f>
        <v>0</v>
      </c>
      <c r="R16" s="4">
        <f>2*'Tabulky jízd'!R20*Vzdálenosti!$J$19-Vzdálenosti!$J$19*IF('Tabulky jízd'!R20&gt;0,"1","0")</f>
        <v>0</v>
      </c>
      <c r="S16" s="4">
        <f>2*'Tabulky jízd'!S20*Vzdálenosti!$J$19-Vzdálenosti!$J$19*IF('Tabulky jízd'!S20&gt;0,"1","0")</f>
        <v>0</v>
      </c>
      <c r="T16" s="4">
        <f>2*'Tabulky jízd'!T20*Vzdálenosti!$J$19-Vzdálenosti!$J$19*IF('Tabulky jízd'!T20&gt;0,"1","0")</f>
        <v>0</v>
      </c>
      <c r="U16" s="4">
        <f>2*'Tabulky jízd'!U20*Vzdálenosti!$J$19-Vzdálenosti!$J$19*IF('Tabulky jízd'!U20&gt;0,"1","0")</f>
        <v>0</v>
      </c>
      <c r="V16" s="4">
        <f>2*'Tabulky jízd'!V20*Vzdálenosti!$J$19-Vzdálenosti!$J$19*IF('Tabulky jízd'!V20&gt;0,"1","0")</f>
        <v>0</v>
      </c>
      <c r="W16" s="4">
        <f>2*'Tabulky jízd'!W20*Vzdálenosti!$J$19-Vzdálenosti!$J$19*IF('Tabulky jízd'!W20&gt;0,"1","0")</f>
        <v>0</v>
      </c>
      <c r="X16" s="4">
        <f>2*'Tabulky jízd'!X20*Vzdálenosti!$J$19-Vzdálenosti!$J$19*IF('Tabulky jízd'!X20&gt;0,"1","0")</f>
        <v>0</v>
      </c>
      <c r="Y16" s="4">
        <f>2*'Tabulky jízd'!Y20*Vzdálenosti!$J$19-Vzdálenosti!$J$19*IF('Tabulky jízd'!Y20&gt;0,"1","0")</f>
        <v>0</v>
      </c>
      <c r="Z16" s="4">
        <f>2*'Tabulky jízd'!Z20*Vzdálenosti!$J$19-Vzdálenosti!$J$19*IF('Tabulky jízd'!Z20&gt;0,"1","0")</f>
        <v>0</v>
      </c>
      <c r="AA16" s="4">
        <f>2*'Tabulky jízd'!AA20*Vzdálenosti!$J$19-Vzdálenosti!$J$19*IF('Tabulky jízd'!AA20&gt;0,"1","0")</f>
        <v>0</v>
      </c>
      <c r="AB16" s="4">
        <f>2*'Tabulky jízd'!AB20*Vzdálenosti!$J$19-Vzdálenosti!$J$19*IF('Tabulky jízd'!AB20&gt;0,"1","0")</f>
        <v>207</v>
      </c>
      <c r="AC16" s="4">
        <f>2*'Tabulky jízd'!AC20*Vzdálenosti!$J$19-Vzdálenosti!$J$19*IF('Tabulky jízd'!AC20&gt;0,"1","0")</f>
        <v>0</v>
      </c>
      <c r="AD16" s="4">
        <f>2*'Tabulky jízd'!AD20*Vzdálenosti!$J$19-Vzdálenosti!$J$19*IF('Tabulky jízd'!AD20&gt;0,"1","0")</f>
        <v>0</v>
      </c>
      <c r="AE16" s="4">
        <f>2*'Tabulky jízd'!AE20*Vzdálenosti!$J$19-Vzdálenosti!$J$19*IF('Tabulky jízd'!AE20&gt;0,"1","0")</f>
        <v>0</v>
      </c>
      <c r="AF16" s="4">
        <f>2*'Tabulky jízd'!AF20*Vzdálenosti!$J$19-Vzdálenosti!$J$19*IF('Tabulky jízd'!AF20&gt;0,"1","0")</f>
        <v>0</v>
      </c>
      <c r="AG16" s="4">
        <f>2*'Tabulky jízd'!AG20*Vzdálenosti!$J$19-Vzdálenosti!$J$19*IF('Tabulky jízd'!AG20&gt;0,"1","0")</f>
        <v>0</v>
      </c>
      <c r="AH16" s="4">
        <f>2*'Tabulky jízd'!AH20*Vzdálenosti!$J$19-Vzdálenosti!$J$19*IF('Tabulky jízd'!AH20&gt;0,"1","0")</f>
        <v>0</v>
      </c>
      <c r="AI16" s="4">
        <f>2*'Tabulky jízd'!AI20*Vzdálenosti!$J$19-Vzdálenosti!$J$19*IF('Tabulky jízd'!AI20&gt;0,"1","0")</f>
        <v>207</v>
      </c>
      <c r="AJ16" s="4">
        <f>2*'Tabulky jízd'!AJ20*Vzdálenosti!$J$19-Vzdálenosti!$J$19*IF('Tabulky jízd'!AJ20&gt;0,"1","0")</f>
        <v>0</v>
      </c>
      <c r="AK16" s="4">
        <f>2*'Tabulky jízd'!AK20*Vzdálenosti!$J$19-Vzdálenosti!$J$19*IF('Tabulky jízd'!AK20&gt;0,"1","0")</f>
        <v>0</v>
      </c>
      <c r="AL16" s="4">
        <f>2*'Tabulky jízd'!AL20*Vzdálenosti!$J$19-Vzdálenosti!$J$19*IF('Tabulky jízd'!AL20&gt;0,"1","0")</f>
        <v>0</v>
      </c>
      <c r="AM16" s="4">
        <f>2*'Tabulky jízd'!AM20*Vzdálenosti!$J$19-Vzdálenosti!$J$19*IF('Tabulky jízd'!AM20&gt;0,"1","0")</f>
        <v>0</v>
      </c>
      <c r="AN16" s="4">
        <f>2*'Tabulky jízd'!AN20*Vzdálenosti!$J$19-Vzdálenosti!$J$19*IF('Tabulky jízd'!AN20&gt;0,"1","0")</f>
        <v>0</v>
      </c>
      <c r="AO16" s="4">
        <f>2*'Tabulky jízd'!AO20*Vzdálenosti!$J$19-Vzdálenosti!$J$19*IF('Tabulky jízd'!AO20&gt;0,"1","0")</f>
        <v>0</v>
      </c>
      <c r="AP16" s="4">
        <f>2*'Tabulky jízd'!AP20*Vzdálenosti!$J$19-Vzdálenosti!$J$19*IF('Tabulky jízd'!AP20&gt;0,"1","0")</f>
        <v>0</v>
      </c>
      <c r="AQ16" s="4">
        <f>2*'Tabulky jízd'!AQ20*Vzdálenosti!$J$19-Vzdálenosti!$J$19*IF('Tabulky jízd'!AQ20&gt;0,"1","0")</f>
        <v>0</v>
      </c>
      <c r="AR16" s="4">
        <f>2*'Tabulky jízd'!AR20*Vzdálenosti!$J$19-Vzdálenosti!$J$19*IF('Tabulky jízd'!AR20&gt;0,"1","0")</f>
        <v>0</v>
      </c>
      <c r="AS16" s="4">
        <f>2*'Tabulky jízd'!AS20*Vzdálenosti!$J$19-Vzdálenosti!$J$19*IF('Tabulky jízd'!AS20&gt;0,"1","0")</f>
        <v>0</v>
      </c>
      <c r="AT16" s="4">
        <f>2*'Tabulky jízd'!AT20*Vzdálenosti!$J$19-Vzdálenosti!$J$19*IF('Tabulky jízd'!AT20&gt;0,"1","0")</f>
        <v>0</v>
      </c>
      <c r="AU16" s="4">
        <f>2*'Tabulky jízd'!AU20*Vzdálenosti!$J$19-Vzdálenosti!$J$19*IF('Tabulky jízd'!AU20&gt;0,"1","0")</f>
        <v>0</v>
      </c>
      <c r="AV16" s="4">
        <f>2*'Tabulky jízd'!AV20*Vzdálenosti!$J$19-Vzdálenosti!$J$19*IF('Tabulky jízd'!AV20&gt;0,"1","0")</f>
        <v>0</v>
      </c>
      <c r="AW16" s="4">
        <f>2*'Tabulky jízd'!AW20*Vzdálenosti!$J$19-Vzdálenosti!$J$19*IF('Tabulky jízd'!AW20&gt;0,"1","0")</f>
        <v>0</v>
      </c>
      <c r="AX16" s="4">
        <f>2*'Tabulky jízd'!AX20*Vzdálenosti!$J$19-Vzdálenosti!$J$19*IF('Tabulky jízd'!AX20&gt;0,"1","0")</f>
        <v>0</v>
      </c>
      <c r="AY16" s="4">
        <f>2*'Tabulky jízd'!AY20*Vzdálenosti!$J$19-Vzdálenosti!$J$19*IF('Tabulky jízd'!AY20&gt;0,"1","0")</f>
        <v>0</v>
      </c>
      <c r="AZ16" s="4">
        <f>2*'Tabulky jízd'!AZ20*Vzdálenosti!$J$19-Vzdálenosti!$J$19*IF('Tabulky jízd'!AZ20&gt;0,"1","0")</f>
        <v>0</v>
      </c>
      <c r="BA16" s="4">
        <f>2*'Tabulky jízd'!BA20*Vzdálenosti!$J$19-Vzdálenosti!$J$19*IF('Tabulky jízd'!BA20&gt;0,"1","0")</f>
        <v>0</v>
      </c>
      <c r="BB16" s="4">
        <f>2*'Tabulky jízd'!BB20*Vzdálenosti!$J$19-Vzdálenosti!$J$19*IF('Tabulky jízd'!BB20&gt;0,"1","0")</f>
        <v>0</v>
      </c>
      <c r="BC16" s="4">
        <f>2*'Tabulky jízd'!BC20*Vzdálenosti!$J$19-Vzdálenosti!$J$19*IF('Tabulky jízd'!BC20&gt;0,"1","0")</f>
        <v>0</v>
      </c>
      <c r="BD16" s="4">
        <f>2*'Tabulky jízd'!BD20*Vzdálenosti!$J$19-Vzdálenosti!$J$19*IF('Tabulky jízd'!BD20&gt;0,"1","0")</f>
        <v>0</v>
      </c>
      <c r="BE16" s="4">
        <f>2*'Tabulky jízd'!BE20*Vzdálenosti!$J$19-Vzdálenosti!$J$19*IF('Tabulky jízd'!BE20&gt;0,"1","0")</f>
        <v>0</v>
      </c>
      <c r="BF16" s="4">
        <f>2*'Tabulky jízd'!BF20*Vzdálenosti!$J$19-Vzdálenosti!$J$19*IF('Tabulky jízd'!BF20&gt;0,"1","0")</f>
        <v>0</v>
      </c>
      <c r="BG16" s="4">
        <f>2*'Tabulky jízd'!BG20*Vzdálenosti!$J$19-Vzdálenosti!$J$19*IF('Tabulky jízd'!BG20&gt;0,"1","0")</f>
        <v>0</v>
      </c>
      <c r="BH16" s="4">
        <f>2*'Tabulky jízd'!BH20*Vzdálenosti!$J$19-Vzdálenosti!$J$19*IF('Tabulky jízd'!BH20&gt;0,"1","0")</f>
        <v>0</v>
      </c>
      <c r="BI16" s="4">
        <f>2*'Tabulky jízd'!BI20*Vzdálenosti!$J$19-Vzdálenosti!$J$19*IF('Tabulky jízd'!BI20&gt;0,"1","0")</f>
        <v>0</v>
      </c>
      <c r="BJ16" s="4">
        <f>2*'Tabulky jízd'!BJ20*Vzdálenosti!$J$19-Vzdálenosti!$J$19*IF('Tabulky jízd'!BJ20&gt;0,"1","0")</f>
        <v>0</v>
      </c>
      <c r="BK16" s="4">
        <f>2*'Tabulky jízd'!BK20*Vzdálenosti!$J$19-Vzdálenosti!$J$19*IF('Tabulky jízd'!BK20&gt;0,"1","0")</f>
        <v>0</v>
      </c>
      <c r="BL16" s="4">
        <f>2*'Tabulky jízd'!BL20*Vzdálenosti!$J$19-Vzdálenosti!$J$19*IF('Tabulky jízd'!BL20&gt;0,"1","0")</f>
        <v>0</v>
      </c>
      <c r="BM16" s="4">
        <f>2*'Tabulky jízd'!BM20*Vzdálenosti!$J$19-Vzdálenosti!$J$19*IF('Tabulky jízd'!BM20&gt;0,"1","0")</f>
        <v>0</v>
      </c>
      <c r="BN16" s="4">
        <f>2*'Tabulky jízd'!BN20*Vzdálenosti!$J$19-Vzdálenosti!$J$19*IF('Tabulky jízd'!BN20&gt;0,"1","0")</f>
        <v>0</v>
      </c>
      <c r="BO16" s="4">
        <f>2*'Tabulky jízd'!BO20*Vzdálenosti!$J$19-Vzdálenosti!$J$19*IF('Tabulky jízd'!BO20&gt;0,"1","0")</f>
        <v>0</v>
      </c>
      <c r="BP16" s="4">
        <f>2*'Tabulky jízd'!BP20*Vzdálenosti!$J$19-Vzdálenosti!$J$19*IF('Tabulky jízd'!BP20&gt;0,"1","0")</f>
        <v>0</v>
      </c>
      <c r="BQ16" s="4">
        <f>2*'Tabulky jízd'!BQ20*Vzdálenosti!$J$19-Vzdálenosti!$J$19*IF('Tabulky jízd'!BQ20&gt;0,"1","0")</f>
        <v>0</v>
      </c>
      <c r="BR16" s="4">
        <f>2*'Tabulky jízd'!BR20*Vzdálenosti!$J$19-Vzdálenosti!$J$19*IF('Tabulky jízd'!BR20&gt;0,"1","0")</f>
        <v>0</v>
      </c>
      <c r="BS16" s="4">
        <f>2*'Tabulky jízd'!BS20*Vzdálenosti!$J$19-Vzdálenosti!$J$19*IF('Tabulky jízd'!BS20&gt;0,"1","0")</f>
        <v>0</v>
      </c>
      <c r="BT16" s="4">
        <f>2*'Tabulky jízd'!BT20*Vzdálenosti!$J$19-Vzdálenosti!$J$19*IF('Tabulky jízd'!BT20&gt;0,"1","0")</f>
        <v>0</v>
      </c>
      <c r="BU16" s="4">
        <f>2*'Tabulky jízd'!BU20*Vzdálenosti!$J$19-Vzdálenosti!$J$19*IF('Tabulky jízd'!BU20&gt;0,"1","0")</f>
        <v>0</v>
      </c>
      <c r="BV16" s="4">
        <f>2*'Tabulky jízd'!BV20*Vzdálenosti!$J$19-Vzdálenosti!$J$19*IF('Tabulky jízd'!BV20&gt;0,"1","0")</f>
        <v>0</v>
      </c>
      <c r="BW16" s="4">
        <f>2*'Tabulky jízd'!BW20*Vzdálenosti!$J$19-Vzdálenosti!$J$19*IF('Tabulky jízd'!BW20&gt;0,"1","0")</f>
        <v>0</v>
      </c>
      <c r="BX16" s="4">
        <f>2*'Tabulky jízd'!BX20*Vzdálenosti!$J$19-Vzdálenosti!$J$19*IF('Tabulky jízd'!BX20&gt;0,"1","0")</f>
        <v>0</v>
      </c>
      <c r="BY16" s="4">
        <f>2*'Tabulky jízd'!BY20*Vzdálenosti!$J$19-Vzdálenosti!$J$19*IF('Tabulky jízd'!BY20&gt;0,"1","0")</f>
        <v>0</v>
      </c>
      <c r="BZ16" s="4">
        <f>2*'Tabulky jízd'!BZ20*Vzdálenosti!$J$19-Vzdálenosti!$J$19*IF('Tabulky jízd'!BZ20&gt;0,"1","0")</f>
        <v>0</v>
      </c>
      <c r="CA16" s="4">
        <f>2*'Tabulky jízd'!CA20*Vzdálenosti!$J$19-Vzdálenosti!$J$19*IF('Tabulky jízd'!CA20&gt;0,"1","0")</f>
        <v>0</v>
      </c>
      <c r="CB16" s="4">
        <f>2*'Tabulky jízd'!CB20*Vzdálenosti!$J$19-Vzdálenosti!$J$19*IF('Tabulky jízd'!CB20&gt;0,"1","0")</f>
        <v>0</v>
      </c>
      <c r="CC16" s="4">
        <f>2*'Tabulky jízd'!CC20*Vzdálenosti!$J$19-Vzdálenosti!$J$19*IF('Tabulky jízd'!CC20&gt;0,"1","0")</f>
        <v>0</v>
      </c>
      <c r="CD16" s="4">
        <f>2*'Tabulky jízd'!CD20*Vzdálenosti!$J$19-Vzdálenosti!$J$19*IF('Tabulky jízd'!CD20&gt;0,"1","0")</f>
        <v>0</v>
      </c>
      <c r="CE16" s="4">
        <f>2*'Tabulky jízd'!CE20*Vzdálenosti!$J$19-Vzdálenosti!$J$19*IF('Tabulky jízd'!CE20&gt;0,"1","0")</f>
        <v>0</v>
      </c>
      <c r="CF16" s="4">
        <f>2*'Tabulky jízd'!CF20*Vzdálenosti!$J$19-Vzdálenosti!$J$19*IF('Tabulky jízd'!CF20&gt;0,"1","0")</f>
        <v>0</v>
      </c>
      <c r="CG16" s="4">
        <f>2*'Tabulky jízd'!CG20*Vzdálenosti!$J$19-Vzdálenosti!$J$19*IF('Tabulky jízd'!CG20&gt;0,"1","0")</f>
        <v>0</v>
      </c>
      <c r="CH16" s="4">
        <f>2*'Tabulky jízd'!CH20*Vzdálenosti!$J$19-Vzdálenosti!$J$19*IF('Tabulky jízd'!CH20&gt;0,"1","0")</f>
        <v>0</v>
      </c>
      <c r="CI16" s="4">
        <f>2*'Tabulky jízd'!CI20*Vzdálenosti!$J$19-Vzdálenosti!$J$19*IF('Tabulky jízd'!CI20&gt;0,"1","0")</f>
        <v>0</v>
      </c>
      <c r="CJ16" s="4">
        <f>2*'Tabulky jízd'!CJ20*Vzdálenosti!$J$19-Vzdálenosti!$J$19*IF('Tabulky jízd'!CJ20&gt;0,"1","0")</f>
        <v>0</v>
      </c>
      <c r="CK16" s="4">
        <f>2*'Tabulky jízd'!CK20*Vzdálenosti!$J$19-Vzdálenosti!$J$19*IF('Tabulky jízd'!CK20&gt;0,"1","0")</f>
        <v>0</v>
      </c>
      <c r="CL16" s="4">
        <f>2*'Tabulky jízd'!CL20*Vzdálenosti!$J$19-Vzdálenosti!$J$19*IF('Tabulky jízd'!CL20&gt;0,"1","0")</f>
        <v>0</v>
      </c>
      <c r="CM16" s="4">
        <f>2*'Tabulky jízd'!CM20*Vzdálenosti!$J$19-Vzdálenosti!$J$19*IF('Tabulky jízd'!CM20&gt;0,"1","0")</f>
        <v>0</v>
      </c>
      <c r="CN16" s="4">
        <f>2*'Tabulky jízd'!CN20*Vzdálenosti!$J$19-Vzdálenosti!$J$19*IF('Tabulky jízd'!CN20&gt;0,"1","0")</f>
        <v>0</v>
      </c>
      <c r="CO16" s="4">
        <f>2*'Tabulky jízd'!CO20*Vzdálenosti!$J$19-Vzdálenosti!$J$19*IF('Tabulky jízd'!CO20&gt;0,"1","0")</f>
        <v>0</v>
      </c>
      <c r="CP16" s="4">
        <f>2*'Tabulky jízd'!CP20*Vzdálenosti!$J$19-Vzdálenosti!$J$19*IF('Tabulky jízd'!CP20&gt;0,"1","0")</f>
        <v>0</v>
      </c>
      <c r="CQ16" s="4">
        <f>2*'Tabulky jízd'!CQ20*Vzdálenosti!$J$19-Vzdálenosti!$J$19*IF('Tabulky jízd'!CQ20&gt;0,"1","0")</f>
        <v>0</v>
      </c>
      <c r="CR16" s="4">
        <f>2*'Tabulky jízd'!CR20*Vzdálenosti!$J$19-Vzdálenosti!$J$19*IF('Tabulky jízd'!CR20&gt;0,"1","0")</f>
        <v>0</v>
      </c>
      <c r="CS16" s="4">
        <f>2*'Tabulky jízd'!CS20*Vzdálenosti!$J$19-Vzdálenosti!$J$19*IF('Tabulky jízd'!CS20&gt;0,"1","0")</f>
        <v>0</v>
      </c>
      <c r="CT16" s="4">
        <f>2*'Tabulky jízd'!CT20*Vzdálenosti!$J$19-Vzdálenosti!$J$19*IF('Tabulky jízd'!CT20&gt;0,"1","0")</f>
        <v>0</v>
      </c>
      <c r="CU16" s="4">
        <f>2*'Tabulky jízd'!CU20*Vzdálenosti!$J$19-Vzdálenosti!$J$19*IF('Tabulky jízd'!CU20&gt;0,"1","0")</f>
        <v>0</v>
      </c>
      <c r="CV16" s="4">
        <f>2*'Tabulky jízd'!CV20*Vzdálenosti!$J$19-Vzdálenosti!$J$19*IF('Tabulky jízd'!CV20&gt;0,"1","0")</f>
        <v>207</v>
      </c>
      <c r="CW16" s="16">
        <f>SUM(H16:CV16)</f>
        <v>828</v>
      </c>
    </row>
    <row r="17" spans="1:101" s="15" customFormat="1" x14ac:dyDescent="0.25">
      <c r="A17" s="19"/>
      <c r="B17" s="155" t="s">
        <v>63</v>
      </c>
      <c r="C17" s="155" t="s">
        <v>63</v>
      </c>
      <c r="D17" s="135" t="s">
        <v>315</v>
      </c>
      <c r="E17" s="5" t="s">
        <v>65</v>
      </c>
      <c r="F17" s="16">
        <v>3</v>
      </c>
      <c r="G17" s="16"/>
      <c r="H17" s="4">
        <f>2*'Tabulky jízd'!H21*Vzdálenosti!$G$19-Vzdálenosti!$G$19*IF('Tabulky jízd'!H21&gt;0,"1","0")</f>
        <v>0</v>
      </c>
      <c r="I17" s="4">
        <f>2*'Tabulky jízd'!I21*Vzdálenosti!$G$19-Vzdálenosti!$G$19*IF('Tabulky jízd'!I21&gt;0,"1","0")</f>
        <v>0</v>
      </c>
      <c r="J17" s="4">
        <f>2*'Tabulky jízd'!J21*Vzdálenosti!$G$19-Vzdálenosti!$G$19*IF('Tabulky jízd'!J21&gt;0,"1","0")</f>
        <v>0</v>
      </c>
      <c r="K17" s="4">
        <f>2*'Tabulky jízd'!K21*Vzdálenosti!$G$19-Vzdálenosti!$G$19*IF('Tabulky jízd'!K21&gt;0,"1","0")</f>
        <v>0</v>
      </c>
      <c r="L17" s="4">
        <f>2*'Tabulky jízd'!L21*Vzdálenosti!$G$19-Vzdálenosti!$G$19*IF('Tabulky jízd'!L21&gt;0,"1","0")</f>
        <v>0</v>
      </c>
      <c r="M17" s="4">
        <f>2*'Tabulky jízd'!M21*Vzdálenosti!$G$19-Vzdálenosti!$G$19*IF('Tabulky jízd'!M21&gt;0,"1","0")</f>
        <v>0</v>
      </c>
      <c r="N17" s="4">
        <f>2*'Tabulky jízd'!N21*Vzdálenosti!$G$19-Vzdálenosti!$G$19*IF('Tabulky jízd'!N21&gt;0,"1","0")</f>
        <v>99</v>
      </c>
      <c r="O17" s="4">
        <f>2*'Tabulky jízd'!O21*Vzdálenosti!$G$19-Vzdálenosti!$G$19*IF('Tabulky jízd'!O21&gt;0,"1","0")</f>
        <v>0</v>
      </c>
      <c r="P17" s="4">
        <f>2*'Tabulky jízd'!P21*Vzdálenosti!$G$19-Vzdálenosti!$G$19*IF('Tabulky jízd'!P21&gt;0,"1","0")</f>
        <v>99</v>
      </c>
      <c r="Q17" s="4">
        <f>2*'Tabulky jízd'!Q21*Vzdálenosti!$G$19-Vzdálenosti!$G$19*IF('Tabulky jízd'!Q21&gt;0,"1","0")</f>
        <v>0</v>
      </c>
      <c r="R17" s="4">
        <f>2*'Tabulky jízd'!R21*Vzdálenosti!$G$19-Vzdálenosti!$G$19*IF('Tabulky jízd'!R21&gt;0,"1","0")</f>
        <v>0</v>
      </c>
      <c r="S17" s="4">
        <f>2*'Tabulky jízd'!S21*Vzdálenosti!$G$19-Vzdálenosti!$G$19*IF('Tabulky jízd'!S21&gt;0,"1","0")</f>
        <v>0</v>
      </c>
      <c r="T17" s="4">
        <f>2*'Tabulky jízd'!T21*Vzdálenosti!$G$19-Vzdálenosti!$G$19*IF('Tabulky jízd'!T21&gt;0,"1","0")</f>
        <v>0</v>
      </c>
      <c r="U17" s="4">
        <f>2*'Tabulky jízd'!U21*Vzdálenosti!$G$19-Vzdálenosti!$G$19*IF('Tabulky jízd'!U21&gt;0,"1","0")</f>
        <v>0</v>
      </c>
      <c r="V17" s="4">
        <f>2*'Tabulky jízd'!V21*Vzdálenosti!$G$19-Vzdálenosti!$G$19*IF('Tabulky jízd'!V21&gt;0,"1","0")</f>
        <v>99</v>
      </c>
      <c r="W17" s="4">
        <f>2*'Tabulky jízd'!W21*Vzdálenosti!$G$19-Vzdálenosti!$G$19*IF('Tabulky jízd'!W21&gt;0,"1","0")</f>
        <v>99</v>
      </c>
      <c r="X17" s="4">
        <f>2*'Tabulky jízd'!X21*Vzdálenosti!$G$19-Vzdálenosti!$G$19*IF('Tabulky jízd'!X21&gt;0,"1","0")</f>
        <v>0</v>
      </c>
      <c r="Y17" s="4">
        <f>2*'Tabulky jízd'!Y21*Vzdálenosti!$G$19-Vzdálenosti!$G$19*IF('Tabulky jízd'!Y21&gt;0,"1","0")</f>
        <v>0</v>
      </c>
      <c r="Z17" s="4">
        <f>2*'Tabulky jízd'!Z21*Vzdálenosti!$G$19-Vzdálenosti!$G$19*IF('Tabulky jízd'!Z21&gt;0,"1","0")</f>
        <v>99</v>
      </c>
      <c r="AA17" s="4">
        <f>2*'Tabulky jízd'!AA21*Vzdálenosti!$G$19-Vzdálenosti!$G$19*IF('Tabulky jízd'!AA21&gt;0,"1","0")</f>
        <v>0</v>
      </c>
      <c r="AB17" s="4">
        <f>2*'Tabulky jízd'!AB21*Vzdálenosti!$G$19-Vzdálenosti!$G$19*IF('Tabulky jízd'!AB21&gt;0,"1","0")</f>
        <v>0</v>
      </c>
      <c r="AC17" s="4">
        <f>2*'Tabulky jízd'!AC21*Vzdálenosti!$G$19-Vzdálenosti!$G$19*IF('Tabulky jízd'!AC21&gt;0,"1","0")</f>
        <v>0</v>
      </c>
      <c r="AD17" s="4">
        <f>2*'Tabulky jízd'!AD21*Vzdálenosti!$G$19-Vzdálenosti!$G$19*IF('Tabulky jízd'!AD21&gt;0,"1","0")</f>
        <v>0</v>
      </c>
      <c r="AE17" s="4">
        <f>2*'Tabulky jízd'!AE21*Vzdálenosti!$G$19-Vzdálenosti!$G$19*IF('Tabulky jízd'!AE21&gt;0,"1","0")</f>
        <v>0</v>
      </c>
      <c r="AF17" s="4">
        <f>2*'Tabulky jízd'!AF21*Vzdálenosti!$G$19-Vzdálenosti!$G$19*IF('Tabulky jízd'!AF21&gt;0,"1","0")</f>
        <v>0</v>
      </c>
      <c r="AG17" s="4">
        <f>2*'Tabulky jízd'!AG21*Vzdálenosti!$G$19-Vzdálenosti!$G$19*IF('Tabulky jízd'!AG21&gt;0,"1","0")</f>
        <v>0</v>
      </c>
      <c r="AH17" s="4">
        <f>2*'Tabulky jízd'!AH21*Vzdálenosti!$G$19-Vzdálenosti!$G$19*IF('Tabulky jízd'!AH21&gt;0,"1","0")</f>
        <v>0</v>
      </c>
      <c r="AI17" s="4">
        <f>2*'Tabulky jízd'!AI21*Vzdálenosti!$G$19-Vzdálenosti!$G$19*IF('Tabulky jízd'!AI21&gt;0,"1","0")</f>
        <v>0</v>
      </c>
      <c r="AJ17" s="4">
        <f>2*'Tabulky jízd'!AJ21*Vzdálenosti!$G$19-Vzdálenosti!$G$19*IF('Tabulky jízd'!AJ21&gt;0,"1","0")</f>
        <v>297</v>
      </c>
      <c r="AK17" s="4">
        <f>2*'Tabulky jízd'!AK21*Vzdálenosti!$G$19-Vzdálenosti!$G$19*IF('Tabulky jízd'!AK21&gt;0,"1","0")</f>
        <v>0</v>
      </c>
      <c r="AL17" s="4">
        <f>2*'Tabulky jízd'!AL21*Vzdálenosti!$G$19-Vzdálenosti!$G$19*IF('Tabulky jízd'!AL21&gt;0,"1","0")</f>
        <v>0</v>
      </c>
      <c r="AM17" s="4">
        <f>2*'Tabulky jízd'!AM21*Vzdálenosti!$G$19-Vzdálenosti!$G$19*IF('Tabulky jízd'!AM21&gt;0,"1","0")</f>
        <v>0</v>
      </c>
      <c r="AN17" s="4">
        <f>2*'Tabulky jízd'!AN21*Vzdálenosti!$G$19-Vzdálenosti!$G$19*IF('Tabulky jízd'!AN21&gt;0,"1","0")</f>
        <v>297</v>
      </c>
      <c r="AO17" s="4">
        <f>2*'Tabulky jízd'!AO21*Vzdálenosti!$G$19-Vzdálenosti!$G$19*IF('Tabulky jízd'!AO21&gt;0,"1","0")</f>
        <v>0</v>
      </c>
      <c r="AP17" s="4">
        <f>2*'Tabulky jízd'!AP21*Vzdálenosti!$G$19-Vzdálenosti!$G$19*IF('Tabulky jízd'!AP21&gt;0,"1","0")</f>
        <v>0</v>
      </c>
      <c r="AQ17" s="4">
        <f>2*'Tabulky jízd'!AQ21*Vzdálenosti!$G$19-Vzdálenosti!$G$19*IF('Tabulky jízd'!AQ21&gt;0,"1","0")</f>
        <v>0</v>
      </c>
      <c r="AR17" s="4">
        <f>2*'Tabulky jízd'!AR21*Vzdálenosti!$G$19-Vzdálenosti!$G$19*IF('Tabulky jízd'!AR21&gt;0,"1","0")</f>
        <v>0</v>
      </c>
      <c r="AS17" s="4">
        <f>2*'Tabulky jízd'!AS21*Vzdálenosti!$G$19-Vzdálenosti!$G$19*IF('Tabulky jízd'!AS21&gt;0,"1","0")</f>
        <v>0</v>
      </c>
      <c r="AT17" s="4">
        <f>2*'Tabulky jízd'!AT21*Vzdálenosti!$G$19-Vzdálenosti!$G$19*IF('Tabulky jízd'!AT21&gt;0,"1","0")</f>
        <v>297</v>
      </c>
      <c r="AU17" s="4">
        <f>2*'Tabulky jízd'!AU21*Vzdálenosti!$G$19-Vzdálenosti!$G$19*IF('Tabulky jízd'!AU21&gt;0,"1","0")</f>
        <v>0</v>
      </c>
      <c r="AV17" s="4">
        <f>2*'Tabulky jízd'!AV21*Vzdálenosti!$G$19-Vzdálenosti!$G$19*IF('Tabulky jízd'!AV21&gt;0,"1","0")</f>
        <v>99</v>
      </c>
      <c r="AW17" s="4">
        <f>2*'Tabulky jízd'!AW21*Vzdálenosti!$G$19-Vzdálenosti!$G$19*IF('Tabulky jízd'!AW21&gt;0,"1","0")</f>
        <v>0</v>
      </c>
      <c r="AX17" s="4">
        <f>2*'Tabulky jízd'!AX21*Vzdálenosti!$G$19-Vzdálenosti!$G$19*IF('Tabulky jízd'!AX21&gt;0,"1","0")</f>
        <v>0</v>
      </c>
      <c r="AY17" s="4">
        <f>2*'Tabulky jízd'!AY21*Vzdálenosti!$G$19-Vzdálenosti!$G$19*IF('Tabulky jízd'!AY21&gt;0,"1","0")</f>
        <v>0</v>
      </c>
      <c r="AZ17" s="4">
        <f>2*'Tabulky jízd'!AZ21*Vzdálenosti!$G$19-Vzdálenosti!$G$19*IF('Tabulky jízd'!AZ21&gt;0,"1","0")</f>
        <v>0</v>
      </c>
      <c r="BA17" s="4">
        <f>2*'Tabulky jízd'!BA21*Vzdálenosti!$G$19-Vzdálenosti!$G$19*IF('Tabulky jízd'!BA21&gt;0,"1","0")</f>
        <v>0</v>
      </c>
      <c r="BB17" s="4">
        <f>2*'Tabulky jízd'!BB21*Vzdálenosti!$G$19-Vzdálenosti!$G$19*IF('Tabulky jízd'!BB21&gt;0,"1","0")</f>
        <v>0</v>
      </c>
      <c r="BC17" s="4">
        <f>2*'Tabulky jízd'!BC21*Vzdálenosti!$G$19-Vzdálenosti!$G$19*IF('Tabulky jízd'!BC21&gt;0,"1","0")</f>
        <v>0</v>
      </c>
      <c r="BD17" s="4">
        <f>2*'Tabulky jízd'!BD21*Vzdálenosti!$G$19-Vzdálenosti!$G$19*IF('Tabulky jízd'!BD21&gt;0,"1","0")</f>
        <v>0</v>
      </c>
      <c r="BE17" s="4">
        <f>2*'Tabulky jízd'!BE21*Vzdálenosti!$G$19-Vzdálenosti!$G$19*IF('Tabulky jízd'!BE21&gt;0,"1","0")</f>
        <v>0</v>
      </c>
      <c r="BF17" s="4">
        <f>2*'Tabulky jízd'!BF21*Vzdálenosti!$G$19-Vzdálenosti!$G$19*IF('Tabulky jízd'!BF21&gt;0,"1","0")</f>
        <v>0</v>
      </c>
      <c r="BG17" s="4">
        <f>2*'Tabulky jízd'!BG21*Vzdálenosti!$G$19-Vzdálenosti!$G$19*IF('Tabulky jízd'!BG21&gt;0,"1","0")</f>
        <v>0</v>
      </c>
      <c r="BH17" s="4">
        <f>2*'Tabulky jízd'!BH21*Vzdálenosti!$G$19-Vzdálenosti!$G$19*IF('Tabulky jízd'!BH21&gt;0,"1","0")</f>
        <v>0</v>
      </c>
      <c r="BI17" s="4">
        <f>2*'Tabulky jízd'!BI21*Vzdálenosti!$G$19-Vzdálenosti!$G$19*IF('Tabulky jízd'!BI21&gt;0,"1","0")</f>
        <v>99</v>
      </c>
      <c r="BJ17" s="4">
        <f>2*'Tabulky jízd'!BJ21*Vzdálenosti!$G$19-Vzdálenosti!$G$19*IF('Tabulky jízd'!BJ21&gt;0,"1","0")</f>
        <v>0</v>
      </c>
      <c r="BK17" s="4">
        <f>2*'Tabulky jízd'!BK21*Vzdálenosti!$G$19-Vzdálenosti!$G$19*IF('Tabulky jízd'!BK21&gt;0,"1","0")</f>
        <v>99</v>
      </c>
      <c r="BL17" s="4">
        <f>2*'Tabulky jízd'!BL21*Vzdálenosti!$G$19-Vzdálenosti!$G$19*IF('Tabulky jízd'!BL21&gt;0,"1","0")</f>
        <v>99</v>
      </c>
      <c r="BM17" s="4">
        <f>2*'Tabulky jízd'!BM21*Vzdálenosti!$G$19-Vzdálenosti!$G$19*IF('Tabulky jízd'!BM21&gt;0,"1","0")</f>
        <v>0</v>
      </c>
      <c r="BN17" s="4">
        <f>2*'Tabulky jízd'!BN21*Vzdálenosti!$G$19-Vzdálenosti!$G$19*IF('Tabulky jízd'!BN21&gt;0,"1","0")</f>
        <v>0</v>
      </c>
      <c r="BO17" s="4">
        <f>2*'Tabulky jízd'!BO21*Vzdálenosti!$G$19-Vzdálenosti!$G$19*IF('Tabulky jízd'!BO21&gt;0,"1","0")</f>
        <v>297</v>
      </c>
      <c r="BP17" s="4">
        <f>2*'Tabulky jízd'!BP21*Vzdálenosti!$G$19-Vzdálenosti!$G$19*IF('Tabulky jízd'!BP21&gt;0,"1","0")</f>
        <v>0</v>
      </c>
      <c r="BQ17" s="4">
        <f>2*'Tabulky jízd'!BQ21*Vzdálenosti!$G$19-Vzdálenosti!$G$19*IF('Tabulky jízd'!BQ21&gt;0,"1","0")</f>
        <v>0</v>
      </c>
      <c r="BR17" s="4">
        <f>2*'Tabulky jízd'!BR21*Vzdálenosti!$G$19-Vzdálenosti!$G$19*IF('Tabulky jízd'!BR21&gt;0,"1","0")</f>
        <v>99</v>
      </c>
      <c r="BS17" s="4">
        <f>2*'Tabulky jízd'!BS21*Vzdálenosti!$G$19-Vzdálenosti!$G$19*IF('Tabulky jízd'!BS21&gt;0,"1","0")</f>
        <v>0</v>
      </c>
      <c r="BT17" s="4">
        <f>2*'Tabulky jízd'!BT21*Vzdálenosti!$G$19-Vzdálenosti!$G$19*IF('Tabulky jízd'!BT21&gt;0,"1","0")</f>
        <v>0</v>
      </c>
      <c r="BU17" s="4">
        <f>2*'Tabulky jízd'!BU21*Vzdálenosti!$G$19-Vzdálenosti!$G$19*IF('Tabulky jízd'!BU21&gt;0,"1","0")</f>
        <v>0</v>
      </c>
      <c r="BV17" s="4">
        <f>2*'Tabulky jízd'!BV21*Vzdálenosti!$G$19-Vzdálenosti!$G$19*IF('Tabulky jízd'!BV21&gt;0,"1","0")</f>
        <v>0</v>
      </c>
      <c r="BW17" s="4">
        <f>2*'Tabulky jízd'!BW21*Vzdálenosti!$G$19-Vzdálenosti!$G$19*IF('Tabulky jízd'!BW21&gt;0,"1","0")</f>
        <v>0</v>
      </c>
      <c r="BX17" s="4">
        <f>2*'Tabulky jízd'!BX21*Vzdálenosti!$G$19-Vzdálenosti!$G$19*IF('Tabulky jízd'!BX21&gt;0,"1","0")</f>
        <v>0</v>
      </c>
      <c r="BY17" s="4">
        <f>2*'Tabulky jízd'!BY21*Vzdálenosti!$G$19-Vzdálenosti!$G$19*IF('Tabulky jízd'!BY21&gt;0,"1","0")</f>
        <v>99</v>
      </c>
      <c r="BZ17" s="4">
        <f>2*'Tabulky jízd'!BZ21*Vzdálenosti!$G$19-Vzdálenosti!$G$19*IF('Tabulky jízd'!BZ21&gt;0,"1","0")</f>
        <v>0</v>
      </c>
      <c r="CA17" s="4">
        <f>2*'Tabulky jízd'!CA21*Vzdálenosti!$G$19-Vzdálenosti!$G$19*IF('Tabulky jízd'!CA21&gt;0,"1","0")</f>
        <v>0</v>
      </c>
      <c r="CB17" s="4">
        <f>2*'Tabulky jízd'!CB21*Vzdálenosti!$G$19-Vzdálenosti!$G$19*IF('Tabulky jízd'!CB21&gt;0,"1","0")</f>
        <v>0</v>
      </c>
      <c r="CC17" s="4">
        <f>2*'Tabulky jízd'!CC21*Vzdálenosti!$G$19-Vzdálenosti!$G$19*IF('Tabulky jízd'!CC21&gt;0,"1","0")</f>
        <v>0</v>
      </c>
      <c r="CD17" s="4">
        <f>2*'Tabulky jízd'!CD21*Vzdálenosti!$G$19-Vzdálenosti!$G$19*IF('Tabulky jízd'!CD21&gt;0,"1","0")</f>
        <v>0</v>
      </c>
      <c r="CE17" s="4">
        <f>2*'Tabulky jízd'!CE21*Vzdálenosti!$G$19-Vzdálenosti!$G$19*IF('Tabulky jízd'!CE21&gt;0,"1","0")</f>
        <v>0</v>
      </c>
      <c r="CF17" s="4">
        <f>2*'Tabulky jízd'!CF21*Vzdálenosti!$G$19-Vzdálenosti!$G$19*IF('Tabulky jízd'!CF21&gt;0,"1","0")</f>
        <v>0</v>
      </c>
      <c r="CG17" s="4">
        <f>2*'Tabulky jízd'!CG21*Vzdálenosti!$G$19-Vzdálenosti!$G$19*IF('Tabulky jízd'!CG21&gt;0,"1","0")</f>
        <v>0</v>
      </c>
      <c r="CH17" s="4">
        <f>2*'Tabulky jízd'!CH21*Vzdálenosti!$G$19-Vzdálenosti!$G$19*IF('Tabulky jízd'!CH21&gt;0,"1","0")</f>
        <v>297</v>
      </c>
      <c r="CI17" s="4">
        <f>2*'Tabulky jízd'!CI21*Vzdálenosti!$G$19-Vzdálenosti!$G$19*IF('Tabulky jízd'!CI21&gt;0,"1","0")</f>
        <v>0</v>
      </c>
      <c r="CJ17" s="4">
        <f>2*'Tabulky jízd'!CJ21*Vzdálenosti!$G$19-Vzdálenosti!$G$19*IF('Tabulky jízd'!CJ21&gt;0,"1","0")</f>
        <v>0</v>
      </c>
      <c r="CK17" s="4">
        <f>2*'Tabulky jízd'!CK21*Vzdálenosti!$G$19-Vzdálenosti!$G$19*IF('Tabulky jízd'!CK21&gt;0,"1","0")</f>
        <v>0</v>
      </c>
      <c r="CL17" s="4">
        <f>2*'Tabulky jízd'!CL21*Vzdálenosti!$G$19-Vzdálenosti!$G$19*IF('Tabulky jízd'!CL21&gt;0,"1","0")</f>
        <v>0</v>
      </c>
      <c r="CM17" s="4">
        <f>2*'Tabulky jízd'!CM21*Vzdálenosti!$G$19-Vzdálenosti!$G$19*IF('Tabulky jízd'!CM21&gt;0,"1","0")</f>
        <v>0</v>
      </c>
      <c r="CN17" s="4">
        <f>2*'Tabulky jízd'!CN21*Vzdálenosti!$G$19-Vzdálenosti!$G$19*IF('Tabulky jízd'!CN21&gt;0,"1","0")</f>
        <v>0</v>
      </c>
      <c r="CO17" s="4">
        <f>2*'Tabulky jízd'!CO21*Vzdálenosti!$G$19-Vzdálenosti!$G$19*IF('Tabulky jízd'!CO21&gt;0,"1","0")</f>
        <v>0</v>
      </c>
      <c r="CP17" s="4">
        <f>2*'Tabulky jízd'!CP21*Vzdálenosti!$G$19-Vzdálenosti!$G$19*IF('Tabulky jízd'!CP21&gt;0,"1","0")</f>
        <v>0</v>
      </c>
      <c r="CQ17" s="4">
        <f>2*'Tabulky jízd'!CQ21*Vzdálenosti!$G$19-Vzdálenosti!$G$19*IF('Tabulky jízd'!CQ21&gt;0,"1","0")</f>
        <v>0</v>
      </c>
      <c r="CR17" s="4">
        <f>2*'Tabulky jízd'!CR21*Vzdálenosti!$G$19-Vzdálenosti!$G$19*IF('Tabulky jízd'!CR21&gt;0,"1","0")</f>
        <v>0</v>
      </c>
      <c r="CS17" s="4">
        <f>2*'Tabulky jízd'!CS21*Vzdálenosti!$G$19-Vzdálenosti!$G$19*IF('Tabulky jízd'!CS21&gt;0,"1","0")</f>
        <v>0</v>
      </c>
      <c r="CT17" s="4">
        <f>2*'Tabulky jízd'!CT21*Vzdálenosti!$G$19-Vzdálenosti!$G$19*IF('Tabulky jízd'!CT21&gt;0,"1","0")</f>
        <v>0</v>
      </c>
      <c r="CU17" s="4">
        <f>2*'Tabulky jízd'!CU21*Vzdálenosti!$G$19-Vzdálenosti!$G$19*IF('Tabulky jízd'!CU21&gt;0,"1","0")</f>
        <v>0</v>
      </c>
      <c r="CV17" s="4">
        <f>2*'Tabulky jízd'!CV21*Vzdálenosti!$G$19-Vzdálenosti!$G$19*IF('Tabulky jízd'!CV21&gt;0,"1","0")</f>
        <v>0</v>
      </c>
      <c r="CW17" s="16">
        <f t="shared" ref="CW17:CW26" si="0">SUM(H17:CV17)</f>
        <v>2574</v>
      </c>
    </row>
    <row r="18" spans="1:101" s="15" customFormat="1" x14ac:dyDescent="0.25">
      <c r="A18" s="19"/>
      <c r="B18" s="155" t="s">
        <v>70</v>
      </c>
      <c r="C18" s="4" t="s">
        <v>55</v>
      </c>
      <c r="D18" s="135" t="s">
        <v>314</v>
      </c>
      <c r="E18" s="4" t="s">
        <v>66</v>
      </c>
      <c r="F18" s="16">
        <v>3</v>
      </c>
      <c r="G18" s="16"/>
      <c r="H18" s="4">
        <f>2*'Tabulky jízd'!H22*Vzdálenosti!$J$20-Vzdálenosti!$J$20*IF('Tabulky jízd'!H22&gt;0,"1","0")</f>
        <v>0</v>
      </c>
      <c r="I18" s="4">
        <f>2*'Tabulky jízd'!I22*Vzdálenosti!$J$20-Vzdálenosti!$J$20*IF('Tabulky jízd'!I22&gt;0,"1","0")</f>
        <v>0</v>
      </c>
      <c r="J18" s="4">
        <f>2*'Tabulky jízd'!J22*Vzdálenosti!$J$20-Vzdálenosti!$J$20*IF('Tabulky jízd'!J22&gt;0,"1","0")</f>
        <v>0</v>
      </c>
      <c r="K18" s="4">
        <f>2*'Tabulky jízd'!K22*Vzdálenosti!$J$20-Vzdálenosti!$J$20*IF('Tabulky jízd'!K22&gt;0,"1","0")</f>
        <v>0</v>
      </c>
      <c r="L18" s="4">
        <f>2*'Tabulky jízd'!L22*Vzdálenosti!$J$20-Vzdálenosti!$J$20*IF('Tabulky jízd'!L22&gt;0,"1","0")</f>
        <v>0</v>
      </c>
      <c r="M18" s="4">
        <f>2*'Tabulky jízd'!M22*Vzdálenosti!$J$20-Vzdálenosti!$J$20*IF('Tabulky jízd'!M22&gt;0,"1","0")</f>
        <v>0</v>
      </c>
      <c r="N18" s="4">
        <f>2*'Tabulky jízd'!N22*Vzdálenosti!$J$20-Vzdálenosti!$J$20*IF('Tabulky jízd'!N22&gt;0,"1","0")</f>
        <v>0</v>
      </c>
      <c r="O18" s="4">
        <f>2*'Tabulky jízd'!O22*Vzdálenosti!$J$20-Vzdálenosti!$J$20*IF('Tabulky jízd'!O22&gt;0,"1","0")</f>
        <v>0</v>
      </c>
      <c r="P18" s="4">
        <f>2*'Tabulky jízd'!P22*Vzdálenosti!$J$20-Vzdálenosti!$J$20*IF('Tabulky jízd'!P22&gt;0,"1","0")</f>
        <v>0</v>
      </c>
      <c r="Q18" s="4">
        <f>2*'Tabulky jízd'!Q22*Vzdálenosti!$J$20-Vzdálenosti!$J$20*IF('Tabulky jízd'!Q22&gt;0,"1","0")</f>
        <v>0</v>
      </c>
      <c r="R18" s="4">
        <f>2*'Tabulky jízd'!R22*Vzdálenosti!$J$20-Vzdálenosti!$J$20*IF('Tabulky jízd'!R22&gt;0,"1","0")</f>
        <v>0</v>
      </c>
      <c r="S18" s="4">
        <f>2*'Tabulky jízd'!S22*Vzdálenosti!$J$20-Vzdálenosti!$J$20*IF('Tabulky jízd'!S22&gt;0,"1","0")</f>
        <v>0</v>
      </c>
      <c r="T18" s="4">
        <f>2*'Tabulky jízd'!T22*Vzdálenosti!$J$20-Vzdálenosti!$J$20*IF('Tabulky jízd'!T22&gt;0,"1","0")</f>
        <v>0</v>
      </c>
      <c r="U18" s="4">
        <f>2*'Tabulky jízd'!U22*Vzdálenosti!$J$20-Vzdálenosti!$J$20*IF('Tabulky jízd'!U22&gt;0,"1","0")</f>
        <v>0</v>
      </c>
      <c r="V18" s="4">
        <f>2*'Tabulky jízd'!V22*Vzdálenosti!$J$20-Vzdálenosti!$J$20*IF('Tabulky jízd'!V22&gt;0,"1","0")</f>
        <v>253</v>
      </c>
      <c r="W18" s="4">
        <f>2*'Tabulky jízd'!W22*Vzdálenosti!$J$20-Vzdálenosti!$J$20*IF('Tabulky jízd'!W22&gt;0,"1","0")</f>
        <v>0</v>
      </c>
      <c r="X18" s="4">
        <f>2*'Tabulky jízd'!X22*Vzdálenosti!$J$20-Vzdálenosti!$J$20*IF('Tabulky jízd'!X22&gt;0,"1","0")</f>
        <v>0</v>
      </c>
      <c r="Y18" s="4">
        <f>2*'Tabulky jízd'!Y22*Vzdálenosti!$J$20-Vzdálenosti!$J$20*IF('Tabulky jízd'!Y22&gt;0,"1","0")</f>
        <v>0</v>
      </c>
      <c r="Z18" s="4">
        <f>2*'Tabulky jízd'!Z22*Vzdálenosti!$J$20-Vzdálenosti!$J$20*IF('Tabulky jízd'!Z22&gt;0,"1","0")</f>
        <v>0</v>
      </c>
      <c r="AA18" s="4">
        <f>2*'Tabulky jízd'!AA22*Vzdálenosti!$J$20-Vzdálenosti!$J$20*IF('Tabulky jízd'!AA22&gt;0,"1","0")</f>
        <v>0</v>
      </c>
      <c r="AB18" s="4">
        <f>2*'Tabulky jízd'!AB22*Vzdálenosti!$J$20-Vzdálenosti!$J$20*IF('Tabulky jízd'!AB22&gt;0,"1","0")</f>
        <v>0</v>
      </c>
      <c r="AC18" s="4">
        <f>2*'Tabulky jízd'!AC22*Vzdálenosti!$J$20-Vzdálenosti!$J$20*IF('Tabulky jízd'!AC22&gt;0,"1","0")</f>
        <v>0</v>
      </c>
      <c r="AD18" s="4">
        <f>2*'Tabulky jízd'!AD22*Vzdálenosti!$J$20-Vzdálenosti!$J$20*IF('Tabulky jízd'!AD22&gt;0,"1","0")</f>
        <v>0</v>
      </c>
      <c r="AE18" s="4">
        <f>2*'Tabulky jízd'!AE22*Vzdálenosti!$J$20-Vzdálenosti!$J$20*IF('Tabulky jízd'!AE22&gt;0,"1","0")</f>
        <v>0</v>
      </c>
      <c r="AF18" s="4">
        <f>2*'Tabulky jízd'!AF22*Vzdálenosti!$J$20-Vzdálenosti!$J$20*IF('Tabulky jízd'!AF22&gt;0,"1","0")</f>
        <v>0</v>
      </c>
      <c r="AG18" s="4">
        <f>2*'Tabulky jízd'!AG22*Vzdálenosti!$J$20-Vzdálenosti!$J$20*IF('Tabulky jízd'!AG22&gt;0,"1","0")</f>
        <v>0</v>
      </c>
      <c r="AH18" s="4">
        <f>2*'Tabulky jízd'!AH22*Vzdálenosti!$J$20-Vzdálenosti!$J$20*IF('Tabulky jízd'!AH22&gt;0,"1","0")</f>
        <v>0</v>
      </c>
      <c r="AI18" s="4">
        <f>2*'Tabulky jízd'!AI22*Vzdálenosti!$J$20-Vzdálenosti!$J$20*IF('Tabulky jízd'!AI22&gt;0,"1","0")</f>
        <v>0</v>
      </c>
      <c r="AJ18" s="4">
        <f>2*'Tabulky jízd'!AJ22*Vzdálenosti!$J$20-Vzdálenosti!$J$20*IF('Tabulky jízd'!AJ22&gt;0,"1","0")</f>
        <v>0</v>
      </c>
      <c r="AK18" s="4">
        <f>2*'Tabulky jízd'!AK22*Vzdálenosti!$J$20-Vzdálenosti!$J$20*IF('Tabulky jízd'!AK22&gt;0,"1","0")</f>
        <v>0</v>
      </c>
      <c r="AL18" s="4">
        <f>2*'Tabulky jízd'!AL22*Vzdálenosti!$J$20-Vzdálenosti!$J$20*IF('Tabulky jízd'!AL22&gt;0,"1","0")</f>
        <v>0</v>
      </c>
      <c r="AM18" s="4">
        <f>2*'Tabulky jízd'!AM22*Vzdálenosti!$J$20-Vzdálenosti!$J$20*IF('Tabulky jízd'!AM22&gt;0,"1","0")</f>
        <v>0</v>
      </c>
      <c r="AN18" s="4">
        <f>2*'Tabulky jízd'!AN22*Vzdálenosti!$J$20-Vzdálenosti!$J$20*IF('Tabulky jízd'!AN22&gt;0,"1","0")</f>
        <v>0</v>
      </c>
      <c r="AO18" s="4">
        <f>2*'Tabulky jízd'!AO22*Vzdálenosti!$J$20-Vzdálenosti!$J$20*IF('Tabulky jízd'!AO22&gt;0,"1","0")</f>
        <v>0</v>
      </c>
      <c r="AP18" s="4">
        <f>2*'Tabulky jízd'!AP22*Vzdálenosti!$J$20-Vzdálenosti!$J$20*IF('Tabulky jízd'!AP22&gt;0,"1","0")</f>
        <v>0</v>
      </c>
      <c r="AQ18" s="4">
        <f>2*'Tabulky jízd'!AQ22*Vzdálenosti!$J$20-Vzdálenosti!$J$20*IF('Tabulky jízd'!AQ22&gt;0,"1","0")</f>
        <v>0</v>
      </c>
      <c r="AR18" s="4">
        <f>2*'Tabulky jízd'!AR22*Vzdálenosti!$J$20-Vzdálenosti!$J$20*IF('Tabulky jízd'!AR22&gt;0,"1","0")</f>
        <v>0</v>
      </c>
      <c r="AS18" s="4">
        <f>2*'Tabulky jízd'!AS22*Vzdálenosti!$J$20-Vzdálenosti!$J$20*IF('Tabulky jízd'!AS22&gt;0,"1","0")</f>
        <v>0</v>
      </c>
      <c r="AT18" s="4">
        <f>2*'Tabulky jízd'!AT22*Vzdálenosti!$J$20-Vzdálenosti!$J$20*IF('Tabulky jízd'!AT22&gt;0,"1","0")</f>
        <v>0</v>
      </c>
      <c r="AU18" s="4">
        <f>2*'Tabulky jízd'!AU22*Vzdálenosti!$J$20-Vzdálenosti!$J$20*IF('Tabulky jízd'!AU22&gt;0,"1","0")</f>
        <v>0</v>
      </c>
      <c r="AV18" s="4">
        <f>2*'Tabulky jízd'!AV22*Vzdálenosti!$J$20-Vzdálenosti!$J$20*IF('Tabulky jízd'!AV22&gt;0,"1","0")</f>
        <v>0</v>
      </c>
      <c r="AW18" s="4">
        <f>2*'Tabulky jízd'!AW22*Vzdálenosti!$J$20-Vzdálenosti!$J$20*IF('Tabulky jízd'!AW22&gt;0,"1","0")</f>
        <v>0</v>
      </c>
      <c r="AX18" s="4">
        <f>2*'Tabulky jízd'!AX22*Vzdálenosti!$J$20-Vzdálenosti!$J$20*IF('Tabulky jízd'!AX22&gt;0,"1","0")</f>
        <v>0</v>
      </c>
      <c r="AY18" s="4">
        <f>2*'Tabulky jízd'!AY22*Vzdálenosti!$J$20-Vzdálenosti!$J$20*IF('Tabulky jízd'!AY22&gt;0,"1","0")</f>
        <v>0</v>
      </c>
      <c r="AZ18" s="4">
        <f>2*'Tabulky jízd'!AZ22*Vzdálenosti!$J$20-Vzdálenosti!$J$20*IF('Tabulky jízd'!AZ22&gt;0,"1","0")</f>
        <v>0</v>
      </c>
      <c r="BA18" s="4">
        <f>2*'Tabulky jízd'!BA22*Vzdálenosti!$J$20-Vzdálenosti!$J$20*IF('Tabulky jízd'!BA22&gt;0,"1","0")</f>
        <v>0</v>
      </c>
      <c r="BB18" s="4">
        <f>2*'Tabulky jízd'!BB22*Vzdálenosti!$J$20-Vzdálenosti!$J$20*IF('Tabulky jízd'!BB22&gt;0,"1","0")</f>
        <v>0</v>
      </c>
      <c r="BC18" s="4">
        <f>2*'Tabulky jízd'!BC22*Vzdálenosti!$J$20-Vzdálenosti!$J$20*IF('Tabulky jízd'!BC22&gt;0,"1","0")</f>
        <v>0</v>
      </c>
      <c r="BD18" s="4">
        <f>2*'Tabulky jízd'!BD22*Vzdálenosti!$J$20-Vzdálenosti!$J$20*IF('Tabulky jízd'!BD22&gt;0,"1","0")</f>
        <v>0</v>
      </c>
      <c r="BE18" s="4">
        <f>2*'Tabulky jízd'!BE22*Vzdálenosti!$J$20-Vzdálenosti!$J$20*IF('Tabulky jízd'!BE22&gt;0,"1","0")</f>
        <v>0</v>
      </c>
      <c r="BF18" s="4">
        <f>2*'Tabulky jízd'!BF22*Vzdálenosti!$J$20-Vzdálenosti!$J$20*IF('Tabulky jízd'!BF22&gt;0,"1","0")</f>
        <v>0</v>
      </c>
      <c r="BG18" s="4">
        <f>2*'Tabulky jízd'!BG22*Vzdálenosti!$J$20-Vzdálenosti!$J$20*IF('Tabulky jízd'!BG22&gt;0,"1","0")</f>
        <v>0</v>
      </c>
      <c r="BH18" s="4">
        <f>2*'Tabulky jízd'!BH22*Vzdálenosti!$J$20-Vzdálenosti!$J$20*IF('Tabulky jízd'!BH22&gt;0,"1","0")</f>
        <v>0</v>
      </c>
      <c r="BI18" s="4">
        <f>2*'Tabulky jízd'!BI22*Vzdálenosti!$J$20-Vzdálenosti!$J$20*IF('Tabulky jízd'!BI22&gt;0,"1","0")</f>
        <v>0</v>
      </c>
      <c r="BJ18" s="4">
        <f>2*'Tabulky jízd'!BJ22*Vzdálenosti!$J$20-Vzdálenosti!$J$20*IF('Tabulky jízd'!BJ22&gt;0,"1","0")</f>
        <v>0</v>
      </c>
      <c r="BK18" s="4">
        <f>2*'Tabulky jízd'!BK22*Vzdálenosti!$J$20-Vzdálenosti!$J$20*IF('Tabulky jízd'!BK22&gt;0,"1","0")</f>
        <v>0</v>
      </c>
      <c r="BL18" s="4">
        <f>2*'Tabulky jízd'!BL22*Vzdálenosti!$J$20-Vzdálenosti!$J$20*IF('Tabulky jízd'!BL22&gt;0,"1","0")</f>
        <v>0</v>
      </c>
      <c r="BM18" s="4">
        <f>2*'Tabulky jízd'!BM22*Vzdálenosti!$J$20-Vzdálenosti!$J$20*IF('Tabulky jízd'!BM22&gt;0,"1","0")</f>
        <v>0</v>
      </c>
      <c r="BN18" s="4">
        <f>2*'Tabulky jízd'!BN22*Vzdálenosti!$J$20-Vzdálenosti!$J$20*IF('Tabulky jízd'!BN22&gt;0,"1","0")</f>
        <v>0</v>
      </c>
      <c r="BO18" s="4">
        <f>2*'Tabulky jízd'!BO22*Vzdálenosti!$J$20-Vzdálenosti!$J$20*IF('Tabulky jízd'!BO22&gt;0,"1","0")</f>
        <v>0</v>
      </c>
      <c r="BP18" s="4">
        <f>2*'Tabulky jízd'!BP22*Vzdálenosti!$J$20-Vzdálenosti!$J$20*IF('Tabulky jízd'!BP22&gt;0,"1","0")</f>
        <v>0</v>
      </c>
      <c r="BQ18" s="4">
        <f>2*'Tabulky jízd'!BQ22*Vzdálenosti!$J$20-Vzdálenosti!$J$20*IF('Tabulky jízd'!BQ22&gt;0,"1","0")</f>
        <v>0</v>
      </c>
      <c r="BR18" s="4">
        <f>2*'Tabulky jízd'!BR22*Vzdálenosti!$J$20-Vzdálenosti!$J$20*IF('Tabulky jízd'!BR22&gt;0,"1","0")</f>
        <v>0</v>
      </c>
      <c r="BS18" s="4">
        <f>2*'Tabulky jízd'!BS22*Vzdálenosti!$J$20-Vzdálenosti!$J$20*IF('Tabulky jízd'!BS22&gt;0,"1","0")</f>
        <v>0</v>
      </c>
      <c r="BT18" s="4">
        <f>2*'Tabulky jízd'!BT22*Vzdálenosti!$J$20-Vzdálenosti!$J$20*IF('Tabulky jízd'!BT22&gt;0,"1","0")</f>
        <v>0</v>
      </c>
      <c r="BU18" s="4">
        <f>2*'Tabulky jízd'!BU22*Vzdálenosti!$J$20-Vzdálenosti!$J$20*IF('Tabulky jízd'!BU22&gt;0,"1","0")</f>
        <v>0</v>
      </c>
      <c r="BV18" s="4">
        <f>2*'Tabulky jízd'!BV22*Vzdálenosti!$J$20-Vzdálenosti!$J$20*IF('Tabulky jízd'!BV22&gt;0,"1","0")</f>
        <v>0</v>
      </c>
      <c r="BW18" s="4">
        <f>2*'Tabulky jízd'!BW22*Vzdálenosti!$J$20-Vzdálenosti!$J$20*IF('Tabulky jízd'!BW22&gt;0,"1","0")</f>
        <v>0</v>
      </c>
      <c r="BX18" s="4">
        <f>2*'Tabulky jízd'!BX22*Vzdálenosti!$J$20-Vzdálenosti!$J$20*IF('Tabulky jízd'!BX22&gt;0,"1","0")</f>
        <v>0</v>
      </c>
      <c r="BY18" s="4">
        <f>2*'Tabulky jízd'!BY22*Vzdálenosti!$J$20-Vzdálenosti!$J$20*IF('Tabulky jízd'!BY22&gt;0,"1","0")</f>
        <v>0</v>
      </c>
      <c r="BZ18" s="4">
        <f>2*'Tabulky jízd'!BZ22*Vzdálenosti!$J$20-Vzdálenosti!$J$20*IF('Tabulky jízd'!BZ22&gt;0,"1","0")</f>
        <v>0</v>
      </c>
      <c r="CA18" s="4">
        <f>2*'Tabulky jízd'!CA22*Vzdálenosti!$J$20-Vzdálenosti!$J$20*IF('Tabulky jízd'!CA22&gt;0,"1","0")</f>
        <v>0</v>
      </c>
      <c r="CB18" s="4">
        <f>2*'Tabulky jízd'!CB22*Vzdálenosti!$J$20-Vzdálenosti!$J$20*IF('Tabulky jízd'!CB22&gt;0,"1","0")</f>
        <v>0</v>
      </c>
      <c r="CC18" s="4">
        <f>2*'Tabulky jízd'!CC22*Vzdálenosti!$J$20-Vzdálenosti!$J$20*IF('Tabulky jízd'!CC22&gt;0,"1","0")</f>
        <v>0</v>
      </c>
      <c r="CD18" s="4">
        <f>2*'Tabulky jízd'!CD22*Vzdálenosti!$J$20-Vzdálenosti!$J$20*IF('Tabulky jízd'!CD22&gt;0,"1","0")</f>
        <v>0</v>
      </c>
      <c r="CE18" s="4">
        <f>2*'Tabulky jízd'!CE22*Vzdálenosti!$J$20-Vzdálenosti!$J$20*IF('Tabulky jízd'!CE22&gt;0,"1","0")</f>
        <v>0</v>
      </c>
      <c r="CF18" s="4">
        <f>2*'Tabulky jízd'!CF22*Vzdálenosti!$J$20-Vzdálenosti!$J$20*IF('Tabulky jízd'!CF22&gt;0,"1","0")</f>
        <v>0</v>
      </c>
      <c r="CG18" s="4">
        <f>2*'Tabulky jízd'!CG22*Vzdálenosti!$J$20-Vzdálenosti!$J$20*IF('Tabulky jízd'!CG22&gt;0,"1","0")</f>
        <v>0</v>
      </c>
      <c r="CH18" s="4">
        <f>2*'Tabulky jízd'!CH22*Vzdálenosti!$J$20-Vzdálenosti!$J$20*IF('Tabulky jízd'!CH22&gt;0,"1","0")</f>
        <v>0</v>
      </c>
      <c r="CI18" s="4">
        <f>2*'Tabulky jízd'!CI22*Vzdálenosti!$J$20-Vzdálenosti!$J$20*IF('Tabulky jízd'!CI22&gt;0,"1","0")</f>
        <v>0</v>
      </c>
      <c r="CJ18" s="4">
        <f>2*'Tabulky jízd'!CJ22*Vzdálenosti!$J$20-Vzdálenosti!$J$20*IF('Tabulky jízd'!CJ22&gt;0,"1","0")</f>
        <v>0</v>
      </c>
      <c r="CK18" s="4">
        <f>2*'Tabulky jízd'!CK22*Vzdálenosti!$J$20-Vzdálenosti!$J$20*IF('Tabulky jízd'!CK22&gt;0,"1","0")</f>
        <v>0</v>
      </c>
      <c r="CL18" s="4">
        <f>2*'Tabulky jízd'!CL22*Vzdálenosti!$J$20-Vzdálenosti!$J$20*IF('Tabulky jízd'!CL22&gt;0,"1","0")</f>
        <v>0</v>
      </c>
      <c r="CM18" s="4">
        <f>2*'Tabulky jízd'!CM22*Vzdálenosti!$J$20-Vzdálenosti!$J$20*IF('Tabulky jízd'!CM22&gt;0,"1","0")</f>
        <v>0</v>
      </c>
      <c r="CN18" s="4">
        <f>2*'Tabulky jízd'!CN22*Vzdálenosti!$J$20-Vzdálenosti!$J$20*IF('Tabulky jízd'!CN22&gt;0,"1","0")</f>
        <v>0</v>
      </c>
      <c r="CO18" s="4">
        <f>2*'Tabulky jízd'!CO22*Vzdálenosti!$J$20-Vzdálenosti!$J$20*IF('Tabulky jízd'!CO22&gt;0,"1","0")</f>
        <v>0</v>
      </c>
      <c r="CP18" s="4">
        <f>2*'Tabulky jízd'!CP22*Vzdálenosti!$J$20-Vzdálenosti!$J$20*IF('Tabulky jízd'!CP22&gt;0,"1","0")</f>
        <v>0</v>
      </c>
      <c r="CQ18" s="4">
        <f>2*'Tabulky jízd'!CQ22*Vzdálenosti!$J$20-Vzdálenosti!$J$20*IF('Tabulky jízd'!CQ22&gt;0,"1","0")</f>
        <v>0</v>
      </c>
      <c r="CR18" s="4">
        <f>2*'Tabulky jízd'!CR22*Vzdálenosti!$J$20-Vzdálenosti!$J$20*IF('Tabulky jízd'!CR22&gt;0,"1","0")</f>
        <v>0</v>
      </c>
      <c r="CS18" s="4">
        <f>2*'Tabulky jízd'!CS22*Vzdálenosti!$J$20-Vzdálenosti!$J$20*IF('Tabulky jízd'!CS22&gt;0,"1","0")</f>
        <v>0</v>
      </c>
      <c r="CT18" s="4">
        <f>2*'Tabulky jízd'!CT22*Vzdálenosti!$J$20-Vzdálenosti!$J$20*IF('Tabulky jízd'!CT22&gt;0,"1","0")</f>
        <v>0</v>
      </c>
      <c r="CU18" s="4">
        <f>2*'Tabulky jízd'!CU22*Vzdálenosti!$J$20-Vzdálenosti!$J$20*IF('Tabulky jízd'!CU22&gt;0,"1","0")</f>
        <v>0</v>
      </c>
      <c r="CV18" s="4">
        <f>2*'Tabulky jízd'!CV22*Vzdálenosti!$J$20-Vzdálenosti!$J$20*IF('Tabulky jízd'!CV22&gt;0,"1","0")</f>
        <v>0</v>
      </c>
      <c r="CW18" s="16">
        <f t="shared" si="0"/>
        <v>253</v>
      </c>
    </row>
    <row r="19" spans="1:101" s="15" customFormat="1" x14ac:dyDescent="0.25">
      <c r="A19" s="19"/>
      <c r="B19" s="155" t="s">
        <v>63</v>
      </c>
      <c r="C19" s="155" t="s">
        <v>55</v>
      </c>
      <c r="D19" s="135" t="s">
        <v>315</v>
      </c>
      <c r="E19" s="155" t="s">
        <v>66</v>
      </c>
      <c r="F19" s="16">
        <v>3</v>
      </c>
      <c r="G19" s="16"/>
      <c r="H19" s="4">
        <f>2*'Tabulky jízd'!H23*Vzdálenosti!$G$20-Vzdálenosti!$G$20*IF('Tabulky jízd'!H23&gt;0,"1","0")</f>
        <v>0</v>
      </c>
      <c r="I19" s="4">
        <f>2*'Tabulky jízd'!I23*Vzdálenosti!$G$20-Vzdálenosti!$G$20*IF('Tabulky jízd'!I23&gt;0,"1","0")</f>
        <v>0</v>
      </c>
      <c r="J19" s="4">
        <f>2*'Tabulky jízd'!J23*Vzdálenosti!$G$20-Vzdálenosti!$G$20*IF('Tabulky jízd'!J23&gt;0,"1","0")</f>
        <v>0</v>
      </c>
      <c r="K19" s="4">
        <f>2*'Tabulky jízd'!K23*Vzdálenosti!$G$20-Vzdálenosti!$G$20*IF('Tabulky jízd'!K23&gt;0,"1","0")</f>
        <v>0</v>
      </c>
      <c r="L19" s="4">
        <f>2*'Tabulky jízd'!L23*Vzdálenosti!$G$20-Vzdálenosti!$G$20*IF('Tabulky jízd'!L23&gt;0,"1","0")</f>
        <v>0</v>
      </c>
      <c r="M19" s="4">
        <f>2*'Tabulky jízd'!M23*Vzdálenosti!$G$20-Vzdálenosti!$G$20*IF('Tabulky jízd'!M23&gt;0,"1","0")</f>
        <v>0</v>
      </c>
      <c r="N19" s="4">
        <f>2*'Tabulky jízd'!N23*Vzdálenosti!$G$20-Vzdálenosti!$G$20*IF('Tabulky jízd'!N23&gt;0,"1","0")</f>
        <v>0</v>
      </c>
      <c r="O19" s="4">
        <f>2*'Tabulky jízd'!O23*Vzdálenosti!$G$20-Vzdálenosti!$G$20*IF('Tabulky jízd'!O23&gt;0,"1","0")</f>
        <v>78</v>
      </c>
      <c r="P19" s="4">
        <f>2*'Tabulky jízd'!P23*Vzdálenosti!$G$20-Vzdálenosti!$G$20*IF('Tabulky jízd'!P23&gt;0,"1","0")</f>
        <v>0</v>
      </c>
      <c r="Q19" s="4">
        <f>2*'Tabulky jízd'!Q23*Vzdálenosti!$G$20-Vzdálenosti!$G$20*IF('Tabulky jízd'!Q23&gt;0,"1","0")</f>
        <v>0</v>
      </c>
      <c r="R19" s="4">
        <f>2*'Tabulky jízd'!R23*Vzdálenosti!$G$20-Vzdálenosti!$G$20*IF('Tabulky jízd'!R23&gt;0,"1","0")</f>
        <v>78</v>
      </c>
      <c r="S19" s="4">
        <f>2*'Tabulky jízd'!S23*Vzdálenosti!$G$20-Vzdálenosti!$G$20*IF('Tabulky jízd'!S23&gt;0,"1","0")</f>
        <v>78</v>
      </c>
      <c r="T19" s="4">
        <f>2*'Tabulky jízd'!T23*Vzdálenosti!$G$20-Vzdálenosti!$G$20*IF('Tabulky jízd'!T23&gt;0,"1","0")</f>
        <v>0</v>
      </c>
      <c r="U19" s="4">
        <f>2*'Tabulky jízd'!U23*Vzdálenosti!$G$20-Vzdálenosti!$G$20*IF('Tabulky jízd'!U23&gt;0,"1","0")</f>
        <v>0</v>
      </c>
      <c r="V19" s="4">
        <f>2*'Tabulky jízd'!V23*Vzdálenosti!$G$20-Vzdálenosti!$G$20*IF('Tabulky jízd'!V23&gt;0,"1","0")</f>
        <v>0</v>
      </c>
      <c r="W19" s="4">
        <f>2*'Tabulky jízd'!W23*Vzdálenosti!$G$20-Vzdálenosti!$G$20*IF('Tabulky jízd'!W23&gt;0,"1","0")</f>
        <v>0</v>
      </c>
      <c r="X19" s="4">
        <f>2*'Tabulky jízd'!X23*Vzdálenosti!$G$20-Vzdálenosti!$G$20*IF('Tabulky jízd'!X23&gt;0,"1","0")</f>
        <v>0</v>
      </c>
      <c r="Y19" s="4">
        <f>2*'Tabulky jízd'!Y23*Vzdálenosti!$G$20-Vzdálenosti!$G$20*IF('Tabulky jízd'!Y23&gt;0,"1","0")</f>
        <v>0</v>
      </c>
      <c r="Z19" s="4">
        <f>2*'Tabulky jízd'!Z23*Vzdálenosti!$G$20-Vzdálenosti!$G$20*IF('Tabulky jízd'!Z23&gt;0,"1","0")</f>
        <v>0</v>
      </c>
      <c r="AA19" s="4">
        <f>2*'Tabulky jízd'!AA23*Vzdálenosti!$G$20-Vzdálenosti!$G$20*IF('Tabulky jízd'!AA23&gt;0,"1","0")</f>
        <v>0</v>
      </c>
      <c r="AB19" s="4">
        <f>2*'Tabulky jízd'!AB23*Vzdálenosti!$G$20-Vzdálenosti!$G$20*IF('Tabulky jízd'!AB23&gt;0,"1","0")</f>
        <v>0</v>
      </c>
      <c r="AC19" s="4">
        <f>2*'Tabulky jízd'!AC23*Vzdálenosti!$G$20-Vzdálenosti!$G$20*IF('Tabulky jízd'!AC23&gt;0,"1","0")</f>
        <v>0</v>
      </c>
      <c r="AD19" s="4">
        <f>2*'Tabulky jízd'!AD23*Vzdálenosti!$G$20-Vzdálenosti!$G$20*IF('Tabulky jízd'!AD23&gt;0,"1","0")</f>
        <v>0</v>
      </c>
      <c r="AE19" s="4">
        <f>2*'Tabulky jízd'!AE23*Vzdálenosti!$G$20-Vzdálenosti!$G$20*IF('Tabulky jízd'!AE23&gt;0,"1","0")</f>
        <v>0</v>
      </c>
      <c r="AF19" s="4">
        <f>2*'Tabulky jízd'!AF23*Vzdálenosti!$G$20-Vzdálenosti!$G$20*IF('Tabulky jízd'!AF23&gt;0,"1","0")</f>
        <v>0</v>
      </c>
      <c r="AG19" s="4">
        <f>2*'Tabulky jízd'!AG23*Vzdálenosti!$G$20-Vzdálenosti!$G$20*IF('Tabulky jízd'!AG23&gt;0,"1","0")</f>
        <v>0</v>
      </c>
      <c r="AH19" s="4">
        <f>2*'Tabulky jízd'!AH23*Vzdálenosti!$G$20-Vzdálenosti!$G$20*IF('Tabulky jízd'!AH23&gt;0,"1","0")</f>
        <v>0</v>
      </c>
      <c r="AI19" s="4">
        <f>2*'Tabulky jízd'!AI23*Vzdálenosti!$G$20-Vzdálenosti!$G$20*IF('Tabulky jízd'!AI23&gt;0,"1","0")</f>
        <v>0</v>
      </c>
      <c r="AJ19" s="4">
        <f>2*'Tabulky jízd'!AJ23*Vzdálenosti!$G$20-Vzdálenosti!$G$20*IF('Tabulky jízd'!AJ23&gt;0,"1","0")</f>
        <v>0</v>
      </c>
      <c r="AK19" s="4">
        <f>2*'Tabulky jízd'!AK23*Vzdálenosti!$G$20-Vzdálenosti!$G$20*IF('Tabulky jízd'!AK23&gt;0,"1","0")</f>
        <v>78</v>
      </c>
      <c r="AL19" s="4">
        <f>2*'Tabulky jízd'!AL23*Vzdálenosti!$G$20-Vzdálenosti!$G$20*IF('Tabulky jízd'!AL23&gt;0,"1","0")</f>
        <v>0</v>
      </c>
      <c r="AM19" s="4">
        <f>2*'Tabulky jízd'!AM23*Vzdálenosti!$G$20-Vzdálenosti!$G$20*IF('Tabulky jízd'!AM23&gt;0,"1","0")</f>
        <v>78</v>
      </c>
      <c r="AN19" s="4">
        <f>2*'Tabulky jízd'!AN23*Vzdálenosti!$G$20-Vzdálenosti!$G$20*IF('Tabulky jízd'!AN23&gt;0,"1","0")</f>
        <v>78</v>
      </c>
      <c r="AO19" s="4">
        <f>2*'Tabulky jízd'!AO23*Vzdálenosti!$G$20-Vzdálenosti!$G$20*IF('Tabulky jízd'!AO23&gt;0,"1","0")</f>
        <v>0</v>
      </c>
      <c r="AP19" s="4">
        <f>2*'Tabulky jízd'!AP23*Vzdálenosti!$G$20-Vzdálenosti!$G$20*IF('Tabulky jízd'!AP23&gt;0,"1","0")</f>
        <v>78</v>
      </c>
      <c r="AQ19" s="4">
        <f>2*'Tabulky jízd'!AQ23*Vzdálenosti!$G$20-Vzdálenosti!$G$20*IF('Tabulky jízd'!AQ23&gt;0,"1","0")</f>
        <v>78</v>
      </c>
      <c r="AR19" s="4">
        <f>2*'Tabulky jízd'!AR23*Vzdálenosti!$G$20-Vzdálenosti!$G$20*IF('Tabulky jízd'!AR23&gt;0,"1","0")</f>
        <v>0</v>
      </c>
      <c r="AS19" s="4">
        <f>2*'Tabulky jízd'!AS23*Vzdálenosti!$G$20-Vzdálenosti!$G$20*IF('Tabulky jízd'!AS23&gt;0,"1","0")</f>
        <v>78</v>
      </c>
      <c r="AT19" s="4">
        <f>2*'Tabulky jízd'!AT23*Vzdálenosti!$G$20-Vzdálenosti!$G$20*IF('Tabulky jízd'!AT23&gt;0,"1","0")</f>
        <v>78</v>
      </c>
      <c r="AU19" s="4">
        <f>2*'Tabulky jízd'!AU23*Vzdálenosti!$G$20-Vzdálenosti!$G$20*IF('Tabulky jízd'!AU23&gt;0,"1","0")</f>
        <v>0</v>
      </c>
      <c r="AV19" s="4">
        <f>2*'Tabulky jízd'!AV23*Vzdálenosti!$G$20-Vzdálenosti!$G$20*IF('Tabulky jízd'!AV23&gt;0,"1","0")</f>
        <v>78</v>
      </c>
      <c r="AW19" s="4">
        <f>2*'Tabulky jízd'!AW23*Vzdálenosti!$G$20-Vzdálenosti!$G$20*IF('Tabulky jízd'!AW23&gt;0,"1","0")</f>
        <v>78</v>
      </c>
      <c r="AX19" s="4">
        <f>2*'Tabulky jízd'!AX23*Vzdálenosti!$G$20-Vzdálenosti!$G$20*IF('Tabulky jízd'!AX23&gt;0,"1","0")</f>
        <v>0</v>
      </c>
      <c r="AY19" s="4">
        <f>2*'Tabulky jízd'!AY23*Vzdálenosti!$G$20-Vzdálenosti!$G$20*IF('Tabulky jízd'!AY23&gt;0,"1","0")</f>
        <v>78</v>
      </c>
      <c r="AZ19" s="4">
        <f>2*'Tabulky jízd'!AZ23*Vzdálenosti!$G$20-Vzdálenosti!$G$20*IF('Tabulky jízd'!AZ23&gt;0,"1","0")</f>
        <v>78</v>
      </c>
      <c r="BA19" s="4">
        <f>2*'Tabulky jízd'!BA23*Vzdálenosti!$G$20-Vzdálenosti!$G$20*IF('Tabulky jízd'!BA23&gt;0,"1","0")</f>
        <v>0</v>
      </c>
      <c r="BB19" s="4">
        <f>2*'Tabulky jízd'!BB23*Vzdálenosti!$G$20-Vzdálenosti!$G$20*IF('Tabulky jízd'!BB23&gt;0,"1","0")</f>
        <v>0</v>
      </c>
      <c r="BC19" s="4">
        <f>2*'Tabulky jízd'!BC23*Vzdálenosti!$G$20-Vzdálenosti!$G$20*IF('Tabulky jízd'!BC23&gt;0,"1","0")</f>
        <v>0</v>
      </c>
      <c r="BD19" s="4">
        <f>2*'Tabulky jízd'!BD23*Vzdálenosti!$G$20-Vzdálenosti!$G$20*IF('Tabulky jízd'!BD23&gt;0,"1","0")</f>
        <v>0</v>
      </c>
      <c r="BE19" s="4">
        <f>2*'Tabulky jízd'!BE23*Vzdálenosti!$G$20-Vzdálenosti!$G$20*IF('Tabulky jízd'!BE23&gt;0,"1","0")</f>
        <v>0</v>
      </c>
      <c r="BF19" s="4">
        <f>2*'Tabulky jízd'!BF23*Vzdálenosti!$G$20-Vzdálenosti!$G$20*IF('Tabulky jízd'!BF23&gt;0,"1","0")</f>
        <v>0</v>
      </c>
      <c r="BG19" s="4">
        <f>2*'Tabulky jízd'!BG23*Vzdálenosti!$G$20-Vzdálenosti!$G$20*IF('Tabulky jízd'!BG23&gt;0,"1","0")</f>
        <v>0</v>
      </c>
      <c r="BH19" s="4">
        <f>2*'Tabulky jízd'!BH23*Vzdálenosti!$G$20-Vzdálenosti!$G$20*IF('Tabulky jízd'!BH23&gt;0,"1","0")</f>
        <v>0</v>
      </c>
      <c r="BI19" s="4">
        <f>2*'Tabulky jízd'!BI23*Vzdálenosti!$G$20-Vzdálenosti!$G$20*IF('Tabulky jízd'!BI23&gt;0,"1","0")</f>
        <v>0</v>
      </c>
      <c r="BJ19" s="4">
        <f>2*'Tabulky jízd'!BJ23*Vzdálenosti!$G$20-Vzdálenosti!$G$20*IF('Tabulky jízd'!BJ23&gt;0,"1","0")</f>
        <v>0</v>
      </c>
      <c r="BK19" s="4">
        <f>2*'Tabulky jízd'!BK23*Vzdálenosti!$G$20-Vzdálenosti!$G$20*IF('Tabulky jízd'!BK23&gt;0,"1","0")</f>
        <v>0</v>
      </c>
      <c r="BL19" s="4">
        <f>2*'Tabulky jízd'!BL23*Vzdálenosti!$G$20-Vzdálenosti!$G$20*IF('Tabulky jízd'!BL23&gt;0,"1","0")</f>
        <v>0</v>
      </c>
      <c r="BM19" s="4">
        <f>2*'Tabulky jízd'!BM23*Vzdálenosti!$G$20-Vzdálenosti!$G$20*IF('Tabulky jízd'!BM23&gt;0,"1","0")</f>
        <v>0</v>
      </c>
      <c r="BN19" s="4">
        <f>2*'Tabulky jízd'!BN23*Vzdálenosti!$G$20-Vzdálenosti!$G$20*IF('Tabulky jízd'!BN23&gt;0,"1","0")</f>
        <v>0</v>
      </c>
      <c r="BO19" s="4">
        <f>2*'Tabulky jízd'!BO23*Vzdálenosti!$G$20-Vzdálenosti!$G$20*IF('Tabulky jízd'!BO23&gt;0,"1","0")</f>
        <v>78</v>
      </c>
      <c r="BP19" s="4">
        <f>2*'Tabulky jízd'!BP23*Vzdálenosti!$G$20-Vzdálenosti!$G$20*IF('Tabulky jízd'!BP23&gt;0,"1","0")</f>
        <v>0</v>
      </c>
      <c r="BQ19" s="4">
        <f>2*'Tabulky jízd'!BQ23*Vzdálenosti!$G$20-Vzdálenosti!$G$20*IF('Tabulky jízd'!BQ23&gt;0,"1","0")</f>
        <v>78</v>
      </c>
      <c r="BR19" s="4">
        <f>2*'Tabulky jízd'!BR23*Vzdálenosti!$G$20-Vzdálenosti!$G$20*IF('Tabulky jízd'!BR23&gt;0,"1","0")</f>
        <v>78</v>
      </c>
      <c r="BS19" s="4">
        <f>2*'Tabulky jízd'!BS23*Vzdálenosti!$G$20-Vzdálenosti!$G$20*IF('Tabulky jízd'!BS23&gt;0,"1","0")</f>
        <v>0</v>
      </c>
      <c r="BT19" s="4">
        <f>2*'Tabulky jízd'!BT23*Vzdálenosti!$G$20-Vzdálenosti!$G$20*IF('Tabulky jízd'!BT23&gt;0,"1","0")</f>
        <v>0</v>
      </c>
      <c r="BU19" s="4">
        <f>2*'Tabulky jízd'!BU23*Vzdálenosti!$G$20-Vzdálenosti!$G$20*IF('Tabulky jízd'!BU23&gt;0,"1","0")</f>
        <v>0</v>
      </c>
      <c r="BV19" s="4">
        <f>2*'Tabulky jízd'!BV23*Vzdálenosti!$G$20-Vzdálenosti!$G$20*IF('Tabulky jízd'!BV23&gt;0,"1","0")</f>
        <v>0</v>
      </c>
      <c r="BW19" s="4">
        <f>2*'Tabulky jízd'!BW23*Vzdálenosti!$G$20-Vzdálenosti!$G$20*IF('Tabulky jízd'!BW23&gt;0,"1","0")</f>
        <v>0</v>
      </c>
      <c r="BX19" s="4">
        <f>2*'Tabulky jízd'!BX23*Vzdálenosti!$G$20-Vzdálenosti!$G$20*IF('Tabulky jízd'!BX23&gt;0,"1","0")</f>
        <v>0</v>
      </c>
      <c r="BY19" s="4">
        <f>2*'Tabulky jízd'!BY23*Vzdálenosti!$G$20-Vzdálenosti!$G$20*IF('Tabulky jízd'!BY23&gt;0,"1","0")</f>
        <v>0</v>
      </c>
      <c r="BZ19" s="4">
        <f>2*'Tabulky jízd'!BZ23*Vzdálenosti!$G$20-Vzdálenosti!$G$20*IF('Tabulky jízd'!BZ23&gt;0,"1","0")</f>
        <v>78</v>
      </c>
      <c r="CA19" s="4">
        <f>2*'Tabulky jízd'!CA23*Vzdálenosti!$G$20-Vzdálenosti!$G$20*IF('Tabulky jízd'!CA23&gt;0,"1","0")</f>
        <v>0</v>
      </c>
      <c r="CB19" s="4">
        <f>2*'Tabulky jízd'!CB23*Vzdálenosti!$G$20-Vzdálenosti!$G$20*IF('Tabulky jízd'!CB23&gt;0,"1","0")</f>
        <v>0</v>
      </c>
      <c r="CC19" s="4">
        <f>2*'Tabulky jízd'!CC23*Vzdálenosti!$G$20-Vzdálenosti!$G$20*IF('Tabulky jízd'!CC23&gt;0,"1","0")</f>
        <v>0</v>
      </c>
      <c r="CD19" s="4">
        <f>2*'Tabulky jízd'!CD23*Vzdálenosti!$G$20-Vzdálenosti!$G$20*IF('Tabulky jízd'!CD23&gt;0,"1","0")</f>
        <v>0</v>
      </c>
      <c r="CE19" s="4">
        <f>2*'Tabulky jízd'!CE23*Vzdálenosti!$G$20-Vzdálenosti!$G$20*IF('Tabulky jízd'!CE23&gt;0,"1","0")</f>
        <v>0</v>
      </c>
      <c r="CF19" s="4">
        <f>2*'Tabulky jízd'!CF23*Vzdálenosti!$G$20-Vzdálenosti!$G$20*IF('Tabulky jízd'!CF23&gt;0,"1","0")</f>
        <v>0</v>
      </c>
      <c r="CG19" s="4">
        <f>2*'Tabulky jízd'!CG23*Vzdálenosti!$G$20-Vzdálenosti!$G$20*IF('Tabulky jízd'!CG23&gt;0,"1","0")</f>
        <v>0</v>
      </c>
      <c r="CH19" s="4">
        <f>2*'Tabulky jízd'!CH23*Vzdálenosti!$G$20-Vzdálenosti!$G$20*IF('Tabulky jízd'!CH23&gt;0,"1","0")</f>
        <v>0</v>
      </c>
      <c r="CI19" s="4">
        <f>2*'Tabulky jízd'!CI23*Vzdálenosti!$G$20-Vzdálenosti!$G$20*IF('Tabulky jízd'!CI23&gt;0,"1","0")</f>
        <v>0</v>
      </c>
      <c r="CJ19" s="4">
        <f>2*'Tabulky jízd'!CJ23*Vzdálenosti!$G$20-Vzdálenosti!$G$20*IF('Tabulky jízd'!CJ23&gt;0,"1","0")</f>
        <v>0</v>
      </c>
      <c r="CK19" s="4">
        <f>2*'Tabulky jízd'!CK23*Vzdálenosti!$G$20-Vzdálenosti!$G$20*IF('Tabulky jízd'!CK23&gt;0,"1","0")</f>
        <v>0</v>
      </c>
      <c r="CL19" s="4">
        <f>2*'Tabulky jízd'!CL23*Vzdálenosti!$G$20-Vzdálenosti!$G$20*IF('Tabulky jízd'!CL23&gt;0,"1","0")</f>
        <v>0</v>
      </c>
      <c r="CM19" s="4">
        <f>2*'Tabulky jízd'!CM23*Vzdálenosti!$G$20-Vzdálenosti!$G$20*IF('Tabulky jízd'!CM23&gt;0,"1","0")</f>
        <v>0</v>
      </c>
      <c r="CN19" s="4">
        <f>2*'Tabulky jízd'!CN23*Vzdálenosti!$G$20-Vzdálenosti!$G$20*IF('Tabulky jízd'!CN23&gt;0,"1","0")</f>
        <v>0</v>
      </c>
      <c r="CO19" s="4">
        <f>2*'Tabulky jízd'!CO23*Vzdálenosti!$G$20-Vzdálenosti!$G$20*IF('Tabulky jízd'!CO23&gt;0,"1","0")</f>
        <v>0</v>
      </c>
      <c r="CP19" s="4">
        <f>2*'Tabulky jízd'!CP23*Vzdálenosti!$G$20-Vzdálenosti!$G$20*IF('Tabulky jízd'!CP23&gt;0,"1","0")</f>
        <v>0</v>
      </c>
      <c r="CQ19" s="4">
        <f>2*'Tabulky jízd'!CQ23*Vzdálenosti!$G$20-Vzdálenosti!$G$20*IF('Tabulky jízd'!CQ23&gt;0,"1","0")</f>
        <v>0</v>
      </c>
      <c r="CR19" s="4">
        <f>2*'Tabulky jízd'!CR23*Vzdálenosti!$G$20-Vzdálenosti!$G$20*IF('Tabulky jízd'!CR23&gt;0,"1","0")</f>
        <v>0</v>
      </c>
      <c r="CS19" s="4">
        <f>2*'Tabulky jízd'!CS23*Vzdálenosti!$G$20-Vzdálenosti!$G$20*IF('Tabulky jízd'!CS23&gt;0,"1","0")</f>
        <v>0</v>
      </c>
      <c r="CT19" s="4">
        <f>2*'Tabulky jízd'!CT23*Vzdálenosti!$G$20-Vzdálenosti!$G$20*IF('Tabulky jízd'!CT23&gt;0,"1","0")</f>
        <v>0</v>
      </c>
      <c r="CU19" s="4">
        <f>2*'Tabulky jízd'!CU23*Vzdálenosti!$G$20-Vzdálenosti!$G$20*IF('Tabulky jízd'!CU23&gt;0,"1","0")</f>
        <v>0</v>
      </c>
      <c r="CV19" s="4">
        <f>2*'Tabulky jízd'!CV23*Vzdálenosti!$G$20-Vzdálenosti!$G$20*IF('Tabulky jízd'!CV23&gt;0,"1","0")</f>
        <v>78</v>
      </c>
      <c r="CW19" s="16">
        <f t="shared" si="0"/>
        <v>1482</v>
      </c>
    </row>
    <row r="20" spans="1:101" s="15" customFormat="1" x14ac:dyDescent="0.25">
      <c r="A20" s="19"/>
      <c r="B20" s="155" t="s">
        <v>70</v>
      </c>
      <c r="C20" s="4" t="s">
        <v>56</v>
      </c>
      <c r="D20" s="135" t="s">
        <v>314</v>
      </c>
      <c r="E20" s="4" t="s">
        <v>67</v>
      </c>
      <c r="F20" s="16">
        <v>3</v>
      </c>
      <c r="G20" s="16"/>
      <c r="H20" s="4">
        <f>2*'Tabulky jízd'!H24*Vzdálenosti!$J$21-Vzdálenosti!$J$21*IF('Tabulky jízd'!H24&gt;0,"1","0")</f>
        <v>0</v>
      </c>
      <c r="I20" s="4">
        <f>2*'Tabulky jízd'!I24*Vzdálenosti!$J$21-Vzdálenosti!$J$21*IF('Tabulky jízd'!I24&gt;0,"1","0")</f>
        <v>0</v>
      </c>
      <c r="J20" s="4">
        <f>2*'Tabulky jízd'!J24*Vzdálenosti!$J$21-Vzdálenosti!$J$21*IF('Tabulky jízd'!J24&gt;0,"1","0")</f>
        <v>0</v>
      </c>
      <c r="K20" s="4">
        <f>2*'Tabulky jízd'!K24*Vzdálenosti!$J$21-Vzdálenosti!$J$21*IF('Tabulky jízd'!K24&gt;0,"1","0")</f>
        <v>0</v>
      </c>
      <c r="L20" s="4">
        <f>2*'Tabulky jízd'!L24*Vzdálenosti!$J$21-Vzdálenosti!$J$21*IF('Tabulky jízd'!L24&gt;0,"1","0")</f>
        <v>0</v>
      </c>
      <c r="M20" s="4">
        <f>2*'Tabulky jízd'!M24*Vzdálenosti!$J$21-Vzdálenosti!$J$21*IF('Tabulky jízd'!M24&gt;0,"1","0")</f>
        <v>0</v>
      </c>
      <c r="N20" s="4">
        <f>2*'Tabulky jízd'!N24*Vzdálenosti!$J$21-Vzdálenosti!$J$21*IF('Tabulky jízd'!N24&gt;0,"1","0")</f>
        <v>0</v>
      </c>
      <c r="O20" s="4">
        <f>2*'Tabulky jízd'!O24*Vzdálenosti!$J$21-Vzdálenosti!$J$21*IF('Tabulky jízd'!O24&gt;0,"1","0")</f>
        <v>0</v>
      </c>
      <c r="P20" s="4">
        <f>2*'Tabulky jízd'!P24*Vzdálenosti!$J$21-Vzdálenosti!$J$21*IF('Tabulky jízd'!P24&gt;0,"1","0")</f>
        <v>0</v>
      </c>
      <c r="Q20" s="4">
        <f>2*'Tabulky jízd'!Q24*Vzdálenosti!$J$21-Vzdálenosti!$J$21*IF('Tabulky jízd'!Q24&gt;0,"1","0")</f>
        <v>0</v>
      </c>
      <c r="R20" s="4">
        <f>2*'Tabulky jízd'!R24*Vzdálenosti!$J$21-Vzdálenosti!$J$21*IF('Tabulky jízd'!R24&gt;0,"1","0")</f>
        <v>0</v>
      </c>
      <c r="S20" s="4">
        <f>2*'Tabulky jízd'!S24*Vzdálenosti!$J$21-Vzdálenosti!$J$21*IF('Tabulky jízd'!S24&gt;0,"1","0")</f>
        <v>0</v>
      </c>
      <c r="T20" s="4">
        <f>2*'Tabulky jízd'!T24*Vzdálenosti!$J$21-Vzdálenosti!$J$21*IF('Tabulky jízd'!T24&gt;0,"1","0")</f>
        <v>0</v>
      </c>
      <c r="U20" s="4">
        <f>2*'Tabulky jízd'!U24*Vzdálenosti!$J$21-Vzdálenosti!$J$21*IF('Tabulky jízd'!U24&gt;0,"1","0")</f>
        <v>0</v>
      </c>
      <c r="V20" s="4">
        <f>2*'Tabulky jízd'!V24*Vzdálenosti!$J$21-Vzdálenosti!$J$21*IF('Tabulky jízd'!V24&gt;0,"1","0")</f>
        <v>0</v>
      </c>
      <c r="W20" s="4">
        <f>2*'Tabulky jízd'!W24*Vzdálenosti!$J$21-Vzdálenosti!$J$21*IF('Tabulky jízd'!W24&gt;0,"1","0")</f>
        <v>18</v>
      </c>
      <c r="X20" s="4">
        <f>2*'Tabulky jízd'!X24*Vzdálenosti!$J$21-Vzdálenosti!$J$21*IF('Tabulky jízd'!X24&gt;0,"1","0")</f>
        <v>0</v>
      </c>
      <c r="Y20" s="4">
        <f>2*'Tabulky jízd'!Y24*Vzdálenosti!$J$21-Vzdálenosti!$J$21*IF('Tabulky jízd'!Y24&gt;0,"1","0")</f>
        <v>18</v>
      </c>
      <c r="Z20" s="4">
        <f>2*'Tabulky jízd'!Z24*Vzdálenosti!$J$21-Vzdálenosti!$J$21*IF('Tabulky jízd'!Z24&gt;0,"1","0")</f>
        <v>0</v>
      </c>
      <c r="AA20" s="4">
        <f>2*'Tabulky jízd'!AA24*Vzdálenosti!$J$21-Vzdálenosti!$J$21*IF('Tabulky jízd'!AA24&gt;0,"1","0")</f>
        <v>0</v>
      </c>
      <c r="AB20" s="4">
        <f>2*'Tabulky jízd'!AB24*Vzdálenosti!$J$21-Vzdálenosti!$J$21*IF('Tabulky jízd'!AB24&gt;0,"1","0")</f>
        <v>0</v>
      </c>
      <c r="AC20" s="4">
        <f>2*'Tabulky jízd'!AC24*Vzdálenosti!$J$21-Vzdálenosti!$J$21*IF('Tabulky jízd'!AC24&gt;0,"1","0")</f>
        <v>0</v>
      </c>
      <c r="AD20" s="4">
        <f>2*'Tabulky jízd'!AD24*Vzdálenosti!$J$21-Vzdálenosti!$J$21*IF('Tabulky jízd'!AD24&gt;0,"1","0")</f>
        <v>0</v>
      </c>
      <c r="AE20" s="4">
        <f>2*'Tabulky jízd'!AE24*Vzdálenosti!$J$21-Vzdálenosti!$J$21*IF('Tabulky jízd'!AE24&gt;0,"1","0")</f>
        <v>0</v>
      </c>
      <c r="AF20" s="4">
        <f>2*'Tabulky jízd'!AF24*Vzdálenosti!$J$21-Vzdálenosti!$J$21*IF('Tabulky jízd'!AF24&gt;0,"1","0")</f>
        <v>0</v>
      </c>
      <c r="AG20" s="4">
        <f>2*'Tabulky jízd'!AG24*Vzdálenosti!$J$21-Vzdálenosti!$J$21*IF('Tabulky jízd'!AG24&gt;0,"1","0")</f>
        <v>0</v>
      </c>
      <c r="AH20" s="4">
        <f>2*'Tabulky jízd'!AH24*Vzdálenosti!$J$21-Vzdálenosti!$J$21*IF('Tabulky jízd'!AH24&gt;0,"1","0")</f>
        <v>0</v>
      </c>
      <c r="AI20" s="4">
        <f>2*'Tabulky jízd'!AI24*Vzdálenosti!$J$21-Vzdálenosti!$J$21*IF('Tabulky jízd'!AI24&gt;0,"1","0")</f>
        <v>0</v>
      </c>
      <c r="AJ20" s="4">
        <f>2*'Tabulky jízd'!AJ24*Vzdálenosti!$J$21-Vzdálenosti!$J$21*IF('Tabulky jízd'!AJ24&gt;0,"1","0")</f>
        <v>0</v>
      </c>
      <c r="AK20" s="4">
        <f>2*'Tabulky jízd'!AK24*Vzdálenosti!$J$21-Vzdálenosti!$J$21*IF('Tabulky jízd'!AK24&gt;0,"1","0")</f>
        <v>0</v>
      </c>
      <c r="AL20" s="4">
        <f>2*'Tabulky jízd'!AL24*Vzdálenosti!$J$21-Vzdálenosti!$J$21*IF('Tabulky jízd'!AL24&gt;0,"1","0")</f>
        <v>0</v>
      </c>
      <c r="AM20" s="4">
        <f>2*'Tabulky jízd'!AM24*Vzdálenosti!$J$21-Vzdálenosti!$J$21*IF('Tabulky jízd'!AM24&gt;0,"1","0")</f>
        <v>0</v>
      </c>
      <c r="AN20" s="4">
        <f>2*'Tabulky jízd'!AN24*Vzdálenosti!$J$21-Vzdálenosti!$J$21*IF('Tabulky jízd'!AN24&gt;0,"1","0")</f>
        <v>0</v>
      </c>
      <c r="AO20" s="4">
        <f>2*'Tabulky jízd'!AO24*Vzdálenosti!$J$21-Vzdálenosti!$J$21*IF('Tabulky jízd'!AO24&gt;0,"1","0")</f>
        <v>0</v>
      </c>
      <c r="AP20" s="4">
        <f>2*'Tabulky jízd'!AP24*Vzdálenosti!$J$21-Vzdálenosti!$J$21*IF('Tabulky jízd'!AP24&gt;0,"1","0")</f>
        <v>0</v>
      </c>
      <c r="AQ20" s="4">
        <f>2*'Tabulky jízd'!AQ24*Vzdálenosti!$J$21-Vzdálenosti!$J$21*IF('Tabulky jízd'!AQ24&gt;0,"1","0")</f>
        <v>0</v>
      </c>
      <c r="AR20" s="4">
        <f>2*'Tabulky jízd'!AR24*Vzdálenosti!$J$21-Vzdálenosti!$J$21*IF('Tabulky jízd'!AR24&gt;0,"1","0")</f>
        <v>18</v>
      </c>
      <c r="AS20" s="4">
        <f>2*'Tabulky jízd'!AS24*Vzdálenosti!$J$21-Vzdálenosti!$J$21*IF('Tabulky jízd'!AS24&gt;0,"1","0")</f>
        <v>0</v>
      </c>
      <c r="AT20" s="4">
        <f>2*'Tabulky jízd'!AT24*Vzdálenosti!$J$21-Vzdálenosti!$J$21*IF('Tabulky jízd'!AT24&gt;0,"1","0")</f>
        <v>0</v>
      </c>
      <c r="AU20" s="4">
        <f>2*'Tabulky jízd'!AU24*Vzdálenosti!$J$21-Vzdálenosti!$J$21*IF('Tabulky jízd'!AU24&gt;0,"1","0")</f>
        <v>18</v>
      </c>
      <c r="AV20" s="4">
        <f>2*'Tabulky jízd'!AV24*Vzdálenosti!$J$21-Vzdálenosti!$J$21*IF('Tabulky jízd'!AV24&gt;0,"1","0")</f>
        <v>0</v>
      </c>
      <c r="AW20" s="4">
        <f>2*'Tabulky jízd'!AW24*Vzdálenosti!$J$21-Vzdálenosti!$J$21*IF('Tabulky jízd'!AW24&gt;0,"1","0")</f>
        <v>0</v>
      </c>
      <c r="AX20" s="4">
        <f>2*'Tabulky jízd'!AX24*Vzdálenosti!$J$21-Vzdálenosti!$J$21*IF('Tabulky jízd'!AX24&gt;0,"1","0")</f>
        <v>0</v>
      </c>
      <c r="AY20" s="4">
        <f>2*'Tabulky jízd'!AY24*Vzdálenosti!$J$21-Vzdálenosti!$J$21*IF('Tabulky jízd'!AY24&gt;0,"1","0")</f>
        <v>0</v>
      </c>
      <c r="AZ20" s="4">
        <f>2*'Tabulky jízd'!AZ24*Vzdálenosti!$J$21-Vzdálenosti!$J$21*IF('Tabulky jízd'!AZ24&gt;0,"1","0")</f>
        <v>0</v>
      </c>
      <c r="BA20" s="4">
        <f>2*'Tabulky jízd'!BA24*Vzdálenosti!$J$21-Vzdálenosti!$J$21*IF('Tabulky jízd'!BA24&gt;0,"1","0")</f>
        <v>0</v>
      </c>
      <c r="BB20" s="4">
        <f>2*'Tabulky jízd'!BB24*Vzdálenosti!$J$21-Vzdálenosti!$J$21*IF('Tabulky jízd'!BB24&gt;0,"1","0")</f>
        <v>0</v>
      </c>
      <c r="BC20" s="4">
        <f>2*'Tabulky jízd'!BC24*Vzdálenosti!$J$21-Vzdálenosti!$J$21*IF('Tabulky jízd'!BC24&gt;0,"1","0")</f>
        <v>0</v>
      </c>
      <c r="BD20" s="4">
        <f>2*'Tabulky jízd'!BD24*Vzdálenosti!$J$21-Vzdálenosti!$J$21*IF('Tabulky jízd'!BD24&gt;0,"1","0")</f>
        <v>18</v>
      </c>
      <c r="BE20" s="4">
        <f>2*'Tabulky jízd'!BE24*Vzdálenosti!$J$21-Vzdálenosti!$J$21*IF('Tabulky jízd'!BE24&gt;0,"1","0")</f>
        <v>0</v>
      </c>
      <c r="BF20" s="4">
        <f>2*'Tabulky jízd'!BF24*Vzdálenosti!$J$21-Vzdálenosti!$J$21*IF('Tabulky jízd'!BF24&gt;0,"1","0")</f>
        <v>0</v>
      </c>
      <c r="BG20" s="4">
        <f>2*'Tabulky jízd'!BG24*Vzdálenosti!$J$21-Vzdálenosti!$J$21*IF('Tabulky jízd'!BG24&gt;0,"1","0")</f>
        <v>0</v>
      </c>
      <c r="BH20" s="4">
        <f>2*'Tabulky jízd'!BH24*Vzdálenosti!$J$21-Vzdálenosti!$J$21*IF('Tabulky jízd'!BH24&gt;0,"1","0")</f>
        <v>18</v>
      </c>
      <c r="BI20" s="4">
        <f>2*'Tabulky jízd'!BI24*Vzdálenosti!$J$21-Vzdálenosti!$J$21*IF('Tabulky jízd'!BI24&gt;0,"1","0")</f>
        <v>0</v>
      </c>
      <c r="BJ20" s="4">
        <f>2*'Tabulky jízd'!BJ24*Vzdálenosti!$J$21-Vzdálenosti!$J$21*IF('Tabulky jízd'!BJ24&gt;0,"1","0")</f>
        <v>0</v>
      </c>
      <c r="BK20" s="4">
        <f>2*'Tabulky jízd'!BK24*Vzdálenosti!$J$21-Vzdálenosti!$J$21*IF('Tabulky jízd'!BK24&gt;0,"1","0")</f>
        <v>0</v>
      </c>
      <c r="BL20" s="4">
        <f>2*'Tabulky jízd'!BL24*Vzdálenosti!$J$21-Vzdálenosti!$J$21*IF('Tabulky jízd'!BL24&gt;0,"1","0")</f>
        <v>0</v>
      </c>
      <c r="BM20" s="4">
        <f>2*'Tabulky jízd'!BM24*Vzdálenosti!$J$21-Vzdálenosti!$J$21*IF('Tabulky jízd'!BM24&gt;0,"1","0")</f>
        <v>0</v>
      </c>
      <c r="BN20" s="4">
        <f>2*'Tabulky jízd'!BN24*Vzdálenosti!$J$21-Vzdálenosti!$J$21*IF('Tabulky jízd'!BN24&gt;0,"1","0")</f>
        <v>0</v>
      </c>
      <c r="BO20" s="4">
        <f>2*'Tabulky jízd'!BO24*Vzdálenosti!$J$21-Vzdálenosti!$J$21*IF('Tabulky jízd'!BO24&gt;0,"1","0")</f>
        <v>0</v>
      </c>
      <c r="BP20" s="4">
        <f>2*'Tabulky jízd'!BP24*Vzdálenosti!$J$21-Vzdálenosti!$J$21*IF('Tabulky jízd'!BP24&gt;0,"1","0")</f>
        <v>0</v>
      </c>
      <c r="BQ20" s="4">
        <f>2*'Tabulky jízd'!BQ24*Vzdálenosti!$J$21-Vzdálenosti!$J$21*IF('Tabulky jízd'!BQ24&gt;0,"1","0")</f>
        <v>0</v>
      </c>
      <c r="BR20" s="4">
        <f>2*'Tabulky jízd'!BR24*Vzdálenosti!$J$21-Vzdálenosti!$J$21*IF('Tabulky jízd'!BR24&gt;0,"1","0")</f>
        <v>0</v>
      </c>
      <c r="BS20" s="4">
        <f>2*'Tabulky jízd'!BS24*Vzdálenosti!$J$21-Vzdálenosti!$J$21*IF('Tabulky jízd'!BS24&gt;0,"1","0")</f>
        <v>0</v>
      </c>
      <c r="BT20" s="4">
        <f>2*'Tabulky jízd'!BT24*Vzdálenosti!$J$21-Vzdálenosti!$J$21*IF('Tabulky jízd'!BT24&gt;0,"1","0")</f>
        <v>0</v>
      </c>
      <c r="BU20" s="4">
        <f>2*'Tabulky jízd'!BU24*Vzdálenosti!$J$21-Vzdálenosti!$J$21*IF('Tabulky jízd'!BU24&gt;0,"1","0")</f>
        <v>0</v>
      </c>
      <c r="BV20" s="4">
        <f>2*'Tabulky jízd'!BV24*Vzdálenosti!$J$21-Vzdálenosti!$J$21*IF('Tabulky jízd'!BV24&gt;0,"1","0")</f>
        <v>0</v>
      </c>
      <c r="BW20" s="4">
        <f>2*'Tabulky jízd'!BW24*Vzdálenosti!$J$21-Vzdálenosti!$J$21*IF('Tabulky jízd'!BW24&gt;0,"1","0")</f>
        <v>0</v>
      </c>
      <c r="BX20" s="4">
        <f>2*'Tabulky jízd'!BX24*Vzdálenosti!$J$21-Vzdálenosti!$J$21*IF('Tabulky jízd'!BX24&gt;0,"1","0")</f>
        <v>0</v>
      </c>
      <c r="BY20" s="4">
        <f>2*'Tabulky jízd'!BY24*Vzdálenosti!$J$21-Vzdálenosti!$J$21*IF('Tabulky jízd'!BY24&gt;0,"1","0")</f>
        <v>0</v>
      </c>
      <c r="BZ20" s="4">
        <f>2*'Tabulky jízd'!BZ24*Vzdálenosti!$J$21-Vzdálenosti!$J$21*IF('Tabulky jízd'!BZ24&gt;0,"1","0")</f>
        <v>0</v>
      </c>
      <c r="CA20" s="4">
        <f>2*'Tabulky jízd'!CA24*Vzdálenosti!$J$21-Vzdálenosti!$J$21*IF('Tabulky jízd'!CA24&gt;0,"1","0")</f>
        <v>0</v>
      </c>
      <c r="CB20" s="4">
        <f>2*'Tabulky jízd'!CB24*Vzdálenosti!$J$21-Vzdálenosti!$J$21*IF('Tabulky jízd'!CB24&gt;0,"1","0")</f>
        <v>0</v>
      </c>
      <c r="CC20" s="4">
        <f>2*'Tabulky jízd'!CC24*Vzdálenosti!$J$21-Vzdálenosti!$J$21*IF('Tabulky jízd'!CC24&gt;0,"1","0")</f>
        <v>0</v>
      </c>
      <c r="CD20" s="4">
        <f>2*'Tabulky jízd'!CD24*Vzdálenosti!$J$21-Vzdálenosti!$J$21*IF('Tabulky jízd'!CD24&gt;0,"1","0")</f>
        <v>0</v>
      </c>
      <c r="CE20" s="4">
        <f>2*'Tabulky jízd'!CE24*Vzdálenosti!$J$21-Vzdálenosti!$J$21*IF('Tabulky jízd'!CE24&gt;0,"1","0")</f>
        <v>0</v>
      </c>
      <c r="CF20" s="4">
        <f>2*'Tabulky jízd'!CF24*Vzdálenosti!$J$21-Vzdálenosti!$J$21*IF('Tabulky jízd'!CF24&gt;0,"1","0")</f>
        <v>18</v>
      </c>
      <c r="CG20" s="4">
        <f>2*'Tabulky jízd'!CG24*Vzdálenosti!$J$21-Vzdálenosti!$J$21*IF('Tabulky jízd'!CG24&gt;0,"1","0")</f>
        <v>0</v>
      </c>
      <c r="CH20" s="4">
        <f>2*'Tabulky jízd'!CH24*Vzdálenosti!$J$21-Vzdálenosti!$J$21*IF('Tabulky jízd'!CH24&gt;0,"1","0")</f>
        <v>0</v>
      </c>
      <c r="CI20" s="4">
        <f>2*'Tabulky jízd'!CI24*Vzdálenosti!$J$21-Vzdálenosti!$J$21*IF('Tabulky jízd'!CI24&gt;0,"1","0")</f>
        <v>18</v>
      </c>
      <c r="CJ20" s="4">
        <f>2*'Tabulky jízd'!CJ24*Vzdálenosti!$J$21-Vzdálenosti!$J$21*IF('Tabulky jízd'!CJ24&gt;0,"1","0")</f>
        <v>0</v>
      </c>
      <c r="CK20" s="4">
        <f>2*'Tabulky jízd'!CK24*Vzdálenosti!$J$21-Vzdálenosti!$J$21*IF('Tabulky jízd'!CK24&gt;0,"1","0")</f>
        <v>0</v>
      </c>
      <c r="CL20" s="4">
        <f>2*'Tabulky jízd'!CL24*Vzdálenosti!$J$21-Vzdálenosti!$J$21*IF('Tabulky jízd'!CL24&gt;0,"1","0")</f>
        <v>0</v>
      </c>
      <c r="CM20" s="4">
        <f>2*'Tabulky jízd'!CM24*Vzdálenosti!$J$21-Vzdálenosti!$J$21*IF('Tabulky jízd'!CM24&gt;0,"1","0")</f>
        <v>0</v>
      </c>
      <c r="CN20" s="4">
        <f>2*'Tabulky jízd'!CN24*Vzdálenosti!$J$21-Vzdálenosti!$J$21*IF('Tabulky jízd'!CN24&gt;0,"1","0")</f>
        <v>0</v>
      </c>
      <c r="CO20" s="4">
        <f>2*'Tabulky jízd'!CO24*Vzdálenosti!$J$21-Vzdálenosti!$J$21*IF('Tabulky jízd'!CO24&gt;0,"1","0")</f>
        <v>0</v>
      </c>
      <c r="CP20" s="4">
        <f>2*'Tabulky jízd'!CP24*Vzdálenosti!$J$21-Vzdálenosti!$J$21*IF('Tabulky jízd'!CP24&gt;0,"1","0")</f>
        <v>0</v>
      </c>
      <c r="CQ20" s="4">
        <f>2*'Tabulky jízd'!CQ24*Vzdálenosti!$J$21-Vzdálenosti!$J$21*IF('Tabulky jízd'!CQ24&gt;0,"1","0")</f>
        <v>0</v>
      </c>
      <c r="CR20" s="4">
        <f>2*'Tabulky jízd'!CR24*Vzdálenosti!$J$21-Vzdálenosti!$J$21*IF('Tabulky jízd'!CR24&gt;0,"1","0")</f>
        <v>0</v>
      </c>
      <c r="CS20" s="4">
        <f>2*'Tabulky jízd'!CS24*Vzdálenosti!$J$21-Vzdálenosti!$J$21*IF('Tabulky jízd'!CS24&gt;0,"1","0")</f>
        <v>0</v>
      </c>
      <c r="CT20" s="4">
        <f>2*'Tabulky jízd'!CT24*Vzdálenosti!$J$21-Vzdálenosti!$J$21*IF('Tabulky jízd'!CT24&gt;0,"1","0")</f>
        <v>0</v>
      </c>
      <c r="CU20" s="4">
        <f>2*'Tabulky jízd'!CU24*Vzdálenosti!$J$21-Vzdálenosti!$J$21*IF('Tabulky jízd'!CU24&gt;0,"1","0")</f>
        <v>0</v>
      </c>
      <c r="CV20" s="4">
        <f>2*'Tabulky jízd'!CV24*Vzdálenosti!$J$21-Vzdálenosti!$J$21*IF('Tabulky jízd'!CV24&gt;0,"1","0")</f>
        <v>0</v>
      </c>
      <c r="CW20" s="16">
        <f t="shared" si="0"/>
        <v>144</v>
      </c>
    </row>
    <row r="21" spans="1:101" s="15" customFormat="1" x14ac:dyDescent="0.25">
      <c r="A21" s="19"/>
      <c r="B21" s="155" t="s">
        <v>63</v>
      </c>
      <c r="C21" s="155" t="s">
        <v>56</v>
      </c>
      <c r="D21" s="135" t="s">
        <v>315</v>
      </c>
      <c r="E21" s="155" t="s">
        <v>67</v>
      </c>
      <c r="F21" s="16">
        <v>3</v>
      </c>
      <c r="G21" s="16"/>
      <c r="H21" s="4">
        <f>2*'Tabulky jízd'!H25*Vzdálenosti!$G$21-Vzdálenosti!$G$21*IF('Tabulky jízd'!H25&gt;0,"1","0")</f>
        <v>0</v>
      </c>
      <c r="I21" s="4">
        <f>2*'Tabulky jízd'!I25*Vzdálenosti!$G$21-Vzdálenosti!$G$21*IF('Tabulky jízd'!I25&gt;0,"1","0")</f>
        <v>0</v>
      </c>
      <c r="J21" s="4">
        <f>2*'Tabulky jízd'!J25*Vzdálenosti!$G$21-Vzdálenosti!$G$21*IF('Tabulky jízd'!J25&gt;0,"1","0")</f>
        <v>0</v>
      </c>
      <c r="K21" s="4">
        <f>2*'Tabulky jízd'!K25*Vzdálenosti!$G$21-Vzdálenosti!$G$21*IF('Tabulky jízd'!K25&gt;0,"1","0")</f>
        <v>0</v>
      </c>
      <c r="L21" s="4">
        <f>2*'Tabulky jízd'!L25*Vzdálenosti!$G$21-Vzdálenosti!$G$21*IF('Tabulky jízd'!L25&gt;0,"1","0")</f>
        <v>0</v>
      </c>
      <c r="M21" s="4">
        <f>2*'Tabulky jízd'!M25*Vzdálenosti!$G$21-Vzdálenosti!$G$21*IF('Tabulky jízd'!M25&gt;0,"1","0")</f>
        <v>0</v>
      </c>
      <c r="N21" s="4">
        <f>2*'Tabulky jízd'!N25*Vzdálenosti!$G$21-Vzdálenosti!$G$21*IF('Tabulky jízd'!N25&gt;0,"1","0")</f>
        <v>0</v>
      </c>
      <c r="O21" s="4">
        <f>2*'Tabulky jízd'!O25*Vzdálenosti!$G$21-Vzdálenosti!$G$21*IF('Tabulky jízd'!O25&gt;0,"1","0")</f>
        <v>0</v>
      </c>
      <c r="P21" s="4">
        <f>2*'Tabulky jízd'!P25*Vzdálenosti!$G$21-Vzdálenosti!$G$21*IF('Tabulky jízd'!P25&gt;0,"1","0")</f>
        <v>0</v>
      </c>
      <c r="Q21" s="4">
        <f>2*'Tabulky jízd'!Q25*Vzdálenosti!$G$21-Vzdálenosti!$G$21*IF('Tabulky jízd'!Q25&gt;0,"1","0")</f>
        <v>0</v>
      </c>
      <c r="R21" s="4">
        <f>2*'Tabulky jízd'!R25*Vzdálenosti!$G$21-Vzdálenosti!$G$21*IF('Tabulky jízd'!R25&gt;0,"1","0")</f>
        <v>0</v>
      </c>
      <c r="S21" s="4">
        <f>2*'Tabulky jízd'!S25*Vzdálenosti!$G$21-Vzdálenosti!$G$21*IF('Tabulky jízd'!S25&gt;0,"1","0")</f>
        <v>0</v>
      </c>
      <c r="T21" s="4">
        <f>2*'Tabulky jízd'!T25*Vzdálenosti!$G$21-Vzdálenosti!$G$21*IF('Tabulky jízd'!T25&gt;0,"1","0")</f>
        <v>0</v>
      </c>
      <c r="U21" s="4">
        <f>2*'Tabulky jízd'!U25*Vzdálenosti!$G$21-Vzdálenosti!$G$21*IF('Tabulky jízd'!U25&gt;0,"1","0")</f>
        <v>0</v>
      </c>
      <c r="V21" s="4">
        <f>2*'Tabulky jízd'!V25*Vzdálenosti!$G$21-Vzdálenosti!$G$21*IF('Tabulky jízd'!V25&gt;0,"1","0")</f>
        <v>0</v>
      </c>
      <c r="W21" s="4">
        <f>2*'Tabulky jízd'!W25*Vzdálenosti!$G$21-Vzdálenosti!$G$21*IF('Tabulky jízd'!W25&gt;0,"1","0")</f>
        <v>0</v>
      </c>
      <c r="X21" s="4">
        <f>2*'Tabulky jízd'!X25*Vzdálenosti!$G$21-Vzdálenosti!$G$21*IF('Tabulky jízd'!X25&gt;0,"1","0")</f>
        <v>0</v>
      </c>
      <c r="Y21" s="4">
        <f>2*'Tabulky jízd'!Y25*Vzdálenosti!$G$21-Vzdálenosti!$G$21*IF('Tabulky jízd'!Y25&gt;0,"1","0")</f>
        <v>0</v>
      </c>
      <c r="Z21" s="4">
        <f>2*'Tabulky jízd'!Z25*Vzdálenosti!$G$21-Vzdálenosti!$G$21*IF('Tabulky jízd'!Z25&gt;0,"1","0")</f>
        <v>0</v>
      </c>
      <c r="AA21" s="4">
        <f>2*'Tabulky jízd'!AA25*Vzdálenosti!$G$21-Vzdálenosti!$G$21*IF('Tabulky jízd'!AA25&gt;0,"1","0")</f>
        <v>0</v>
      </c>
      <c r="AB21" s="4">
        <f>2*'Tabulky jízd'!AB25*Vzdálenosti!$G$21-Vzdálenosti!$G$21*IF('Tabulky jízd'!AB25&gt;0,"1","0")</f>
        <v>0</v>
      </c>
      <c r="AC21" s="4">
        <f>2*'Tabulky jízd'!AC25*Vzdálenosti!$G$21-Vzdálenosti!$G$21*IF('Tabulky jízd'!AC25&gt;0,"1","0")</f>
        <v>0</v>
      </c>
      <c r="AD21" s="4">
        <f>2*'Tabulky jízd'!AD25*Vzdálenosti!$G$21-Vzdálenosti!$G$21*IF('Tabulky jízd'!AD25&gt;0,"1","0")</f>
        <v>0</v>
      </c>
      <c r="AE21" s="4">
        <f>2*'Tabulky jízd'!AE25*Vzdálenosti!$G$21-Vzdálenosti!$G$21*IF('Tabulky jízd'!AE25&gt;0,"1","0")</f>
        <v>0</v>
      </c>
      <c r="AF21" s="4">
        <f>2*'Tabulky jízd'!AF25*Vzdálenosti!$G$21-Vzdálenosti!$G$21*IF('Tabulky jízd'!AF25&gt;0,"1","0")</f>
        <v>0</v>
      </c>
      <c r="AG21" s="4">
        <f>2*'Tabulky jízd'!AG25*Vzdálenosti!$G$21-Vzdálenosti!$G$21*IF('Tabulky jízd'!AG25&gt;0,"1","0")</f>
        <v>0</v>
      </c>
      <c r="AH21" s="4">
        <f>2*'Tabulky jízd'!AH25*Vzdálenosti!$G$21-Vzdálenosti!$G$21*IF('Tabulky jízd'!AH25&gt;0,"1","0")</f>
        <v>0</v>
      </c>
      <c r="AI21" s="4">
        <f>2*'Tabulky jízd'!AI25*Vzdálenosti!$G$21-Vzdálenosti!$G$21*IF('Tabulky jízd'!AI25&gt;0,"1","0")</f>
        <v>0</v>
      </c>
      <c r="AJ21" s="4">
        <f>2*'Tabulky jízd'!AJ25*Vzdálenosti!$G$21-Vzdálenosti!$G$21*IF('Tabulky jízd'!AJ25&gt;0,"1","0")</f>
        <v>0</v>
      </c>
      <c r="AK21" s="4">
        <f>2*'Tabulky jízd'!AK25*Vzdálenosti!$G$21-Vzdálenosti!$G$21*IF('Tabulky jízd'!AK25&gt;0,"1","0")</f>
        <v>0</v>
      </c>
      <c r="AL21" s="4">
        <f>2*'Tabulky jízd'!AL25*Vzdálenosti!$G$21-Vzdálenosti!$G$21*IF('Tabulky jízd'!AL25&gt;0,"1","0")</f>
        <v>0</v>
      </c>
      <c r="AM21" s="4">
        <f>2*'Tabulky jízd'!AM25*Vzdálenosti!$G$21-Vzdálenosti!$G$21*IF('Tabulky jízd'!AM25&gt;0,"1","0")</f>
        <v>0</v>
      </c>
      <c r="AN21" s="4">
        <f>2*'Tabulky jízd'!AN25*Vzdálenosti!$G$21-Vzdálenosti!$G$21*IF('Tabulky jízd'!AN25&gt;0,"1","0")</f>
        <v>0</v>
      </c>
      <c r="AO21" s="4">
        <f>2*'Tabulky jízd'!AO25*Vzdálenosti!$G$21-Vzdálenosti!$G$21*IF('Tabulky jízd'!AO25&gt;0,"1","0")</f>
        <v>0</v>
      </c>
      <c r="AP21" s="4">
        <f>2*'Tabulky jízd'!AP25*Vzdálenosti!$G$21-Vzdálenosti!$G$21*IF('Tabulky jízd'!AP25&gt;0,"1","0")</f>
        <v>207</v>
      </c>
      <c r="AQ21" s="4">
        <f>2*'Tabulky jízd'!AQ25*Vzdálenosti!$G$21-Vzdálenosti!$G$21*IF('Tabulky jízd'!AQ25&gt;0,"1","0")</f>
        <v>0</v>
      </c>
      <c r="AR21" s="4">
        <f>2*'Tabulky jízd'!AR25*Vzdálenosti!$G$21-Vzdálenosti!$G$21*IF('Tabulky jízd'!AR25&gt;0,"1","0")</f>
        <v>0</v>
      </c>
      <c r="AS21" s="4">
        <f>2*'Tabulky jízd'!AS25*Vzdálenosti!$G$21-Vzdálenosti!$G$21*IF('Tabulky jízd'!AS25&gt;0,"1","0")</f>
        <v>0</v>
      </c>
      <c r="AT21" s="4">
        <f>2*'Tabulky jízd'!AT25*Vzdálenosti!$G$21-Vzdálenosti!$G$21*IF('Tabulky jízd'!AT25&gt;0,"1","0")</f>
        <v>0</v>
      </c>
      <c r="AU21" s="4">
        <f>2*'Tabulky jízd'!AU25*Vzdálenosti!$G$21-Vzdálenosti!$G$21*IF('Tabulky jízd'!AU25&gt;0,"1","0")</f>
        <v>0</v>
      </c>
      <c r="AV21" s="4">
        <f>2*'Tabulky jízd'!AV25*Vzdálenosti!$G$21-Vzdálenosti!$G$21*IF('Tabulky jízd'!AV25&gt;0,"1","0")</f>
        <v>0</v>
      </c>
      <c r="AW21" s="4">
        <f>2*'Tabulky jízd'!AW25*Vzdálenosti!$G$21-Vzdálenosti!$G$21*IF('Tabulky jízd'!AW25&gt;0,"1","0")</f>
        <v>0</v>
      </c>
      <c r="AX21" s="4">
        <f>2*'Tabulky jízd'!AX25*Vzdálenosti!$G$21-Vzdálenosti!$G$21*IF('Tabulky jízd'!AX25&gt;0,"1","0")</f>
        <v>0</v>
      </c>
      <c r="AY21" s="4">
        <f>2*'Tabulky jízd'!AY25*Vzdálenosti!$G$21-Vzdálenosti!$G$21*IF('Tabulky jízd'!AY25&gt;0,"1","0")</f>
        <v>0</v>
      </c>
      <c r="AZ21" s="4">
        <f>2*'Tabulky jízd'!AZ25*Vzdálenosti!$G$21-Vzdálenosti!$G$21*IF('Tabulky jízd'!AZ25&gt;0,"1","0")</f>
        <v>0</v>
      </c>
      <c r="BA21" s="4">
        <f>2*'Tabulky jízd'!BA25*Vzdálenosti!$G$21-Vzdálenosti!$G$21*IF('Tabulky jízd'!BA25&gt;0,"1","0")</f>
        <v>0</v>
      </c>
      <c r="BB21" s="4">
        <f>2*'Tabulky jízd'!BB25*Vzdálenosti!$G$21-Vzdálenosti!$G$21*IF('Tabulky jízd'!BB25&gt;0,"1","0")</f>
        <v>0</v>
      </c>
      <c r="BC21" s="4">
        <f>2*'Tabulky jízd'!BC25*Vzdálenosti!$G$21-Vzdálenosti!$G$21*IF('Tabulky jízd'!BC25&gt;0,"1","0")</f>
        <v>0</v>
      </c>
      <c r="BD21" s="4">
        <f>2*'Tabulky jízd'!BD25*Vzdálenosti!$G$21-Vzdálenosti!$G$21*IF('Tabulky jízd'!BD25&gt;0,"1","0")</f>
        <v>0</v>
      </c>
      <c r="BE21" s="4">
        <f>2*'Tabulky jízd'!BE25*Vzdálenosti!$G$21-Vzdálenosti!$G$21*IF('Tabulky jízd'!BE25&gt;0,"1","0")</f>
        <v>0</v>
      </c>
      <c r="BF21" s="4">
        <f>2*'Tabulky jízd'!BF25*Vzdálenosti!$G$21-Vzdálenosti!$G$21*IF('Tabulky jízd'!BF25&gt;0,"1","0")</f>
        <v>0</v>
      </c>
      <c r="BG21" s="4">
        <f>2*'Tabulky jízd'!BG25*Vzdálenosti!$G$21-Vzdálenosti!$G$21*IF('Tabulky jízd'!BG25&gt;0,"1","0")</f>
        <v>0</v>
      </c>
      <c r="BH21" s="4">
        <f>2*'Tabulky jízd'!BH25*Vzdálenosti!$G$21-Vzdálenosti!$G$21*IF('Tabulky jízd'!BH25&gt;0,"1","0")</f>
        <v>0</v>
      </c>
      <c r="BI21" s="4">
        <f>2*'Tabulky jízd'!BI25*Vzdálenosti!$G$21-Vzdálenosti!$G$21*IF('Tabulky jízd'!BI25&gt;0,"1","0")</f>
        <v>0</v>
      </c>
      <c r="BJ21" s="4">
        <f>2*'Tabulky jízd'!BJ25*Vzdálenosti!$G$21-Vzdálenosti!$G$21*IF('Tabulky jízd'!BJ25&gt;0,"1","0")</f>
        <v>0</v>
      </c>
      <c r="BK21" s="4">
        <f>2*'Tabulky jízd'!BK25*Vzdálenosti!$G$21-Vzdálenosti!$G$21*IF('Tabulky jízd'!BK25&gt;0,"1","0")</f>
        <v>0</v>
      </c>
      <c r="BL21" s="4">
        <f>2*'Tabulky jízd'!BL25*Vzdálenosti!$G$21-Vzdálenosti!$G$21*IF('Tabulky jízd'!BL25&gt;0,"1","0")</f>
        <v>0</v>
      </c>
      <c r="BM21" s="4">
        <f>2*'Tabulky jízd'!BM25*Vzdálenosti!$G$21-Vzdálenosti!$G$21*IF('Tabulky jízd'!BM25&gt;0,"1","0")</f>
        <v>0</v>
      </c>
      <c r="BN21" s="4">
        <f>2*'Tabulky jízd'!BN25*Vzdálenosti!$G$21-Vzdálenosti!$G$21*IF('Tabulky jízd'!BN25&gt;0,"1","0")</f>
        <v>0</v>
      </c>
      <c r="BO21" s="4">
        <f>2*'Tabulky jízd'!BO25*Vzdálenosti!$G$21-Vzdálenosti!$G$21*IF('Tabulky jízd'!BO25&gt;0,"1","0")</f>
        <v>0</v>
      </c>
      <c r="BP21" s="4">
        <f>2*'Tabulky jízd'!BP25*Vzdálenosti!$G$21-Vzdálenosti!$G$21*IF('Tabulky jízd'!BP25&gt;0,"1","0")</f>
        <v>0</v>
      </c>
      <c r="BQ21" s="4">
        <f>2*'Tabulky jízd'!BQ25*Vzdálenosti!$G$21-Vzdálenosti!$G$21*IF('Tabulky jízd'!BQ25&gt;0,"1","0")</f>
        <v>0</v>
      </c>
      <c r="BR21" s="4">
        <f>2*'Tabulky jízd'!BR25*Vzdálenosti!$G$21-Vzdálenosti!$G$21*IF('Tabulky jízd'!BR25&gt;0,"1","0")</f>
        <v>0</v>
      </c>
      <c r="BS21" s="4">
        <f>2*'Tabulky jízd'!BS25*Vzdálenosti!$G$21-Vzdálenosti!$G$21*IF('Tabulky jízd'!BS25&gt;0,"1","0")</f>
        <v>0</v>
      </c>
      <c r="BT21" s="4">
        <f>2*'Tabulky jízd'!BT25*Vzdálenosti!$G$21-Vzdálenosti!$G$21*IF('Tabulky jízd'!BT25&gt;0,"1","0")</f>
        <v>0</v>
      </c>
      <c r="BU21" s="4">
        <f>2*'Tabulky jízd'!BU25*Vzdálenosti!$G$21-Vzdálenosti!$G$21*IF('Tabulky jízd'!BU25&gt;0,"1","0")</f>
        <v>0</v>
      </c>
      <c r="BV21" s="4">
        <f>2*'Tabulky jízd'!BV25*Vzdálenosti!$G$21-Vzdálenosti!$G$21*IF('Tabulky jízd'!BV25&gt;0,"1","0")</f>
        <v>0</v>
      </c>
      <c r="BW21" s="4">
        <f>2*'Tabulky jízd'!BW25*Vzdálenosti!$G$21-Vzdálenosti!$G$21*IF('Tabulky jízd'!BW25&gt;0,"1","0")</f>
        <v>0</v>
      </c>
      <c r="BX21" s="4">
        <f>2*'Tabulky jízd'!BX25*Vzdálenosti!$G$21-Vzdálenosti!$G$21*IF('Tabulky jízd'!BX25&gt;0,"1","0")</f>
        <v>0</v>
      </c>
      <c r="BY21" s="4">
        <f>2*'Tabulky jízd'!BY25*Vzdálenosti!$G$21-Vzdálenosti!$G$21*IF('Tabulky jízd'!BY25&gt;0,"1","0")</f>
        <v>0</v>
      </c>
      <c r="BZ21" s="4">
        <f>2*'Tabulky jízd'!BZ25*Vzdálenosti!$G$21-Vzdálenosti!$G$21*IF('Tabulky jízd'!BZ25&gt;0,"1","0")</f>
        <v>0</v>
      </c>
      <c r="CA21" s="4">
        <f>2*'Tabulky jízd'!CA25*Vzdálenosti!$G$21-Vzdálenosti!$G$21*IF('Tabulky jízd'!CA25&gt;0,"1","0")</f>
        <v>0</v>
      </c>
      <c r="CB21" s="4">
        <f>2*'Tabulky jízd'!CB25*Vzdálenosti!$G$21-Vzdálenosti!$G$21*IF('Tabulky jízd'!CB25&gt;0,"1","0")</f>
        <v>0</v>
      </c>
      <c r="CC21" s="4">
        <f>2*'Tabulky jízd'!CC25*Vzdálenosti!$G$21-Vzdálenosti!$G$21*IF('Tabulky jízd'!CC25&gt;0,"1","0")</f>
        <v>0</v>
      </c>
      <c r="CD21" s="4">
        <f>2*'Tabulky jízd'!CD25*Vzdálenosti!$G$21-Vzdálenosti!$G$21*IF('Tabulky jízd'!CD25&gt;0,"1","0")</f>
        <v>0</v>
      </c>
      <c r="CE21" s="4">
        <f>2*'Tabulky jízd'!CE25*Vzdálenosti!$G$21-Vzdálenosti!$G$21*IF('Tabulky jízd'!CE25&gt;0,"1","0")</f>
        <v>0</v>
      </c>
      <c r="CF21" s="4">
        <f>2*'Tabulky jízd'!CF25*Vzdálenosti!$G$21-Vzdálenosti!$G$21*IF('Tabulky jízd'!CF25&gt;0,"1","0")</f>
        <v>0</v>
      </c>
      <c r="CG21" s="4">
        <f>2*'Tabulky jízd'!CG25*Vzdálenosti!$G$21-Vzdálenosti!$G$21*IF('Tabulky jízd'!CG25&gt;0,"1","0")</f>
        <v>0</v>
      </c>
      <c r="CH21" s="4">
        <f>2*'Tabulky jízd'!CH25*Vzdálenosti!$G$21-Vzdálenosti!$G$21*IF('Tabulky jízd'!CH25&gt;0,"1","0")</f>
        <v>0</v>
      </c>
      <c r="CI21" s="4">
        <f>2*'Tabulky jízd'!CI25*Vzdálenosti!$G$21-Vzdálenosti!$G$21*IF('Tabulky jízd'!CI25&gt;0,"1","0")</f>
        <v>207</v>
      </c>
      <c r="CJ21" s="4">
        <f>2*'Tabulky jízd'!CJ25*Vzdálenosti!$G$21-Vzdálenosti!$G$21*IF('Tabulky jízd'!CJ25&gt;0,"1","0")</f>
        <v>0</v>
      </c>
      <c r="CK21" s="4">
        <f>2*'Tabulky jízd'!CK25*Vzdálenosti!$G$21-Vzdálenosti!$G$21*IF('Tabulky jízd'!CK25&gt;0,"1","0")</f>
        <v>0</v>
      </c>
      <c r="CL21" s="4">
        <f>2*'Tabulky jízd'!CL25*Vzdálenosti!$G$21-Vzdálenosti!$G$21*IF('Tabulky jízd'!CL25&gt;0,"1","0")</f>
        <v>0</v>
      </c>
      <c r="CM21" s="4">
        <f>2*'Tabulky jízd'!CM25*Vzdálenosti!$G$21-Vzdálenosti!$G$21*IF('Tabulky jízd'!CM25&gt;0,"1","0")</f>
        <v>0</v>
      </c>
      <c r="CN21" s="4">
        <f>2*'Tabulky jízd'!CN25*Vzdálenosti!$G$21-Vzdálenosti!$G$21*IF('Tabulky jízd'!CN25&gt;0,"1","0")</f>
        <v>0</v>
      </c>
      <c r="CO21" s="4">
        <f>2*'Tabulky jízd'!CO25*Vzdálenosti!$G$21-Vzdálenosti!$G$21*IF('Tabulky jízd'!CO25&gt;0,"1","0")</f>
        <v>0</v>
      </c>
      <c r="CP21" s="4">
        <f>2*'Tabulky jízd'!CP25*Vzdálenosti!$G$21-Vzdálenosti!$G$21*IF('Tabulky jízd'!CP25&gt;0,"1","0")</f>
        <v>0</v>
      </c>
      <c r="CQ21" s="4">
        <f>2*'Tabulky jízd'!CQ25*Vzdálenosti!$G$21-Vzdálenosti!$G$21*IF('Tabulky jízd'!CQ25&gt;0,"1","0")</f>
        <v>0</v>
      </c>
      <c r="CR21" s="4">
        <f>2*'Tabulky jízd'!CR25*Vzdálenosti!$G$21-Vzdálenosti!$G$21*IF('Tabulky jízd'!CR25&gt;0,"1","0")</f>
        <v>0</v>
      </c>
      <c r="CS21" s="4">
        <f>2*'Tabulky jízd'!CS25*Vzdálenosti!$G$21-Vzdálenosti!$G$21*IF('Tabulky jízd'!CS25&gt;0,"1","0")</f>
        <v>0</v>
      </c>
      <c r="CT21" s="4">
        <f>2*'Tabulky jízd'!CT25*Vzdálenosti!$G$21-Vzdálenosti!$G$21*IF('Tabulky jízd'!CT25&gt;0,"1","0")</f>
        <v>0</v>
      </c>
      <c r="CU21" s="4">
        <f>2*'Tabulky jízd'!CU25*Vzdálenosti!$G$21-Vzdálenosti!$G$21*IF('Tabulky jízd'!CU25&gt;0,"1","0")</f>
        <v>0</v>
      </c>
      <c r="CV21" s="4">
        <f>2*'Tabulky jízd'!CV25*Vzdálenosti!$G$21-Vzdálenosti!$G$21*IF('Tabulky jízd'!CV25&gt;0,"1","0")</f>
        <v>0</v>
      </c>
      <c r="CW21" s="16">
        <f t="shared" si="0"/>
        <v>414</v>
      </c>
    </row>
    <row r="22" spans="1:101" s="15" customFormat="1" x14ac:dyDescent="0.25">
      <c r="A22" s="19"/>
      <c r="B22" s="155" t="s">
        <v>70</v>
      </c>
      <c r="C22" s="4" t="s">
        <v>64</v>
      </c>
      <c r="D22" s="135" t="s">
        <v>314</v>
      </c>
      <c r="E22" s="4" t="s">
        <v>68</v>
      </c>
      <c r="F22" s="16">
        <v>3</v>
      </c>
      <c r="G22" s="16"/>
      <c r="H22" s="4">
        <f>2*'Tabulky jízd'!H26*Vzdálenosti!$J$22-Vzdálenosti!$J$22*IF('Tabulky jízd'!H26&gt;0,"1","0")</f>
        <v>0</v>
      </c>
      <c r="I22" s="4">
        <f>2*'Tabulky jízd'!I26*Vzdálenosti!$J$22-Vzdálenosti!$J$22*IF('Tabulky jízd'!I26&gt;0,"1","0")</f>
        <v>0</v>
      </c>
      <c r="J22" s="4">
        <f>2*'Tabulky jízd'!J26*Vzdálenosti!$J$22-Vzdálenosti!$J$22*IF('Tabulky jízd'!J26&gt;0,"1","0")</f>
        <v>0</v>
      </c>
      <c r="K22" s="4">
        <f>2*'Tabulky jízd'!K26*Vzdálenosti!$J$22-Vzdálenosti!$J$22*IF('Tabulky jízd'!K26&gt;0,"1","0")</f>
        <v>0</v>
      </c>
      <c r="L22" s="4">
        <f>2*'Tabulky jízd'!L26*Vzdálenosti!$J$22-Vzdálenosti!$J$22*IF('Tabulky jízd'!L26&gt;0,"1","0")</f>
        <v>0</v>
      </c>
      <c r="M22" s="4">
        <f>2*'Tabulky jízd'!M26*Vzdálenosti!$J$22-Vzdálenosti!$J$22*IF('Tabulky jízd'!M26&gt;0,"1","0")</f>
        <v>0</v>
      </c>
      <c r="N22" s="4">
        <f>2*'Tabulky jízd'!N26*Vzdálenosti!$J$22-Vzdálenosti!$J$22*IF('Tabulky jízd'!N26&gt;0,"1","0")</f>
        <v>78</v>
      </c>
      <c r="O22" s="4">
        <f>2*'Tabulky jízd'!O26*Vzdálenosti!$J$22-Vzdálenosti!$J$22*IF('Tabulky jízd'!O26&gt;0,"1","0")</f>
        <v>78</v>
      </c>
      <c r="P22" s="4">
        <f>2*'Tabulky jízd'!P26*Vzdálenosti!$J$22-Vzdálenosti!$J$22*IF('Tabulky jízd'!P26&gt;0,"1","0")</f>
        <v>78</v>
      </c>
      <c r="Q22" s="4">
        <f>2*'Tabulky jízd'!Q26*Vzdálenosti!$J$22-Vzdálenosti!$J$22*IF('Tabulky jízd'!Q26&gt;0,"1","0")</f>
        <v>78</v>
      </c>
      <c r="R22" s="4">
        <f>2*'Tabulky jízd'!R26*Vzdálenosti!$J$22-Vzdálenosti!$J$22*IF('Tabulky jízd'!R26&gt;0,"1","0")</f>
        <v>78</v>
      </c>
      <c r="S22" s="4">
        <f>2*'Tabulky jízd'!S26*Vzdálenosti!$J$22-Vzdálenosti!$J$22*IF('Tabulky jízd'!S26&gt;0,"1","0")</f>
        <v>78</v>
      </c>
      <c r="T22" s="4">
        <f>2*'Tabulky jízd'!T26*Vzdálenosti!$J$22-Vzdálenosti!$J$22*IF('Tabulky jízd'!T26&gt;0,"1","0")</f>
        <v>78</v>
      </c>
      <c r="U22" s="4">
        <f>2*'Tabulky jízd'!U26*Vzdálenosti!$J$22-Vzdálenosti!$J$22*IF('Tabulky jízd'!U26&gt;0,"1","0")</f>
        <v>78</v>
      </c>
      <c r="V22" s="4">
        <f>2*'Tabulky jízd'!V26*Vzdálenosti!$J$22-Vzdálenosti!$J$22*IF('Tabulky jízd'!V26&gt;0,"1","0")</f>
        <v>78</v>
      </c>
      <c r="W22" s="4">
        <f>2*'Tabulky jízd'!W26*Vzdálenosti!$J$22-Vzdálenosti!$J$22*IF('Tabulky jízd'!W26&gt;0,"1","0")</f>
        <v>0</v>
      </c>
      <c r="X22" s="4">
        <f>2*'Tabulky jízd'!X26*Vzdálenosti!$J$22-Vzdálenosti!$J$22*IF('Tabulky jízd'!X26&gt;0,"1","0")</f>
        <v>78</v>
      </c>
      <c r="Y22" s="4">
        <f>2*'Tabulky jízd'!Y26*Vzdálenosti!$J$22-Vzdálenosti!$J$22*IF('Tabulky jízd'!Y26&gt;0,"1","0")</f>
        <v>78</v>
      </c>
      <c r="Z22" s="4">
        <f>2*'Tabulky jízd'!Z26*Vzdálenosti!$J$22-Vzdálenosti!$J$22*IF('Tabulky jízd'!Z26&gt;0,"1","0")</f>
        <v>78</v>
      </c>
      <c r="AA22" s="4">
        <f>2*'Tabulky jízd'!AA26*Vzdálenosti!$J$22-Vzdálenosti!$J$22*IF('Tabulky jízd'!AA26&gt;0,"1","0")</f>
        <v>0</v>
      </c>
      <c r="AB22" s="4">
        <f>2*'Tabulky jízd'!AB26*Vzdálenosti!$J$22-Vzdálenosti!$J$22*IF('Tabulky jízd'!AB26&gt;0,"1","0")</f>
        <v>0</v>
      </c>
      <c r="AC22" s="4">
        <f>2*'Tabulky jízd'!AC26*Vzdálenosti!$J$22-Vzdálenosti!$J$22*IF('Tabulky jízd'!AC26&gt;0,"1","0")</f>
        <v>0</v>
      </c>
      <c r="AD22" s="4">
        <f>2*'Tabulky jízd'!AD26*Vzdálenosti!$J$22-Vzdálenosti!$J$22*IF('Tabulky jízd'!AD26&gt;0,"1","0")</f>
        <v>0</v>
      </c>
      <c r="AE22" s="4">
        <f>2*'Tabulky jízd'!AE26*Vzdálenosti!$J$22-Vzdálenosti!$J$22*IF('Tabulky jízd'!AE26&gt;0,"1","0")</f>
        <v>0</v>
      </c>
      <c r="AF22" s="4">
        <f>2*'Tabulky jízd'!AF26*Vzdálenosti!$J$22-Vzdálenosti!$J$22*IF('Tabulky jízd'!AF26&gt;0,"1","0")</f>
        <v>0</v>
      </c>
      <c r="AG22" s="4">
        <f>2*'Tabulky jízd'!AG26*Vzdálenosti!$J$22-Vzdálenosti!$J$22*IF('Tabulky jízd'!AG26&gt;0,"1","0")</f>
        <v>0</v>
      </c>
      <c r="AH22" s="4">
        <f>2*'Tabulky jízd'!AH26*Vzdálenosti!$J$22-Vzdálenosti!$J$22*IF('Tabulky jízd'!AH26&gt;0,"1","0")</f>
        <v>0</v>
      </c>
      <c r="AI22" s="4">
        <f>2*'Tabulky jízd'!AI26*Vzdálenosti!$J$22-Vzdálenosti!$J$22*IF('Tabulky jízd'!AI26&gt;0,"1","0")</f>
        <v>0</v>
      </c>
      <c r="AJ22" s="4">
        <f>2*'Tabulky jízd'!AJ26*Vzdálenosti!$J$22-Vzdálenosti!$J$22*IF('Tabulky jízd'!AJ26&gt;0,"1","0")</f>
        <v>78</v>
      </c>
      <c r="AK22" s="4">
        <f>2*'Tabulky jízd'!AK26*Vzdálenosti!$J$22-Vzdálenosti!$J$22*IF('Tabulky jízd'!AK26&gt;0,"1","0")</f>
        <v>0</v>
      </c>
      <c r="AL22" s="4">
        <f>2*'Tabulky jízd'!AL26*Vzdálenosti!$J$22-Vzdálenosti!$J$22*IF('Tabulky jízd'!AL26&gt;0,"1","0")</f>
        <v>78</v>
      </c>
      <c r="AM22" s="4">
        <f>2*'Tabulky jízd'!AM26*Vzdálenosti!$J$22-Vzdálenosti!$J$22*IF('Tabulky jízd'!AM26&gt;0,"1","0")</f>
        <v>0</v>
      </c>
      <c r="AN22" s="4">
        <f>2*'Tabulky jízd'!AN26*Vzdálenosti!$J$22-Vzdálenosti!$J$22*IF('Tabulky jízd'!AN26&gt;0,"1","0")</f>
        <v>0</v>
      </c>
      <c r="AO22" s="4">
        <f>2*'Tabulky jízd'!AO26*Vzdálenosti!$J$22-Vzdálenosti!$J$22*IF('Tabulky jízd'!AO26&gt;0,"1","0")</f>
        <v>0</v>
      </c>
      <c r="AP22" s="4">
        <f>2*'Tabulky jízd'!AP26*Vzdálenosti!$J$22-Vzdálenosti!$J$22*IF('Tabulky jízd'!AP26&gt;0,"1","0")</f>
        <v>78</v>
      </c>
      <c r="AQ22" s="4">
        <f>2*'Tabulky jízd'!AQ26*Vzdálenosti!$J$22-Vzdálenosti!$J$22*IF('Tabulky jízd'!AQ26&gt;0,"1","0")</f>
        <v>0</v>
      </c>
      <c r="AR22" s="4">
        <f>2*'Tabulky jízd'!AR26*Vzdálenosti!$J$22-Vzdálenosti!$J$22*IF('Tabulky jízd'!AR26&gt;0,"1","0")</f>
        <v>78</v>
      </c>
      <c r="AS22" s="4">
        <f>2*'Tabulky jízd'!AS26*Vzdálenosti!$J$22-Vzdálenosti!$J$22*IF('Tabulky jízd'!AS26&gt;0,"1","0")</f>
        <v>0</v>
      </c>
      <c r="AT22" s="4">
        <f>2*'Tabulky jízd'!AT26*Vzdálenosti!$J$22-Vzdálenosti!$J$22*IF('Tabulky jízd'!AT26&gt;0,"1","0")</f>
        <v>78</v>
      </c>
      <c r="AU22" s="4">
        <f>2*'Tabulky jízd'!AU26*Vzdálenosti!$J$22-Vzdálenosti!$J$22*IF('Tabulky jízd'!AU26&gt;0,"1","0")</f>
        <v>0</v>
      </c>
      <c r="AV22" s="4">
        <f>2*'Tabulky jízd'!AV26*Vzdálenosti!$J$22-Vzdálenosti!$J$22*IF('Tabulky jízd'!AV26&gt;0,"1","0")</f>
        <v>0</v>
      </c>
      <c r="AW22" s="4">
        <f>2*'Tabulky jízd'!AW26*Vzdálenosti!$J$22-Vzdálenosti!$J$22*IF('Tabulky jízd'!AW26&gt;0,"1","0")</f>
        <v>0</v>
      </c>
      <c r="AX22" s="4">
        <f>2*'Tabulky jízd'!AX26*Vzdálenosti!$J$22-Vzdálenosti!$J$22*IF('Tabulky jízd'!AX26&gt;0,"1","0")</f>
        <v>0</v>
      </c>
      <c r="AY22" s="4">
        <f>2*'Tabulky jízd'!AY26*Vzdálenosti!$J$22-Vzdálenosti!$J$22*IF('Tabulky jízd'!AY26&gt;0,"1","0")</f>
        <v>0</v>
      </c>
      <c r="AZ22" s="4">
        <f>2*'Tabulky jízd'!AZ26*Vzdálenosti!$J$22-Vzdálenosti!$J$22*IF('Tabulky jízd'!AZ26&gt;0,"1","0")</f>
        <v>0</v>
      </c>
      <c r="BA22" s="4">
        <f>2*'Tabulky jízd'!BA26*Vzdálenosti!$J$22-Vzdálenosti!$J$22*IF('Tabulky jízd'!BA26&gt;0,"1","0")</f>
        <v>0</v>
      </c>
      <c r="BB22" s="4">
        <f>2*'Tabulky jízd'!BB26*Vzdálenosti!$J$22-Vzdálenosti!$J$22*IF('Tabulky jízd'!BB26&gt;0,"1","0")</f>
        <v>0</v>
      </c>
      <c r="BC22" s="4">
        <f>2*'Tabulky jízd'!BC26*Vzdálenosti!$J$22-Vzdálenosti!$J$22*IF('Tabulky jízd'!BC26&gt;0,"1","0")</f>
        <v>0</v>
      </c>
      <c r="BD22" s="4">
        <f>2*'Tabulky jízd'!BD26*Vzdálenosti!$J$22-Vzdálenosti!$J$22*IF('Tabulky jízd'!BD26&gt;0,"1","0")</f>
        <v>0</v>
      </c>
      <c r="BE22" s="4">
        <f>2*'Tabulky jízd'!BE26*Vzdálenosti!$J$22-Vzdálenosti!$J$22*IF('Tabulky jízd'!BE26&gt;0,"1","0")</f>
        <v>0</v>
      </c>
      <c r="BF22" s="4">
        <f>2*'Tabulky jízd'!BF26*Vzdálenosti!$J$22-Vzdálenosti!$J$22*IF('Tabulky jízd'!BF26&gt;0,"1","0")</f>
        <v>0</v>
      </c>
      <c r="BG22" s="4">
        <f>2*'Tabulky jízd'!BG26*Vzdálenosti!$J$22-Vzdálenosti!$J$22*IF('Tabulky jízd'!BG26&gt;0,"1","0")</f>
        <v>78</v>
      </c>
      <c r="BH22" s="4">
        <f>2*'Tabulky jízd'!BH26*Vzdálenosti!$J$22-Vzdálenosti!$J$22*IF('Tabulky jízd'!BH26&gt;0,"1","0")</f>
        <v>0</v>
      </c>
      <c r="BI22" s="4">
        <f>2*'Tabulky jízd'!BI26*Vzdálenosti!$J$22-Vzdálenosti!$J$22*IF('Tabulky jízd'!BI26&gt;0,"1","0")</f>
        <v>0</v>
      </c>
      <c r="BJ22" s="4">
        <f>2*'Tabulky jízd'!BJ26*Vzdálenosti!$J$22-Vzdálenosti!$J$22*IF('Tabulky jízd'!BJ26&gt;0,"1","0")</f>
        <v>78</v>
      </c>
      <c r="BK22" s="4">
        <f>2*'Tabulky jízd'!BK26*Vzdálenosti!$J$22-Vzdálenosti!$J$22*IF('Tabulky jízd'!BK26&gt;0,"1","0")</f>
        <v>0</v>
      </c>
      <c r="BL22" s="4">
        <f>2*'Tabulky jízd'!BL26*Vzdálenosti!$J$22-Vzdálenosti!$J$22*IF('Tabulky jízd'!BL26&gt;0,"1","0")</f>
        <v>0</v>
      </c>
      <c r="BM22" s="4">
        <f>2*'Tabulky jízd'!BM26*Vzdálenosti!$J$22-Vzdálenosti!$J$22*IF('Tabulky jízd'!BM26&gt;0,"1","0")</f>
        <v>78</v>
      </c>
      <c r="BN22" s="4">
        <f>2*'Tabulky jízd'!BN26*Vzdálenosti!$J$22-Vzdálenosti!$J$22*IF('Tabulky jízd'!BN26&gt;0,"1","0")</f>
        <v>0</v>
      </c>
      <c r="BO22" s="4">
        <f>2*'Tabulky jízd'!BO26*Vzdálenosti!$J$22-Vzdálenosti!$J$22*IF('Tabulky jízd'!BO26&gt;0,"1","0")</f>
        <v>78</v>
      </c>
      <c r="BP22" s="4">
        <f>2*'Tabulky jízd'!BP26*Vzdálenosti!$J$22-Vzdálenosti!$J$22*IF('Tabulky jízd'!BP26&gt;0,"1","0")</f>
        <v>0</v>
      </c>
      <c r="BQ22" s="4">
        <f>2*'Tabulky jízd'!BQ26*Vzdálenosti!$J$22-Vzdálenosti!$J$22*IF('Tabulky jízd'!BQ26&gt;0,"1","0")</f>
        <v>0</v>
      </c>
      <c r="BR22" s="4">
        <f>2*'Tabulky jízd'!BR26*Vzdálenosti!$J$22-Vzdálenosti!$J$22*IF('Tabulky jízd'!BR26&gt;0,"1","0")</f>
        <v>0</v>
      </c>
      <c r="BS22" s="4">
        <f>2*'Tabulky jízd'!BS26*Vzdálenosti!$J$22-Vzdálenosti!$J$22*IF('Tabulky jízd'!BS26&gt;0,"1","0")</f>
        <v>0</v>
      </c>
      <c r="BT22" s="4">
        <f>2*'Tabulky jízd'!BT26*Vzdálenosti!$J$22-Vzdálenosti!$J$22*IF('Tabulky jízd'!BT26&gt;0,"1","0")</f>
        <v>0</v>
      </c>
      <c r="BU22" s="4">
        <f>2*'Tabulky jízd'!BU26*Vzdálenosti!$J$22-Vzdálenosti!$J$22*IF('Tabulky jízd'!BU26&gt;0,"1","0")</f>
        <v>0</v>
      </c>
      <c r="BV22" s="4">
        <f>2*'Tabulky jízd'!BV26*Vzdálenosti!$J$22-Vzdálenosti!$J$22*IF('Tabulky jízd'!BV26&gt;0,"1","0")</f>
        <v>0</v>
      </c>
      <c r="BW22" s="4">
        <f>2*'Tabulky jízd'!BW26*Vzdálenosti!$J$22-Vzdálenosti!$J$22*IF('Tabulky jízd'!BW26&gt;0,"1","0")</f>
        <v>0</v>
      </c>
      <c r="BX22" s="4">
        <f>2*'Tabulky jízd'!BX26*Vzdálenosti!$J$22-Vzdálenosti!$J$22*IF('Tabulky jízd'!BX26&gt;0,"1","0")</f>
        <v>0</v>
      </c>
      <c r="BY22" s="4">
        <f>2*'Tabulky jízd'!BY26*Vzdálenosti!$J$22-Vzdálenosti!$J$22*IF('Tabulky jízd'!BY26&gt;0,"1","0")</f>
        <v>78</v>
      </c>
      <c r="BZ22" s="4">
        <f>2*'Tabulky jízd'!BZ26*Vzdálenosti!$J$22-Vzdálenosti!$J$22*IF('Tabulky jízd'!BZ26&gt;0,"1","0")</f>
        <v>0</v>
      </c>
      <c r="CA22" s="4">
        <f>2*'Tabulky jízd'!CA26*Vzdálenosti!$J$22-Vzdálenosti!$J$22*IF('Tabulky jízd'!CA26&gt;0,"1","0")</f>
        <v>78</v>
      </c>
      <c r="CB22" s="4">
        <f>2*'Tabulky jízd'!CB26*Vzdálenosti!$J$22-Vzdálenosti!$J$22*IF('Tabulky jízd'!CB26&gt;0,"1","0")</f>
        <v>0</v>
      </c>
      <c r="CC22" s="4">
        <f>2*'Tabulky jízd'!CC26*Vzdálenosti!$J$22-Vzdálenosti!$J$22*IF('Tabulky jízd'!CC26&gt;0,"1","0")</f>
        <v>78</v>
      </c>
      <c r="CD22" s="4">
        <f>2*'Tabulky jízd'!CD26*Vzdálenosti!$J$22-Vzdálenosti!$J$22*IF('Tabulky jízd'!CD26&gt;0,"1","0")</f>
        <v>0</v>
      </c>
      <c r="CE22" s="4">
        <f>2*'Tabulky jízd'!CE26*Vzdálenosti!$J$22-Vzdálenosti!$J$22*IF('Tabulky jízd'!CE26&gt;0,"1","0")</f>
        <v>0</v>
      </c>
      <c r="CF22" s="4">
        <f>2*'Tabulky jízd'!CF26*Vzdálenosti!$J$22-Vzdálenosti!$J$22*IF('Tabulky jízd'!CF26&gt;0,"1","0")</f>
        <v>78</v>
      </c>
      <c r="CG22" s="4">
        <f>2*'Tabulky jízd'!CG26*Vzdálenosti!$J$22-Vzdálenosti!$J$22*IF('Tabulky jízd'!CG26&gt;0,"1","0")</f>
        <v>0</v>
      </c>
      <c r="CH22" s="4">
        <f>2*'Tabulky jízd'!CH26*Vzdálenosti!$J$22-Vzdálenosti!$J$22*IF('Tabulky jízd'!CH26&gt;0,"1","0")</f>
        <v>0</v>
      </c>
      <c r="CI22" s="4">
        <f>2*'Tabulky jízd'!CI26*Vzdálenosti!$J$22-Vzdálenosti!$J$22*IF('Tabulky jízd'!CI26&gt;0,"1","0")</f>
        <v>78</v>
      </c>
      <c r="CJ22" s="4">
        <f>2*'Tabulky jízd'!CJ26*Vzdálenosti!$J$22-Vzdálenosti!$J$22*IF('Tabulky jízd'!CJ26&gt;0,"1","0")</f>
        <v>0</v>
      </c>
      <c r="CK22" s="4">
        <f>2*'Tabulky jízd'!CK26*Vzdálenosti!$J$22-Vzdálenosti!$J$22*IF('Tabulky jízd'!CK26&gt;0,"1","0")</f>
        <v>0</v>
      </c>
      <c r="CL22" s="4">
        <f>2*'Tabulky jízd'!CL26*Vzdálenosti!$J$22-Vzdálenosti!$J$22*IF('Tabulky jízd'!CL26&gt;0,"1","0")</f>
        <v>0</v>
      </c>
      <c r="CM22" s="4">
        <f>2*'Tabulky jízd'!CM26*Vzdálenosti!$J$22-Vzdálenosti!$J$22*IF('Tabulky jízd'!CM26&gt;0,"1","0")</f>
        <v>0</v>
      </c>
      <c r="CN22" s="4">
        <f>2*'Tabulky jízd'!CN26*Vzdálenosti!$J$22-Vzdálenosti!$J$22*IF('Tabulky jízd'!CN26&gt;0,"1","0")</f>
        <v>0</v>
      </c>
      <c r="CO22" s="4">
        <f>2*'Tabulky jízd'!CO26*Vzdálenosti!$J$22-Vzdálenosti!$J$22*IF('Tabulky jízd'!CO26&gt;0,"1","0")</f>
        <v>0</v>
      </c>
      <c r="CP22" s="4">
        <f>2*'Tabulky jízd'!CP26*Vzdálenosti!$J$22-Vzdálenosti!$J$22*IF('Tabulky jízd'!CP26&gt;0,"1","0")</f>
        <v>0</v>
      </c>
      <c r="CQ22" s="4">
        <f>2*'Tabulky jízd'!CQ26*Vzdálenosti!$J$22-Vzdálenosti!$J$22*IF('Tabulky jízd'!CQ26&gt;0,"1","0")</f>
        <v>0</v>
      </c>
      <c r="CR22" s="4">
        <f>2*'Tabulky jízd'!CR26*Vzdálenosti!$J$22-Vzdálenosti!$J$22*IF('Tabulky jízd'!CR26&gt;0,"1","0")</f>
        <v>0</v>
      </c>
      <c r="CS22" s="4">
        <f>2*'Tabulky jízd'!CS26*Vzdálenosti!$J$22-Vzdálenosti!$J$22*IF('Tabulky jízd'!CS26&gt;0,"1","0")</f>
        <v>0</v>
      </c>
      <c r="CT22" s="4">
        <f>2*'Tabulky jízd'!CT26*Vzdálenosti!$J$22-Vzdálenosti!$J$22*IF('Tabulky jízd'!CT26&gt;0,"1","0")</f>
        <v>78</v>
      </c>
      <c r="CU22" s="4">
        <f>2*'Tabulky jízd'!CU26*Vzdálenosti!$J$22-Vzdálenosti!$J$22*IF('Tabulky jízd'!CU26&gt;0,"1","0")</f>
        <v>78</v>
      </c>
      <c r="CV22" s="4">
        <f>2*'Tabulky jízd'!CV26*Vzdálenosti!$J$22-Vzdálenosti!$J$22*IF('Tabulky jízd'!CV26&gt;0,"1","0")</f>
        <v>0</v>
      </c>
      <c r="CW22" s="16">
        <f t="shared" si="0"/>
        <v>2184</v>
      </c>
    </row>
    <row r="23" spans="1:101" s="15" customFormat="1" x14ac:dyDescent="0.25">
      <c r="A23" s="19"/>
      <c r="B23" s="155" t="s">
        <v>63</v>
      </c>
      <c r="C23" s="155" t="s">
        <v>64</v>
      </c>
      <c r="D23" s="135" t="s">
        <v>315</v>
      </c>
      <c r="E23" s="155" t="s">
        <v>68</v>
      </c>
      <c r="F23" s="16">
        <v>3</v>
      </c>
      <c r="G23" s="16"/>
      <c r="H23" s="4">
        <f>2*'Tabulky jízd'!H27*Vzdálenosti!$G$22-Vzdálenosti!$G$22*IF('Tabulky jízd'!H27&gt;0,"1","0")</f>
        <v>0</v>
      </c>
      <c r="I23" s="4">
        <f>2*'Tabulky jízd'!I27*Vzdálenosti!$G$22-Vzdálenosti!$G$22*IF('Tabulky jízd'!I27&gt;0,"1","0")</f>
        <v>0</v>
      </c>
      <c r="J23" s="4">
        <f>2*'Tabulky jízd'!J27*Vzdálenosti!$G$22-Vzdálenosti!$G$22*IF('Tabulky jízd'!J27&gt;0,"1","0")</f>
        <v>0</v>
      </c>
      <c r="K23" s="4">
        <f>2*'Tabulky jízd'!K27*Vzdálenosti!$G$22-Vzdálenosti!$G$22*IF('Tabulky jízd'!K27&gt;0,"1","0")</f>
        <v>0</v>
      </c>
      <c r="L23" s="4">
        <f>2*'Tabulky jízd'!L27*Vzdálenosti!$G$22-Vzdálenosti!$G$22*IF('Tabulky jízd'!L27&gt;0,"1","0")</f>
        <v>0</v>
      </c>
      <c r="M23" s="4">
        <f>2*'Tabulky jízd'!M27*Vzdálenosti!$G$22-Vzdálenosti!$G$22*IF('Tabulky jízd'!M27&gt;0,"1","0")</f>
        <v>0</v>
      </c>
      <c r="N23" s="4">
        <f>2*'Tabulky jízd'!N27*Vzdálenosti!$G$22-Vzdálenosti!$G$22*IF('Tabulky jízd'!N27&gt;0,"1","0")</f>
        <v>0</v>
      </c>
      <c r="O23" s="4">
        <f>2*'Tabulky jízd'!O27*Vzdálenosti!$G$22-Vzdálenosti!$G$22*IF('Tabulky jízd'!O27&gt;0,"1","0")</f>
        <v>0</v>
      </c>
      <c r="P23" s="4">
        <f>2*'Tabulky jízd'!P27*Vzdálenosti!$G$22-Vzdálenosti!$G$22*IF('Tabulky jízd'!P27&gt;0,"1","0")</f>
        <v>0</v>
      </c>
      <c r="Q23" s="4">
        <f>2*'Tabulky jízd'!Q27*Vzdálenosti!$G$22-Vzdálenosti!$G$22*IF('Tabulky jízd'!Q27&gt;0,"1","0")</f>
        <v>0</v>
      </c>
      <c r="R23" s="4">
        <f>2*'Tabulky jízd'!R27*Vzdálenosti!$G$22-Vzdálenosti!$G$22*IF('Tabulky jízd'!R27&gt;0,"1","0")</f>
        <v>0</v>
      </c>
      <c r="S23" s="4">
        <f>2*'Tabulky jízd'!S27*Vzdálenosti!$G$22-Vzdálenosti!$G$22*IF('Tabulky jízd'!S27&gt;0,"1","0")</f>
        <v>0</v>
      </c>
      <c r="T23" s="4">
        <f>2*'Tabulky jízd'!T27*Vzdálenosti!$G$22-Vzdálenosti!$G$22*IF('Tabulky jízd'!T27&gt;0,"1","0")</f>
        <v>0</v>
      </c>
      <c r="U23" s="4">
        <f>2*'Tabulky jízd'!U27*Vzdálenosti!$G$22-Vzdálenosti!$G$22*IF('Tabulky jízd'!U27&gt;0,"1","0")</f>
        <v>0</v>
      </c>
      <c r="V23" s="4">
        <f>2*'Tabulky jízd'!V27*Vzdálenosti!$G$22-Vzdálenosti!$G$22*IF('Tabulky jízd'!V27&gt;0,"1","0")</f>
        <v>176</v>
      </c>
      <c r="W23" s="4">
        <f>2*'Tabulky jízd'!W27*Vzdálenosti!$G$22-Vzdálenosti!$G$22*IF('Tabulky jízd'!W27&gt;0,"1","0")</f>
        <v>0</v>
      </c>
      <c r="X23" s="4">
        <f>2*'Tabulky jízd'!X27*Vzdálenosti!$G$22-Vzdálenosti!$G$22*IF('Tabulky jízd'!X27&gt;0,"1","0")</f>
        <v>0</v>
      </c>
      <c r="Y23" s="4">
        <f>2*'Tabulky jízd'!Y27*Vzdálenosti!$G$22-Vzdálenosti!$G$22*IF('Tabulky jízd'!Y27&gt;0,"1","0")</f>
        <v>0</v>
      </c>
      <c r="Z23" s="4">
        <f>2*'Tabulky jízd'!Z27*Vzdálenosti!$G$22-Vzdálenosti!$G$22*IF('Tabulky jízd'!Z27&gt;0,"1","0")</f>
        <v>0</v>
      </c>
      <c r="AA23" s="4">
        <f>2*'Tabulky jízd'!AA27*Vzdálenosti!$G$22-Vzdálenosti!$G$22*IF('Tabulky jízd'!AA27&gt;0,"1","0")</f>
        <v>0</v>
      </c>
      <c r="AB23" s="4">
        <f>2*'Tabulky jízd'!AB27*Vzdálenosti!$G$22-Vzdálenosti!$G$22*IF('Tabulky jízd'!AB27&gt;0,"1","0")</f>
        <v>0</v>
      </c>
      <c r="AC23" s="4">
        <f>2*'Tabulky jízd'!AC27*Vzdálenosti!$G$22-Vzdálenosti!$G$22*IF('Tabulky jízd'!AC27&gt;0,"1","0")</f>
        <v>0</v>
      </c>
      <c r="AD23" s="4">
        <f>2*'Tabulky jízd'!AD27*Vzdálenosti!$G$22-Vzdálenosti!$G$22*IF('Tabulky jízd'!AD27&gt;0,"1","0")</f>
        <v>0</v>
      </c>
      <c r="AE23" s="4">
        <f>2*'Tabulky jízd'!AE27*Vzdálenosti!$G$22-Vzdálenosti!$G$22*IF('Tabulky jízd'!AE27&gt;0,"1","0")</f>
        <v>0</v>
      </c>
      <c r="AF23" s="4">
        <f>2*'Tabulky jízd'!AF27*Vzdálenosti!$G$22-Vzdálenosti!$G$22*IF('Tabulky jízd'!AF27&gt;0,"1","0")</f>
        <v>0</v>
      </c>
      <c r="AG23" s="4">
        <f>2*'Tabulky jízd'!AG27*Vzdálenosti!$G$22-Vzdálenosti!$G$22*IF('Tabulky jízd'!AG27&gt;0,"1","0")</f>
        <v>0</v>
      </c>
      <c r="AH23" s="4">
        <f>2*'Tabulky jízd'!AH27*Vzdálenosti!$G$22-Vzdálenosti!$G$22*IF('Tabulky jízd'!AH27&gt;0,"1","0")</f>
        <v>0</v>
      </c>
      <c r="AI23" s="4">
        <f>2*'Tabulky jízd'!AI27*Vzdálenosti!$G$22-Vzdálenosti!$G$22*IF('Tabulky jízd'!AI27&gt;0,"1","0")</f>
        <v>0</v>
      </c>
      <c r="AJ23" s="4">
        <f>2*'Tabulky jízd'!AJ27*Vzdálenosti!$G$22-Vzdálenosti!$G$22*IF('Tabulky jízd'!AJ27&gt;0,"1","0")</f>
        <v>0</v>
      </c>
      <c r="AK23" s="4">
        <f>2*'Tabulky jízd'!AK27*Vzdálenosti!$G$22-Vzdálenosti!$G$22*IF('Tabulky jízd'!AK27&gt;0,"1","0")</f>
        <v>0</v>
      </c>
      <c r="AL23" s="4">
        <f>2*'Tabulky jízd'!AL27*Vzdálenosti!$G$22-Vzdálenosti!$G$22*IF('Tabulky jízd'!AL27&gt;0,"1","0")</f>
        <v>0</v>
      </c>
      <c r="AM23" s="4">
        <f>2*'Tabulky jízd'!AM27*Vzdálenosti!$G$22-Vzdálenosti!$G$22*IF('Tabulky jízd'!AM27&gt;0,"1","0")</f>
        <v>0</v>
      </c>
      <c r="AN23" s="4">
        <f>2*'Tabulky jízd'!AN27*Vzdálenosti!$G$22-Vzdálenosti!$G$22*IF('Tabulky jízd'!AN27&gt;0,"1","0")</f>
        <v>176</v>
      </c>
      <c r="AO23" s="4">
        <f>2*'Tabulky jízd'!AO27*Vzdálenosti!$G$22-Vzdálenosti!$G$22*IF('Tabulky jízd'!AO27&gt;0,"1","0")</f>
        <v>0</v>
      </c>
      <c r="AP23" s="4">
        <f>2*'Tabulky jízd'!AP27*Vzdálenosti!$G$22-Vzdálenosti!$G$22*IF('Tabulky jízd'!AP27&gt;0,"1","0")</f>
        <v>0</v>
      </c>
      <c r="AQ23" s="4">
        <f>2*'Tabulky jízd'!AQ27*Vzdálenosti!$G$22-Vzdálenosti!$G$22*IF('Tabulky jízd'!AQ27&gt;0,"1","0")</f>
        <v>0</v>
      </c>
      <c r="AR23" s="4">
        <f>2*'Tabulky jízd'!AR27*Vzdálenosti!$G$22-Vzdálenosti!$G$22*IF('Tabulky jízd'!AR27&gt;0,"1","0")</f>
        <v>0</v>
      </c>
      <c r="AS23" s="4">
        <f>2*'Tabulky jízd'!AS27*Vzdálenosti!$G$22-Vzdálenosti!$G$22*IF('Tabulky jízd'!AS27&gt;0,"1","0")</f>
        <v>0</v>
      </c>
      <c r="AT23" s="4">
        <f>2*'Tabulky jízd'!AT27*Vzdálenosti!$G$22-Vzdálenosti!$G$22*IF('Tabulky jízd'!AT27&gt;0,"1","0")</f>
        <v>0</v>
      </c>
      <c r="AU23" s="4">
        <f>2*'Tabulky jízd'!AU27*Vzdálenosti!$G$22-Vzdálenosti!$G$22*IF('Tabulky jízd'!AU27&gt;0,"1","0")</f>
        <v>0</v>
      </c>
      <c r="AV23" s="4">
        <f>2*'Tabulky jízd'!AV27*Vzdálenosti!$G$22-Vzdálenosti!$G$22*IF('Tabulky jízd'!AV27&gt;0,"1","0")</f>
        <v>0</v>
      </c>
      <c r="AW23" s="4">
        <f>2*'Tabulky jízd'!AW27*Vzdálenosti!$G$22-Vzdálenosti!$G$22*IF('Tabulky jízd'!AW27&gt;0,"1","0")</f>
        <v>0</v>
      </c>
      <c r="AX23" s="4">
        <f>2*'Tabulky jízd'!AX27*Vzdálenosti!$G$22-Vzdálenosti!$G$22*IF('Tabulky jízd'!AX27&gt;0,"1","0")</f>
        <v>0</v>
      </c>
      <c r="AY23" s="4">
        <f>2*'Tabulky jízd'!AY27*Vzdálenosti!$G$22-Vzdálenosti!$G$22*IF('Tabulky jízd'!AY27&gt;0,"1","0")</f>
        <v>0</v>
      </c>
      <c r="AZ23" s="4">
        <f>2*'Tabulky jízd'!AZ27*Vzdálenosti!$G$22-Vzdálenosti!$G$22*IF('Tabulky jízd'!AZ27&gt;0,"1","0")</f>
        <v>0</v>
      </c>
      <c r="BA23" s="4">
        <f>2*'Tabulky jízd'!BA27*Vzdálenosti!$G$22-Vzdálenosti!$G$22*IF('Tabulky jízd'!BA27&gt;0,"1","0")</f>
        <v>0</v>
      </c>
      <c r="BB23" s="4">
        <f>2*'Tabulky jízd'!BB27*Vzdálenosti!$G$22-Vzdálenosti!$G$22*IF('Tabulky jízd'!BB27&gt;0,"1","0")</f>
        <v>0</v>
      </c>
      <c r="BC23" s="4">
        <f>2*'Tabulky jízd'!BC27*Vzdálenosti!$G$22-Vzdálenosti!$G$22*IF('Tabulky jízd'!BC27&gt;0,"1","0")</f>
        <v>0</v>
      </c>
      <c r="BD23" s="4">
        <f>2*'Tabulky jízd'!BD27*Vzdálenosti!$G$22-Vzdálenosti!$G$22*IF('Tabulky jízd'!BD27&gt;0,"1","0")</f>
        <v>0</v>
      </c>
      <c r="BE23" s="4">
        <f>2*'Tabulky jízd'!BE27*Vzdálenosti!$G$22-Vzdálenosti!$G$22*IF('Tabulky jízd'!BE27&gt;0,"1","0")</f>
        <v>528</v>
      </c>
      <c r="BF23" s="4">
        <f>2*'Tabulky jízd'!BF27*Vzdálenosti!$G$22-Vzdálenosti!$G$22*IF('Tabulky jízd'!BF27&gt;0,"1","0")</f>
        <v>0</v>
      </c>
      <c r="BG23" s="4">
        <f>2*'Tabulky jízd'!BG27*Vzdálenosti!$G$22-Vzdálenosti!$G$22*IF('Tabulky jízd'!BG27&gt;0,"1","0")</f>
        <v>0</v>
      </c>
      <c r="BH23" s="4">
        <f>2*'Tabulky jízd'!BH27*Vzdálenosti!$G$22-Vzdálenosti!$G$22*IF('Tabulky jízd'!BH27&gt;0,"1","0")</f>
        <v>0</v>
      </c>
      <c r="BI23" s="4">
        <f>2*'Tabulky jízd'!BI27*Vzdálenosti!$G$22-Vzdálenosti!$G$22*IF('Tabulky jízd'!BI27&gt;0,"1","0")</f>
        <v>0</v>
      </c>
      <c r="BJ23" s="4">
        <f>2*'Tabulky jízd'!BJ27*Vzdálenosti!$G$22-Vzdálenosti!$G$22*IF('Tabulky jízd'!BJ27&gt;0,"1","0")</f>
        <v>0</v>
      </c>
      <c r="BK23" s="4">
        <f>2*'Tabulky jízd'!BK27*Vzdálenosti!$G$22-Vzdálenosti!$G$22*IF('Tabulky jízd'!BK27&gt;0,"1","0")</f>
        <v>176</v>
      </c>
      <c r="BL23" s="4">
        <f>2*'Tabulky jízd'!BL27*Vzdálenosti!$G$22-Vzdálenosti!$G$22*IF('Tabulky jízd'!BL27&gt;0,"1","0")</f>
        <v>0</v>
      </c>
      <c r="BM23" s="4">
        <f>2*'Tabulky jízd'!BM27*Vzdálenosti!$G$22-Vzdálenosti!$G$22*IF('Tabulky jízd'!BM27&gt;0,"1","0")</f>
        <v>0</v>
      </c>
      <c r="BN23" s="4">
        <f>2*'Tabulky jízd'!BN27*Vzdálenosti!$G$22-Vzdálenosti!$G$22*IF('Tabulky jízd'!BN27&gt;0,"1","0")</f>
        <v>0</v>
      </c>
      <c r="BO23" s="4">
        <f>2*'Tabulky jízd'!BO27*Vzdálenosti!$G$22-Vzdálenosti!$G$22*IF('Tabulky jízd'!BO27&gt;0,"1","0")</f>
        <v>0</v>
      </c>
      <c r="BP23" s="4">
        <f>2*'Tabulky jízd'!BP27*Vzdálenosti!$G$22-Vzdálenosti!$G$22*IF('Tabulky jízd'!BP27&gt;0,"1","0")</f>
        <v>0</v>
      </c>
      <c r="BQ23" s="4">
        <f>2*'Tabulky jízd'!BQ27*Vzdálenosti!$G$22-Vzdálenosti!$G$22*IF('Tabulky jízd'!BQ27&gt;0,"1","0")</f>
        <v>0</v>
      </c>
      <c r="BR23" s="4">
        <f>2*'Tabulky jízd'!BR27*Vzdálenosti!$G$22-Vzdálenosti!$G$22*IF('Tabulky jízd'!BR27&gt;0,"1","0")</f>
        <v>0</v>
      </c>
      <c r="BS23" s="4">
        <f>2*'Tabulky jízd'!BS27*Vzdálenosti!$G$22-Vzdálenosti!$G$22*IF('Tabulky jízd'!BS27&gt;0,"1","0")</f>
        <v>0</v>
      </c>
      <c r="BT23" s="4">
        <f>2*'Tabulky jízd'!BT27*Vzdálenosti!$G$22-Vzdálenosti!$G$22*IF('Tabulky jízd'!BT27&gt;0,"1","0")</f>
        <v>0</v>
      </c>
      <c r="BU23" s="4">
        <f>2*'Tabulky jízd'!BU27*Vzdálenosti!$G$22-Vzdálenosti!$G$22*IF('Tabulky jízd'!BU27&gt;0,"1","0")</f>
        <v>0</v>
      </c>
      <c r="BV23" s="4">
        <f>2*'Tabulky jízd'!BV27*Vzdálenosti!$G$22-Vzdálenosti!$G$22*IF('Tabulky jízd'!BV27&gt;0,"1","0")</f>
        <v>0</v>
      </c>
      <c r="BW23" s="4">
        <f>2*'Tabulky jízd'!BW27*Vzdálenosti!$G$22-Vzdálenosti!$G$22*IF('Tabulky jízd'!BW27&gt;0,"1","0")</f>
        <v>0</v>
      </c>
      <c r="BX23" s="4">
        <f>2*'Tabulky jízd'!BX27*Vzdálenosti!$G$22-Vzdálenosti!$G$22*IF('Tabulky jízd'!BX27&gt;0,"1","0")</f>
        <v>0</v>
      </c>
      <c r="BY23" s="4">
        <f>2*'Tabulky jízd'!BY27*Vzdálenosti!$G$22-Vzdálenosti!$G$22*IF('Tabulky jízd'!BY27&gt;0,"1","0")</f>
        <v>0</v>
      </c>
      <c r="BZ23" s="4">
        <f>2*'Tabulky jízd'!BZ27*Vzdálenosti!$G$22-Vzdálenosti!$G$22*IF('Tabulky jízd'!BZ27&gt;0,"1","0")</f>
        <v>0</v>
      </c>
      <c r="CA23" s="4">
        <f>2*'Tabulky jízd'!CA27*Vzdálenosti!$G$22-Vzdálenosti!$G$22*IF('Tabulky jízd'!CA27&gt;0,"1","0")</f>
        <v>0</v>
      </c>
      <c r="CB23" s="4">
        <f>2*'Tabulky jízd'!CB27*Vzdálenosti!$G$22-Vzdálenosti!$G$22*IF('Tabulky jízd'!CB27&gt;0,"1","0")</f>
        <v>0</v>
      </c>
      <c r="CC23" s="4">
        <f>2*'Tabulky jízd'!CC27*Vzdálenosti!$G$22-Vzdálenosti!$G$22*IF('Tabulky jízd'!CC27&gt;0,"1","0")</f>
        <v>0</v>
      </c>
      <c r="CD23" s="4">
        <f>2*'Tabulky jízd'!CD27*Vzdálenosti!$G$22-Vzdálenosti!$G$22*IF('Tabulky jízd'!CD27&gt;0,"1","0")</f>
        <v>0</v>
      </c>
      <c r="CE23" s="4">
        <f>2*'Tabulky jízd'!CE27*Vzdálenosti!$G$22-Vzdálenosti!$G$22*IF('Tabulky jízd'!CE27&gt;0,"1","0")</f>
        <v>0</v>
      </c>
      <c r="CF23" s="4">
        <f>2*'Tabulky jízd'!CF27*Vzdálenosti!$G$22-Vzdálenosti!$G$22*IF('Tabulky jízd'!CF27&gt;0,"1","0")</f>
        <v>176</v>
      </c>
      <c r="CG23" s="4">
        <f>2*'Tabulky jízd'!CG27*Vzdálenosti!$G$22-Vzdálenosti!$G$22*IF('Tabulky jízd'!CG27&gt;0,"1","0")</f>
        <v>0</v>
      </c>
      <c r="CH23" s="4">
        <f>2*'Tabulky jízd'!CH27*Vzdálenosti!$G$22-Vzdálenosti!$G$22*IF('Tabulky jízd'!CH27&gt;0,"1","0")</f>
        <v>0</v>
      </c>
      <c r="CI23" s="4">
        <f>2*'Tabulky jízd'!CI27*Vzdálenosti!$G$22-Vzdálenosti!$G$22*IF('Tabulky jízd'!CI27&gt;0,"1","0")</f>
        <v>176</v>
      </c>
      <c r="CJ23" s="4">
        <f>2*'Tabulky jízd'!CJ27*Vzdálenosti!$G$22-Vzdálenosti!$G$22*IF('Tabulky jízd'!CJ27&gt;0,"1","0")</f>
        <v>0</v>
      </c>
      <c r="CK23" s="4">
        <f>2*'Tabulky jízd'!CK27*Vzdálenosti!$G$22-Vzdálenosti!$G$22*IF('Tabulky jízd'!CK27&gt;0,"1","0")</f>
        <v>0</v>
      </c>
      <c r="CL23" s="4">
        <f>2*'Tabulky jízd'!CL27*Vzdálenosti!$G$22-Vzdálenosti!$G$22*IF('Tabulky jízd'!CL27&gt;0,"1","0")</f>
        <v>0</v>
      </c>
      <c r="CM23" s="4">
        <f>2*'Tabulky jízd'!CM27*Vzdálenosti!$G$22-Vzdálenosti!$G$22*IF('Tabulky jízd'!CM27&gt;0,"1","0")</f>
        <v>0</v>
      </c>
      <c r="CN23" s="4">
        <f>2*'Tabulky jízd'!CN27*Vzdálenosti!$G$22-Vzdálenosti!$G$22*IF('Tabulky jízd'!CN27&gt;0,"1","0")</f>
        <v>0</v>
      </c>
      <c r="CO23" s="4">
        <f>2*'Tabulky jízd'!CO27*Vzdálenosti!$G$22-Vzdálenosti!$G$22*IF('Tabulky jízd'!CO27&gt;0,"1","0")</f>
        <v>0</v>
      </c>
      <c r="CP23" s="4">
        <f>2*'Tabulky jízd'!CP27*Vzdálenosti!$G$22-Vzdálenosti!$G$22*IF('Tabulky jízd'!CP27&gt;0,"1","0")</f>
        <v>0</v>
      </c>
      <c r="CQ23" s="4">
        <f>2*'Tabulky jízd'!CQ27*Vzdálenosti!$G$22-Vzdálenosti!$G$22*IF('Tabulky jízd'!CQ27&gt;0,"1","0")</f>
        <v>0</v>
      </c>
      <c r="CR23" s="4">
        <f>2*'Tabulky jízd'!CR27*Vzdálenosti!$G$22-Vzdálenosti!$G$22*IF('Tabulky jízd'!CR27&gt;0,"1","0")</f>
        <v>0</v>
      </c>
      <c r="CS23" s="4">
        <f>2*'Tabulky jízd'!CS27*Vzdálenosti!$G$22-Vzdálenosti!$G$22*IF('Tabulky jízd'!CS27&gt;0,"1","0")</f>
        <v>0</v>
      </c>
      <c r="CT23" s="4">
        <f>2*'Tabulky jízd'!CT27*Vzdálenosti!$G$22-Vzdálenosti!$G$22*IF('Tabulky jízd'!CT27&gt;0,"1","0")</f>
        <v>0</v>
      </c>
      <c r="CU23" s="4">
        <f>2*'Tabulky jízd'!CU27*Vzdálenosti!$G$22-Vzdálenosti!$G$22*IF('Tabulky jízd'!CU27&gt;0,"1","0")</f>
        <v>0</v>
      </c>
      <c r="CV23" s="4">
        <f>2*'Tabulky jízd'!CV27*Vzdálenosti!$G$22-Vzdálenosti!$G$22*IF('Tabulky jízd'!CV27&gt;0,"1","0")</f>
        <v>0</v>
      </c>
      <c r="CW23" s="16">
        <f t="shared" si="0"/>
        <v>1408</v>
      </c>
    </row>
    <row r="24" spans="1:101" s="15" customFormat="1" x14ac:dyDescent="0.25">
      <c r="A24" s="19"/>
      <c r="B24" s="155" t="s">
        <v>70</v>
      </c>
      <c r="C24" s="155" t="s">
        <v>64</v>
      </c>
      <c r="D24" s="135" t="s">
        <v>314</v>
      </c>
      <c r="E24" s="4" t="s">
        <v>69</v>
      </c>
      <c r="F24" s="16">
        <v>3</v>
      </c>
      <c r="G24" s="16"/>
      <c r="H24" s="4">
        <f>2*'Tabulky jízd'!H28*Vzdálenosti!$J$23-Vzdálenosti!$J$23*IF('Tabulky jízd'!H28&gt;0,"1","0")</f>
        <v>0</v>
      </c>
      <c r="I24" s="4">
        <f>2*'Tabulky jízd'!I28*Vzdálenosti!$J$23-Vzdálenosti!$J$23*IF('Tabulky jízd'!I28&gt;0,"1","0")</f>
        <v>0</v>
      </c>
      <c r="J24" s="4">
        <f>2*'Tabulky jízd'!J28*Vzdálenosti!$J$23-Vzdálenosti!$J$23*IF('Tabulky jízd'!J28&gt;0,"1","0")</f>
        <v>0</v>
      </c>
      <c r="K24" s="4">
        <f>2*'Tabulky jízd'!K28*Vzdálenosti!$J$23-Vzdálenosti!$J$23*IF('Tabulky jízd'!K28&gt;0,"1","0")</f>
        <v>0</v>
      </c>
      <c r="L24" s="4">
        <f>2*'Tabulky jízd'!L28*Vzdálenosti!$J$23-Vzdálenosti!$J$23*IF('Tabulky jízd'!L28&gt;0,"1","0")</f>
        <v>0</v>
      </c>
      <c r="M24" s="4">
        <f>2*'Tabulky jízd'!M28*Vzdálenosti!$J$23-Vzdálenosti!$J$23*IF('Tabulky jízd'!M28&gt;0,"1","0")</f>
        <v>0</v>
      </c>
      <c r="N24" s="4">
        <f>2*'Tabulky jízd'!N28*Vzdálenosti!$J$23-Vzdálenosti!$J$23*IF('Tabulky jízd'!N28&gt;0,"1","0")</f>
        <v>0</v>
      </c>
      <c r="O24" s="4">
        <f>2*'Tabulky jízd'!O28*Vzdálenosti!$J$23-Vzdálenosti!$J$23*IF('Tabulky jízd'!O28&gt;0,"1","0")</f>
        <v>33</v>
      </c>
      <c r="P24" s="4">
        <f>2*'Tabulky jízd'!P28*Vzdálenosti!$J$23-Vzdálenosti!$J$23*IF('Tabulky jízd'!P28&gt;0,"1","0")</f>
        <v>0</v>
      </c>
      <c r="Q24" s="4">
        <f>2*'Tabulky jízd'!Q28*Vzdálenosti!$J$23-Vzdálenosti!$J$23*IF('Tabulky jízd'!Q28&gt;0,"1","0")</f>
        <v>0</v>
      </c>
      <c r="R24" s="4">
        <f>2*'Tabulky jízd'!R28*Vzdálenosti!$J$23-Vzdálenosti!$J$23*IF('Tabulky jízd'!R28&gt;0,"1","0")</f>
        <v>33</v>
      </c>
      <c r="S24" s="4">
        <f>2*'Tabulky jízd'!S28*Vzdálenosti!$J$23-Vzdálenosti!$J$23*IF('Tabulky jízd'!S28&gt;0,"1","0")</f>
        <v>33</v>
      </c>
      <c r="T24" s="4">
        <f>2*'Tabulky jízd'!T28*Vzdálenosti!$J$23-Vzdálenosti!$J$23*IF('Tabulky jízd'!T28&gt;0,"1","0")</f>
        <v>0</v>
      </c>
      <c r="U24" s="4">
        <f>2*'Tabulky jízd'!U28*Vzdálenosti!$J$23-Vzdálenosti!$J$23*IF('Tabulky jízd'!U28&gt;0,"1","0")</f>
        <v>33</v>
      </c>
      <c r="V24" s="4">
        <f>2*'Tabulky jízd'!V28*Vzdálenosti!$J$23-Vzdálenosti!$J$23*IF('Tabulky jízd'!V28&gt;0,"1","0")</f>
        <v>33</v>
      </c>
      <c r="W24" s="4">
        <f>2*'Tabulky jízd'!W28*Vzdálenosti!$J$23-Vzdálenosti!$J$23*IF('Tabulky jízd'!W28&gt;0,"1","0")</f>
        <v>0</v>
      </c>
      <c r="X24" s="4">
        <f>2*'Tabulky jízd'!X28*Vzdálenosti!$J$23-Vzdálenosti!$J$23*IF('Tabulky jízd'!X28&gt;0,"1","0")</f>
        <v>33</v>
      </c>
      <c r="Y24" s="4">
        <f>2*'Tabulky jízd'!Y28*Vzdálenosti!$J$23-Vzdálenosti!$J$23*IF('Tabulky jízd'!Y28&gt;0,"1","0")</f>
        <v>0</v>
      </c>
      <c r="Z24" s="4">
        <f>2*'Tabulky jízd'!Z28*Vzdálenosti!$J$23-Vzdálenosti!$J$23*IF('Tabulky jízd'!Z28&gt;0,"1","0")</f>
        <v>0</v>
      </c>
      <c r="AA24" s="4">
        <f>2*'Tabulky jízd'!AA28*Vzdálenosti!$J$23-Vzdálenosti!$J$23*IF('Tabulky jízd'!AA28&gt;0,"1","0")</f>
        <v>0</v>
      </c>
      <c r="AB24" s="4">
        <f>2*'Tabulky jízd'!AB28*Vzdálenosti!$J$23-Vzdálenosti!$J$23*IF('Tabulky jízd'!AB28&gt;0,"1","0")</f>
        <v>0</v>
      </c>
      <c r="AC24" s="4">
        <f>2*'Tabulky jízd'!AC28*Vzdálenosti!$J$23-Vzdálenosti!$J$23*IF('Tabulky jízd'!AC28&gt;0,"1","0")</f>
        <v>0</v>
      </c>
      <c r="AD24" s="4">
        <f>2*'Tabulky jízd'!AD28*Vzdálenosti!$J$23-Vzdálenosti!$J$23*IF('Tabulky jízd'!AD28&gt;0,"1","0")</f>
        <v>0</v>
      </c>
      <c r="AE24" s="4">
        <f>2*'Tabulky jízd'!AE28*Vzdálenosti!$J$23-Vzdálenosti!$J$23*IF('Tabulky jízd'!AE28&gt;0,"1","0")</f>
        <v>0</v>
      </c>
      <c r="AF24" s="4">
        <f>2*'Tabulky jízd'!AF28*Vzdálenosti!$J$23-Vzdálenosti!$J$23*IF('Tabulky jízd'!AF28&gt;0,"1","0")</f>
        <v>0</v>
      </c>
      <c r="AG24" s="4">
        <f>2*'Tabulky jízd'!AG28*Vzdálenosti!$J$23-Vzdálenosti!$J$23*IF('Tabulky jízd'!AG28&gt;0,"1","0")</f>
        <v>0</v>
      </c>
      <c r="AH24" s="4">
        <f>2*'Tabulky jízd'!AH28*Vzdálenosti!$J$23-Vzdálenosti!$J$23*IF('Tabulky jízd'!AH28&gt;0,"1","0")</f>
        <v>0</v>
      </c>
      <c r="AI24" s="4">
        <f>2*'Tabulky jízd'!AI28*Vzdálenosti!$J$23-Vzdálenosti!$J$23*IF('Tabulky jízd'!AI28&gt;0,"1","0")</f>
        <v>0</v>
      </c>
      <c r="AJ24" s="4">
        <f>2*'Tabulky jízd'!AJ28*Vzdálenosti!$J$23-Vzdálenosti!$J$23*IF('Tabulky jízd'!AJ28&gt;0,"1","0")</f>
        <v>33</v>
      </c>
      <c r="AK24" s="4">
        <f>2*'Tabulky jízd'!AK28*Vzdálenosti!$J$23-Vzdálenosti!$J$23*IF('Tabulky jízd'!AK28&gt;0,"1","0")</f>
        <v>0</v>
      </c>
      <c r="AL24" s="4">
        <f>2*'Tabulky jízd'!AL28*Vzdálenosti!$J$23-Vzdálenosti!$J$23*IF('Tabulky jízd'!AL28&gt;0,"1","0")</f>
        <v>33</v>
      </c>
      <c r="AM24" s="4">
        <f>2*'Tabulky jízd'!AM28*Vzdálenosti!$J$23-Vzdálenosti!$J$23*IF('Tabulky jízd'!AM28&gt;0,"1","0")</f>
        <v>0</v>
      </c>
      <c r="AN24" s="4">
        <f>2*'Tabulky jízd'!AN28*Vzdálenosti!$J$23-Vzdálenosti!$J$23*IF('Tabulky jízd'!AN28&gt;0,"1","0")</f>
        <v>0</v>
      </c>
      <c r="AO24" s="4">
        <f>2*'Tabulky jízd'!AO28*Vzdálenosti!$J$23-Vzdálenosti!$J$23*IF('Tabulky jízd'!AO28&gt;0,"1","0")</f>
        <v>33</v>
      </c>
      <c r="AP24" s="4">
        <f>2*'Tabulky jízd'!AP28*Vzdálenosti!$J$23-Vzdálenosti!$J$23*IF('Tabulky jízd'!AP28&gt;0,"1","0")</f>
        <v>0</v>
      </c>
      <c r="AQ24" s="4">
        <f>2*'Tabulky jízd'!AQ28*Vzdálenosti!$J$23-Vzdálenosti!$J$23*IF('Tabulky jízd'!AQ28&gt;0,"1","0")</f>
        <v>0</v>
      </c>
      <c r="AR24" s="4">
        <f>2*'Tabulky jízd'!AR28*Vzdálenosti!$J$23-Vzdálenosti!$J$23*IF('Tabulky jízd'!AR28&gt;0,"1","0")</f>
        <v>33</v>
      </c>
      <c r="AS24" s="4">
        <f>2*'Tabulky jízd'!AS28*Vzdálenosti!$J$23-Vzdálenosti!$J$23*IF('Tabulky jízd'!AS28&gt;0,"1","0")</f>
        <v>0</v>
      </c>
      <c r="AT24" s="4">
        <f>2*'Tabulky jízd'!AT28*Vzdálenosti!$J$23-Vzdálenosti!$J$23*IF('Tabulky jízd'!AT28&gt;0,"1","0")</f>
        <v>0</v>
      </c>
      <c r="AU24" s="4">
        <f>2*'Tabulky jízd'!AU28*Vzdálenosti!$J$23-Vzdálenosti!$J$23*IF('Tabulky jízd'!AU28&gt;0,"1","0")</f>
        <v>33</v>
      </c>
      <c r="AV24" s="4">
        <f>2*'Tabulky jízd'!AV28*Vzdálenosti!$J$23-Vzdálenosti!$J$23*IF('Tabulky jízd'!AV28&gt;0,"1","0")</f>
        <v>0</v>
      </c>
      <c r="AW24" s="4">
        <f>2*'Tabulky jízd'!AW28*Vzdálenosti!$J$23-Vzdálenosti!$J$23*IF('Tabulky jízd'!AW28&gt;0,"1","0")</f>
        <v>0</v>
      </c>
      <c r="AX24" s="4">
        <f>2*'Tabulky jízd'!AX28*Vzdálenosti!$J$23-Vzdálenosti!$J$23*IF('Tabulky jízd'!AX28&gt;0,"1","0")</f>
        <v>0</v>
      </c>
      <c r="AY24" s="4">
        <f>2*'Tabulky jízd'!AY28*Vzdálenosti!$J$23-Vzdálenosti!$J$23*IF('Tabulky jízd'!AY28&gt;0,"1","0")</f>
        <v>0</v>
      </c>
      <c r="AZ24" s="4">
        <f>2*'Tabulky jízd'!AZ28*Vzdálenosti!$J$23-Vzdálenosti!$J$23*IF('Tabulky jízd'!AZ28&gt;0,"1","0")</f>
        <v>0</v>
      </c>
      <c r="BA24" s="4">
        <f>2*'Tabulky jízd'!BA28*Vzdálenosti!$J$23-Vzdálenosti!$J$23*IF('Tabulky jízd'!BA28&gt;0,"1","0")</f>
        <v>0</v>
      </c>
      <c r="BB24" s="4">
        <f>2*'Tabulky jízd'!BB28*Vzdálenosti!$J$23-Vzdálenosti!$J$23*IF('Tabulky jízd'!BB28&gt;0,"1","0")</f>
        <v>0</v>
      </c>
      <c r="BC24" s="4">
        <f>2*'Tabulky jízd'!BC28*Vzdálenosti!$J$23-Vzdálenosti!$J$23*IF('Tabulky jízd'!BC28&gt;0,"1","0")</f>
        <v>0</v>
      </c>
      <c r="BD24" s="4">
        <f>2*'Tabulky jízd'!BD28*Vzdálenosti!$J$23-Vzdálenosti!$J$23*IF('Tabulky jízd'!BD28&gt;0,"1","0")</f>
        <v>0</v>
      </c>
      <c r="BE24" s="4">
        <f>2*'Tabulky jízd'!BE28*Vzdálenosti!$J$23-Vzdálenosti!$J$23*IF('Tabulky jízd'!BE28&gt;0,"1","0")</f>
        <v>0</v>
      </c>
      <c r="BF24" s="4">
        <f>2*'Tabulky jízd'!BF28*Vzdálenosti!$J$23-Vzdálenosti!$J$23*IF('Tabulky jízd'!BF28&gt;0,"1","0")</f>
        <v>0</v>
      </c>
      <c r="BG24" s="4">
        <f>2*'Tabulky jízd'!BG28*Vzdálenosti!$J$23-Vzdálenosti!$J$23*IF('Tabulky jízd'!BG28&gt;0,"1","0")</f>
        <v>0</v>
      </c>
      <c r="BH24" s="4">
        <f>2*'Tabulky jízd'!BH28*Vzdálenosti!$J$23-Vzdálenosti!$J$23*IF('Tabulky jízd'!BH28&gt;0,"1","0")</f>
        <v>0</v>
      </c>
      <c r="BI24" s="4">
        <f>2*'Tabulky jízd'!BI28*Vzdálenosti!$J$23-Vzdálenosti!$J$23*IF('Tabulky jízd'!BI28&gt;0,"1","0")</f>
        <v>0</v>
      </c>
      <c r="BJ24" s="4">
        <f>2*'Tabulky jízd'!BJ28*Vzdálenosti!$J$23-Vzdálenosti!$J$23*IF('Tabulky jízd'!BJ28&gt;0,"1","0")</f>
        <v>0</v>
      </c>
      <c r="BK24" s="4">
        <f>2*'Tabulky jízd'!BK28*Vzdálenosti!$J$23-Vzdálenosti!$J$23*IF('Tabulky jízd'!BK28&gt;0,"1","0")</f>
        <v>0</v>
      </c>
      <c r="BL24" s="4">
        <f>2*'Tabulky jízd'!BL28*Vzdálenosti!$J$23-Vzdálenosti!$J$23*IF('Tabulky jízd'!BL28&gt;0,"1","0")</f>
        <v>0</v>
      </c>
      <c r="BM24" s="4">
        <f>2*'Tabulky jízd'!BM28*Vzdálenosti!$J$23-Vzdálenosti!$J$23*IF('Tabulky jízd'!BM28&gt;0,"1","0")</f>
        <v>0</v>
      </c>
      <c r="BN24" s="4">
        <f>2*'Tabulky jízd'!BN28*Vzdálenosti!$J$23-Vzdálenosti!$J$23*IF('Tabulky jízd'!BN28&gt;0,"1","0")</f>
        <v>0</v>
      </c>
      <c r="BO24" s="4">
        <f>2*'Tabulky jízd'!BO28*Vzdálenosti!$J$23-Vzdálenosti!$J$23*IF('Tabulky jízd'!BO28&gt;0,"1","0")</f>
        <v>0</v>
      </c>
      <c r="BP24" s="4">
        <f>2*'Tabulky jízd'!BP28*Vzdálenosti!$J$23-Vzdálenosti!$J$23*IF('Tabulky jízd'!BP28&gt;0,"1","0")</f>
        <v>0</v>
      </c>
      <c r="BQ24" s="4">
        <f>2*'Tabulky jízd'!BQ28*Vzdálenosti!$J$23-Vzdálenosti!$J$23*IF('Tabulky jízd'!BQ28&gt;0,"1","0")</f>
        <v>0</v>
      </c>
      <c r="BR24" s="4">
        <f>2*'Tabulky jízd'!BR28*Vzdálenosti!$J$23-Vzdálenosti!$J$23*IF('Tabulky jízd'!BR28&gt;0,"1","0")</f>
        <v>0</v>
      </c>
      <c r="BS24" s="4">
        <f>2*'Tabulky jízd'!BS28*Vzdálenosti!$J$23-Vzdálenosti!$J$23*IF('Tabulky jízd'!BS28&gt;0,"1","0")</f>
        <v>0</v>
      </c>
      <c r="BT24" s="4">
        <f>2*'Tabulky jízd'!BT28*Vzdálenosti!$J$23-Vzdálenosti!$J$23*IF('Tabulky jízd'!BT28&gt;0,"1","0")</f>
        <v>0</v>
      </c>
      <c r="BU24" s="4">
        <f>2*'Tabulky jízd'!BU28*Vzdálenosti!$J$23-Vzdálenosti!$J$23*IF('Tabulky jízd'!BU28&gt;0,"1","0")</f>
        <v>0</v>
      </c>
      <c r="BV24" s="4">
        <f>2*'Tabulky jízd'!BV28*Vzdálenosti!$J$23-Vzdálenosti!$J$23*IF('Tabulky jízd'!BV28&gt;0,"1","0")</f>
        <v>0</v>
      </c>
      <c r="BW24" s="4">
        <f>2*'Tabulky jízd'!BW28*Vzdálenosti!$J$23-Vzdálenosti!$J$23*IF('Tabulky jízd'!BW28&gt;0,"1","0")</f>
        <v>0</v>
      </c>
      <c r="BX24" s="4">
        <f>2*'Tabulky jízd'!BX28*Vzdálenosti!$J$23-Vzdálenosti!$J$23*IF('Tabulky jízd'!BX28&gt;0,"1","0")</f>
        <v>0</v>
      </c>
      <c r="BY24" s="4">
        <f>2*'Tabulky jízd'!BY28*Vzdálenosti!$J$23-Vzdálenosti!$J$23*IF('Tabulky jízd'!BY28&gt;0,"1","0")</f>
        <v>0</v>
      </c>
      <c r="BZ24" s="4">
        <f>2*'Tabulky jízd'!BZ28*Vzdálenosti!$J$23-Vzdálenosti!$J$23*IF('Tabulky jízd'!BZ28&gt;0,"1","0")</f>
        <v>33</v>
      </c>
      <c r="CA24" s="4">
        <f>2*'Tabulky jízd'!CA28*Vzdálenosti!$J$23-Vzdálenosti!$J$23*IF('Tabulky jízd'!CA28&gt;0,"1","0")</f>
        <v>0</v>
      </c>
      <c r="CB24" s="4">
        <f>2*'Tabulky jízd'!CB28*Vzdálenosti!$J$23-Vzdálenosti!$J$23*IF('Tabulky jízd'!CB28&gt;0,"1","0")</f>
        <v>0</v>
      </c>
      <c r="CC24" s="4">
        <f>2*'Tabulky jízd'!CC28*Vzdálenosti!$J$23-Vzdálenosti!$J$23*IF('Tabulky jízd'!CC28&gt;0,"1","0")</f>
        <v>33</v>
      </c>
      <c r="CD24" s="4">
        <f>2*'Tabulky jízd'!CD28*Vzdálenosti!$J$23-Vzdálenosti!$J$23*IF('Tabulky jízd'!CD28&gt;0,"1","0")</f>
        <v>33</v>
      </c>
      <c r="CE24" s="4">
        <f>2*'Tabulky jízd'!CE28*Vzdálenosti!$J$23-Vzdálenosti!$J$23*IF('Tabulky jízd'!CE28&gt;0,"1","0")</f>
        <v>0</v>
      </c>
      <c r="CF24" s="4">
        <f>2*'Tabulky jízd'!CF28*Vzdálenosti!$J$23-Vzdálenosti!$J$23*IF('Tabulky jízd'!CF28&gt;0,"1","0")</f>
        <v>33</v>
      </c>
      <c r="CG24" s="4">
        <f>2*'Tabulky jízd'!CG28*Vzdálenosti!$J$23-Vzdálenosti!$J$23*IF('Tabulky jízd'!CG28&gt;0,"1","0")</f>
        <v>33</v>
      </c>
      <c r="CH24" s="4">
        <f>2*'Tabulky jízd'!CH28*Vzdálenosti!$J$23-Vzdálenosti!$J$23*IF('Tabulky jízd'!CH28&gt;0,"1","0")</f>
        <v>0</v>
      </c>
      <c r="CI24" s="4">
        <f>2*'Tabulky jízd'!CI28*Vzdálenosti!$J$23-Vzdálenosti!$J$23*IF('Tabulky jízd'!CI28&gt;0,"1","0")</f>
        <v>33</v>
      </c>
      <c r="CJ24" s="4">
        <f>2*'Tabulky jízd'!CJ28*Vzdálenosti!$J$23-Vzdálenosti!$J$23*IF('Tabulky jízd'!CJ28&gt;0,"1","0")</f>
        <v>33</v>
      </c>
      <c r="CK24" s="4">
        <f>2*'Tabulky jízd'!CK28*Vzdálenosti!$J$23-Vzdálenosti!$J$23*IF('Tabulky jízd'!CK28&gt;0,"1","0")</f>
        <v>0</v>
      </c>
      <c r="CL24" s="4">
        <f>2*'Tabulky jízd'!CL28*Vzdálenosti!$J$23-Vzdálenosti!$J$23*IF('Tabulky jízd'!CL28&gt;0,"1","0")</f>
        <v>0</v>
      </c>
      <c r="CM24" s="4">
        <f>2*'Tabulky jízd'!CM28*Vzdálenosti!$J$23-Vzdálenosti!$J$23*IF('Tabulky jízd'!CM28&gt;0,"1","0")</f>
        <v>0</v>
      </c>
      <c r="CN24" s="4">
        <f>2*'Tabulky jízd'!CN28*Vzdálenosti!$J$23-Vzdálenosti!$J$23*IF('Tabulky jízd'!CN28&gt;0,"1","0")</f>
        <v>0</v>
      </c>
      <c r="CO24" s="4">
        <f>2*'Tabulky jízd'!CO28*Vzdálenosti!$J$23-Vzdálenosti!$J$23*IF('Tabulky jízd'!CO28&gt;0,"1","0")</f>
        <v>0</v>
      </c>
      <c r="CP24" s="4">
        <f>2*'Tabulky jízd'!CP28*Vzdálenosti!$J$23-Vzdálenosti!$J$23*IF('Tabulky jízd'!CP28&gt;0,"1","0")</f>
        <v>0</v>
      </c>
      <c r="CQ24" s="4">
        <f>2*'Tabulky jízd'!CQ28*Vzdálenosti!$J$23-Vzdálenosti!$J$23*IF('Tabulky jízd'!CQ28&gt;0,"1","0")</f>
        <v>0</v>
      </c>
      <c r="CR24" s="4">
        <f>2*'Tabulky jízd'!CR28*Vzdálenosti!$J$23-Vzdálenosti!$J$23*IF('Tabulky jízd'!CR28&gt;0,"1","0")</f>
        <v>0</v>
      </c>
      <c r="CS24" s="4">
        <f>2*'Tabulky jízd'!CS28*Vzdálenosti!$J$23-Vzdálenosti!$J$23*IF('Tabulky jízd'!CS28&gt;0,"1","0")</f>
        <v>0</v>
      </c>
      <c r="CT24" s="4">
        <f>2*'Tabulky jízd'!CT28*Vzdálenosti!$J$23-Vzdálenosti!$J$23*IF('Tabulky jízd'!CT28&gt;0,"1","0")</f>
        <v>0</v>
      </c>
      <c r="CU24" s="4">
        <f>2*'Tabulky jízd'!CU28*Vzdálenosti!$J$23-Vzdálenosti!$J$23*IF('Tabulky jízd'!CU28&gt;0,"1","0")</f>
        <v>0</v>
      </c>
      <c r="CV24" s="4">
        <f>2*'Tabulky jízd'!CV28*Vzdálenosti!$J$23-Vzdálenosti!$J$23*IF('Tabulky jízd'!CV28&gt;0,"1","0")</f>
        <v>0</v>
      </c>
      <c r="CW24" s="16">
        <f t="shared" si="0"/>
        <v>594</v>
      </c>
    </row>
    <row r="25" spans="1:101" s="15" customFormat="1" x14ac:dyDescent="0.25">
      <c r="A25" s="19"/>
      <c r="B25" s="155" t="s">
        <v>63</v>
      </c>
      <c r="C25" s="155" t="s">
        <v>64</v>
      </c>
      <c r="D25" s="135" t="s">
        <v>315</v>
      </c>
      <c r="E25" s="155" t="s">
        <v>69</v>
      </c>
      <c r="F25" s="16">
        <v>3</v>
      </c>
      <c r="G25" s="16"/>
      <c r="H25" s="4">
        <f>2*'Tabulky jízd'!H29*Vzdálenosti!$G$23-Vzdálenosti!$G$23*IF('Tabulky jízd'!H29&gt;0,"1","0")</f>
        <v>0</v>
      </c>
      <c r="I25" s="4">
        <f>2*'Tabulky jízd'!I29*Vzdálenosti!$G$23-Vzdálenosti!$G$23*IF('Tabulky jízd'!I29&gt;0,"1","0")</f>
        <v>0</v>
      </c>
      <c r="J25" s="4">
        <f>2*'Tabulky jízd'!J29*Vzdálenosti!$G$23-Vzdálenosti!$G$23*IF('Tabulky jízd'!J29&gt;0,"1","0")</f>
        <v>0</v>
      </c>
      <c r="K25" s="4">
        <f>2*'Tabulky jízd'!K29*Vzdálenosti!$G$23-Vzdálenosti!$G$23*IF('Tabulky jízd'!K29&gt;0,"1","0")</f>
        <v>0</v>
      </c>
      <c r="L25" s="4">
        <f>2*'Tabulky jízd'!L29*Vzdálenosti!$G$23-Vzdálenosti!$G$23*IF('Tabulky jízd'!L29&gt;0,"1","0")</f>
        <v>0</v>
      </c>
      <c r="M25" s="4">
        <f>2*'Tabulky jízd'!M29*Vzdálenosti!$G$23-Vzdálenosti!$G$23*IF('Tabulky jízd'!M29&gt;0,"1","0")</f>
        <v>0</v>
      </c>
      <c r="N25" s="4">
        <f>2*'Tabulky jízd'!N29*Vzdálenosti!$G$23-Vzdálenosti!$G$23*IF('Tabulky jízd'!N29&gt;0,"1","0")</f>
        <v>0</v>
      </c>
      <c r="O25" s="4">
        <f>2*'Tabulky jízd'!O29*Vzdálenosti!$G$23-Vzdálenosti!$G$23*IF('Tabulky jízd'!O29&gt;0,"1","0")</f>
        <v>156</v>
      </c>
      <c r="P25" s="4">
        <f>2*'Tabulky jízd'!P29*Vzdálenosti!$G$23-Vzdálenosti!$G$23*IF('Tabulky jízd'!P29&gt;0,"1","0")</f>
        <v>156</v>
      </c>
      <c r="Q25" s="4">
        <f>2*'Tabulky jízd'!Q29*Vzdálenosti!$G$23-Vzdálenosti!$G$23*IF('Tabulky jízd'!Q29&gt;0,"1","0")</f>
        <v>0</v>
      </c>
      <c r="R25" s="4">
        <f>2*'Tabulky jízd'!R29*Vzdálenosti!$G$23-Vzdálenosti!$G$23*IF('Tabulky jízd'!R29&gt;0,"1","0")</f>
        <v>156</v>
      </c>
      <c r="S25" s="4">
        <f>2*'Tabulky jízd'!S29*Vzdálenosti!$G$23-Vzdálenosti!$G$23*IF('Tabulky jízd'!S29&gt;0,"1","0")</f>
        <v>0</v>
      </c>
      <c r="T25" s="4">
        <f>2*'Tabulky jízd'!T29*Vzdálenosti!$G$23-Vzdálenosti!$G$23*IF('Tabulky jízd'!T29&gt;0,"1","0")</f>
        <v>0</v>
      </c>
      <c r="U25" s="4">
        <f>2*'Tabulky jízd'!U29*Vzdálenosti!$G$23-Vzdálenosti!$G$23*IF('Tabulky jízd'!U29&gt;0,"1","0")</f>
        <v>0</v>
      </c>
      <c r="V25" s="4">
        <f>2*'Tabulky jízd'!V29*Vzdálenosti!$G$23-Vzdálenosti!$G$23*IF('Tabulky jízd'!V29&gt;0,"1","0")</f>
        <v>0</v>
      </c>
      <c r="W25" s="4">
        <f>2*'Tabulky jízd'!W29*Vzdálenosti!$G$23-Vzdálenosti!$G$23*IF('Tabulky jízd'!W29&gt;0,"1","0")</f>
        <v>0</v>
      </c>
      <c r="X25" s="4">
        <f>2*'Tabulky jízd'!X29*Vzdálenosti!$G$23-Vzdálenosti!$G$23*IF('Tabulky jízd'!X29&gt;0,"1","0")</f>
        <v>0</v>
      </c>
      <c r="Y25" s="4">
        <f>2*'Tabulky jízd'!Y29*Vzdálenosti!$G$23-Vzdálenosti!$G$23*IF('Tabulky jízd'!Y29&gt;0,"1","0")</f>
        <v>0</v>
      </c>
      <c r="Z25" s="4">
        <f>2*'Tabulky jízd'!Z29*Vzdálenosti!$G$23-Vzdálenosti!$G$23*IF('Tabulky jízd'!Z29&gt;0,"1","0")</f>
        <v>0</v>
      </c>
      <c r="AA25" s="4">
        <f>2*'Tabulky jízd'!AA29*Vzdálenosti!$G$23-Vzdálenosti!$G$23*IF('Tabulky jízd'!AA29&gt;0,"1","0")</f>
        <v>0</v>
      </c>
      <c r="AB25" s="4">
        <f>2*'Tabulky jízd'!AB29*Vzdálenosti!$G$23-Vzdálenosti!$G$23*IF('Tabulky jízd'!AB29&gt;0,"1","0")</f>
        <v>0</v>
      </c>
      <c r="AC25" s="4">
        <f>2*'Tabulky jízd'!AC29*Vzdálenosti!$G$23-Vzdálenosti!$G$23*IF('Tabulky jízd'!AC29&gt;0,"1","0")</f>
        <v>0</v>
      </c>
      <c r="AD25" s="4">
        <f>2*'Tabulky jízd'!AD29*Vzdálenosti!$G$23-Vzdálenosti!$G$23*IF('Tabulky jízd'!AD29&gt;0,"1","0")</f>
        <v>0</v>
      </c>
      <c r="AE25" s="4">
        <f>2*'Tabulky jízd'!AE29*Vzdálenosti!$G$23-Vzdálenosti!$G$23*IF('Tabulky jízd'!AE29&gt;0,"1","0")</f>
        <v>0</v>
      </c>
      <c r="AF25" s="4">
        <f>2*'Tabulky jízd'!AF29*Vzdálenosti!$G$23-Vzdálenosti!$G$23*IF('Tabulky jízd'!AF29&gt;0,"1","0")</f>
        <v>0</v>
      </c>
      <c r="AG25" s="4">
        <f>2*'Tabulky jízd'!AG29*Vzdálenosti!$G$23-Vzdálenosti!$G$23*IF('Tabulky jízd'!AG29&gt;0,"1","0")</f>
        <v>0</v>
      </c>
      <c r="AH25" s="4">
        <f>2*'Tabulky jízd'!AH29*Vzdálenosti!$G$23-Vzdálenosti!$G$23*IF('Tabulky jízd'!AH29&gt;0,"1","0")</f>
        <v>0</v>
      </c>
      <c r="AI25" s="4">
        <f>2*'Tabulky jízd'!AI29*Vzdálenosti!$G$23-Vzdálenosti!$G$23*IF('Tabulky jízd'!AI29&gt;0,"1","0")</f>
        <v>0</v>
      </c>
      <c r="AJ25" s="4">
        <f>2*'Tabulky jízd'!AJ29*Vzdálenosti!$G$23-Vzdálenosti!$G$23*IF('Tabulky jízd'!AJ29&gt;0,"1","0")</f>
        <v>0</v>
      </c>
      <c r="AK25" s="4">
        <f>2*'Tabulky jízd'!AK29*Vzdálenosti!$G$23-Vzdálenosti!$G$23*IF('Tabulky jízd'!AK29&gt;0,"1","0")</f>
        <v>0</v>
      </c>
      <c r="AL25" s="4">
        <f>2*'Tabulky jízd'!AL29*Vzdálenosti!$G$23-Vzdálenosti!$G$23*IF('Tabulky jízd'!AL29&gt;0,"1","0")</f>
        <v>0</v>
      </c>
      <c r="AM25" s="4">
        <f>2*'Tabulky jízd'!AM29*Vzdálenosti!$G$23-Vzdálenosti!$G$23*IF('Tabulky jízd'!AM29&gt;0,"1","0")</f>
        <v>0</v>
      </c>
      <c r="AN25" s="4">
        <f>2*'Tabulky jízd'!AN29*Vzdálenosti!$G$23-Vzdálenosti!$G$23*IF('Tabulky jízd'!AN29&gt;0,"1","0")</f>
        <v>0</v>
      </c>
      <c r="AO25" s="4">
        <f>2*'Tabulky jízd'!AO29*Vzdálenosti!$G$23-Vzdálenosti!$G$23*IF('Tabulky jízd'!AO29&gt;0,"1","0")</f>
        <v>156</v>
      </c>
      <c r="AP25" s="4">
        <f>2*'Tabulky jízd'!AP29*Vzdálenosti!$G$23-Vzdálenosti!$G$23*IF('Tabulky jízd'!AP29&gt;0,"1","0")</f>
        <v>0</v>
      </c>
      <c r="AQ25" s="4">
        <f>2*'Tabulky jízd'!AQ29*Vzdálenosti!$G$23-Vzdálenosti!$G$23*IF('Tabulky jízd'!AQ29&gt;0,"1","0")</f>
        <v>0</v>
      </c>
      <c r="AR25" s="4">
        <f>2*'Tabulky jízd'!AR29*Vzdálenosti!$G$23-Vzdálenosti!$G$23*IF('Tabulky jízd'!AR29&gt;0,"1","0")</f>
        <v>0</v>
      </c>
      <c r="AS25" s="4">
        <f>2*'Tabulky jízd'!AS29*Vzdálenosti!$G$23-Vzdálenosti!$G$23*IF('Tabulky jízd'!AS29&gt;0,"1","0")</f>
        <v>0</v>
      </c>
      <c r="AT25" s="4">
        <f>2*'Tabulky jízd'!AT29*Vzdálenosti!$G$23-Vzdálenosti!$G$23*IF('Tabulky jízd'!AT29&gt;0,"1","0")</f>
        <v>0</v>
      </c>
      <c r="AU25" s="4">
        <f>2*'Tabulky jízd'!AU29*Vzdálenosti!$G$23-Vzdálenosti!$G$23*IF('Tabulky jízd'!AU29&gt;0,"1","0")</f>
        <v>0</v>
      </c>
      <c r="AV25" s="4">
        <f>2*'Tabulky jízd'!AV29*Vzdálenosti!$G$23-Vzdálenosti!$G$23*IF('Tabulky jízd'!AV29&gt;0,"1","0")</f>
        <v>0</v>
      </c>
      <c r="AW25" s="4">
        <f>2*'Tabulky jízd'!AW29*Vzdálenosti!$G$23-Vzdálenosti!$G$23*IF('Tabulky jízd'!AW29&gt;0,"1","0")</f>
        <v>0</v>
      </c>
      <c r="AX25" s="4">
        <f>2*'Tabulky jízd'!AX29*Vzdálenosti!$G$23-Vzdálenosti!$G$23*IF('Tabulky jízd'!AX29&gt;0,"1","0")</f>
        <v>0</v>
      </c>
      <c r="AY25" s="4">
        <f>2*'Tabulky jízd'!AY29*Vzdálenosti!$G$23-Vzdálenosti!$G$23*IF('Tabulky jízd'!AY29&gt;0,"1","0")</f>
        <v>0</v>
      </c>
      <c r="AZ25" s="4">
        <f>2*'Tabulky jízd'!AZ29*Vzdálenosti!$G$23-Vzdálenosti!$G$23*IF('Tabulky jízd'!AZ29&gt;0,"1","0")</f>
        <v>0</v>
      </c>
      <c r="BA25" s="4">
        <f>2*'Tabulky jízd'!BA29*Vzdálenosti!$G$23-Vzdálenosti!$G$23*IF('Tabulky jízd'!BA29&gt;0,"1","0")</f>
        <v>0</v>
      </c>
      <c r="BB25" s="4">
        <f>2*'Tabulky jízd'!BB29*Vzdálenosti!$G$23-Vzdálenosti!$G$23*IF('Tabulky jízd'!BB29&gt;0,"1","0")</f>
        <v>0</v>
      </c>
      <c r="BC25" s="4">
        <f>2*'Tabulky jízd'!BC29*Vzdálenosti!$G$23-Vzdálenosti!$G$23*IF('Tabulky jízd'!BC29&gt;0,"1","0")</f>
        <v>0</v>
      </c>
      <c r="BD25" s="4">
        <f>2*'Tabulky jízd'!BD29*Vzdálenosti!$G$23-Vzdálenosti!$G$23*IF('Tabulky jízd'!BD29&gt;0,"1","0")</f>
        <v>0</v>
      </c>
      <c r="BE25" s="4">
        <f>2*'Tabulky jízd'!BE29*Vzdálenosti!$G$23-Vzdálenosti!$G$23*IF('Tabulky jízd'!BE29&gt;0,"1","0")</f>
        <v>156</v>
      </c>
      <c r="BF25" s="4">
        <f>2*'Tabulky jízd'!BF29*Vzdálenosti!$G$23-Vzdálenosti!$G$23*IF('Tabulky jízd'!BF29&gt;0,"1","0")</f>
        <v>156</v>
      </c>
      <c r="BG25" s="4">
        <f>2*'Tabulky jízd'!BG29*Vzdálenosti!$G$23-Vzdálenosti!$G$23*IF('Tabulky jízd'!BG29&gt;0,"1","0")</f>
        <v>0</v>
      </c>
      <c r="BH25" s="4">
        <f>2*'Tabulky jízd'!BH29*Vzdálenosti!$G$23-Vzdálenosti!$G$23*IF('Tabulky jízd'!BH29&gt;0,"1","0")</f>
        <v>156</v>
      </c>
      <c r="BI25" s="4">
        <f>2*'Tabulky jízd'!BI29*Vzdálenosti!$G$23-Vzdálenosti!$G$23*IF('Tabulky jízd'!BI29&gt;0,"1","0")</f>
        <v>156</v>
      </c>
      <c r="BJ25" s="4">
        <f>2*'Tabulky jízd'!BJ29*Vzdálenosti!$G$23-Vzdálenosti!$G$23*IF('Tabulky jízd'!BJ29&gt;0,"1","0")</f>
        <v>0</v>
      </c>
      <c r="BK25" s="4">
        <f>2*'Tabulky jízd'!BK29*Vzdálenosti!$G$23-Vzdálenosti!$G$23*IF('Tabulky jízd'!BK29&gt;0,"1","0")</f>
        <v>156</v>
      </c>
      <c r="BL25" s="4">
        <f>2*'Tabulky jízd'!BL29*Vzdálenosti!$G$23-Vzdálenosti!$G$23*IF('Tabulky jízd'!BL29&gt;0,"1","0")</f>
        <v>0</v>
      </c>
      <c r="BM25" s="4">
        <f>2*'Tabulky jízd'!BM29*Vzdálenosti!$G$23-Vzdálenosti!$G$23*IF('Tabulky jízd'!BM29&gt;0,"1","0")</f>
        <v>0</v>
      </c>
      <c r="BN25" s="4">
        <f>2*'Tabulky jízd'!BN29*Vzdálenosti!$G$23-Vzdálenosti!$G$23*IF('Tabulky jízd'!BN29&gt;0,"1","0")</f>
        <v>0</v>
      </c>
      <c r="BO25" s="4">
        <f>2*'Tabulky jízd'!BO29*Vzdálenosti!$G$23-Vzdálenosti!$G$23*IF('Tabulky jízd'!BO29&gt;0,"1","0")</f>
        <v>0</v>
      </c>
      <c r="BP25" s="4">
        <f>2*'Tabulky jízd'!BP29*Vzdálenosti!$G$23-Vzdálenosti!$G$23*IF('Tabulky jízd'!BP29&gt;0,"1","0")</f>
        <v>0</v>
      </c>
      <c r="BQ25" s="4">
        <f>2*'Tabulky jízd'!BQ29*Vzdálenosti!$G$23-Vzdálenosti!$G$23*IF('Tabulky jízd'!BQ29&gt;0,"1","0")</f>
        <v>0</v>
      </c>
      <c r="BR25" s="4">
        <f>2*'Tabulky jízd'!BR29*Vzdálenosti!$G$23-Vzdálenosti!$G$23*IF('Tabulky jízd'!BR29&gt;0,"1","0")</f>
        <v>0</v>
      </c>
      <c r="BS25" s="4">
        <f>2*'Tabulky jízd'!BS29*Vzdálenosti!$G$23-Vzdálenosti!$G$23*IF('Tabulky jízd'!BS29&gt;0,"1","0")</f>
        <v>0</v>
      </c>
      <c r="BT25" s="4">
        <f>2*'Tabulky jízd'!BT29*Vzdálenosti!$G$23-Vzdálenosti!$G$23*IF('Tabulky jízd'!BT29&gt;0,"1","0")</f>
        <v>0</v>
      </c>
      <c r="BU25" s="4">
        <f>2*'Tabulky jízd'!BU29*Vzdálenosti!$G$23-Vzdálenosti!$G$23*IF('Tabulky jízd'!BU29&gt;0,"1","0")</f>
        <v>0</v>
      </c>
      <c r="BV25" s="4">
        <f>2*'Tabulky jízd'!BV29*Vzdálenosti!$G$23-Vzdálenosti!$G$23*IF('Tabulky jízd'!BV29&gt;0,"1","0")</f>
        <v>0</v>
      </c>
      <c r="BW25" s="4">
        <f>2*'Tabulky jízd'!BW29*Vzdálenosti!$G$23-Vzdálenosti!$G$23*IF('Tabulky jízd'!BW29&gt;0,"1","0")</f>
        <v>0</v>
      </c>
      <c r="BX25" s="4">
        <f>2*'Tabulky jízd'!BX29*Vzdálenosti!$G$23-Vzdálenosti!$G$23*IF('Tabulky jízd'!BX29&gt;0,"1","0")</f>
        <v>0</v>
      </c>
      <c r="BY25" s="4">
        <f>2*'Tabulky jízd'!BY29*Vzdálenosti!$G$23-Vzdálenosti!$G$23*IF('Tabulky jízd'!BY29&gt;0,"1","0")</f>
        <v>0</v>
      </c>
      <c r="BZ25" s="4">
        <f>2*'Tabulky jízd'!BZ29*Vzdálenosti!$G$23-Vzdálenosti!$G$23*IF('Tabulky jízd'!BZ29&gt;0,"1","0")</f>
        <v>0</v>
      </c>
      <c r="CA25" s="4">
        <f>2*'Tabulky jízd'!CA29*Vzdálenosti!$G$23-Vzdálenosti!$G$23*IF('Tabulky jízd'!CA29&gt;0,"1","0")</f>
        <v>156</v>
      </c>
      <c r="CB25" s="4">
        <f>2*'Tabulky jízd'!CB29*Vzdálenosti!$G$23-Vzdálenosti!$G$23*IF('Tabulky jízd'!CB29&gt;0,"1","0")</f>
        <v>0</v>
      </c>
      <c r="CC25" s="4">
        <f>2*'Tabulky jízd'!CC29*Vzdálenosti!$G$23-Vzdálenosti!$G$23*IF('Tabulky jízd'!CC29&gt;0,"1","0")</f>
        <v>0</v>
      </c>
      <c r="CD25" s="4">
        <f>2*'Tabulky jízd'!CD29*Vzdálenosti!$G$23-Vzdálenosti!$G$23*IF('Tabulky jízd'!CD29&gt;0,"1","0")</f>
        <v>0</v>
      </c>
      <c r="CE25" s="4">
        <f>2*'Tabulky jízd'!CE29*Vzdálenosti!$G$23-Vzdálenosti!$G$23*IF('Tabulky jízd'!CE29&gt;0,"1","0")</f>
        <v>0</v>
      </c>
      <c r="CF25" s="4">
        <f>2*'Tabulky jízd'!CF29*Vzdálenosti!$G$23-Vzdálenosti!$G$23*IF('Tabulky jízd'!CF29&gt;0,"1","0")</f>
        <v>0</v>
      </c>
      <c r="CG25" s="4">
        <f>2*'Tabulky jízd'!CG29*Vzdálenosti!$G$23-Vzdálenosti!$G$23*IF('Tabulky jízd'!CG29&gt;0,"1","0")</f>
        <v>0</v>
      </c>
      <c r="CH25" s="4">
        <f>2*'Tabulky jízd'!CH29*Vzdálenosti!$G$23-Vzdálenosti!$G$23*IF('Tabulky jízd'!CH29&gt;0,"1","0")</f>
        <v>0</v>
      </c>
      <c r="CI25" s="4">
        <f>2*'Tabulky jízd'!CI29*Vzdálenosti!$G$23-Vzdálenosti!$G$23*IF('Tabulky jízd'!CI29&gt;0,"1","0")</f>
        <v>0</v>
      </c>
      <c r="CJ25" s="4">
        <f>2*'Tabulky jízd'!CJ29*Vzdálenosti!$G$23-Vzdálenosti!$G$23*IF('Tabulky jízd'!CJ29&gt;0,"1","0")</f>
        <v>0</v>
      </c>
      <c r="CK25" s="4">
        <f>2*'Tabulky jízd'!CK29*Vzdálenosti!$G$23-Vzdálenosti!$G$23*IF('Tabulky jízd'!CK29&gt;0,"1","0")</f>
        <v>0</v>
      </c>
      <c r="CL25" s="4">
        <f>2*'Tabulky jízd'!CL29*Vzdálenosti!$G$23-Vzdálenosti!$G$23*IF('Tabulky jízd'!CL29&gt;0,"1","0")</f>
        <v>0</v>
      </c>
      <c r="CM25" s="4">
        <f>2*'Tabulky jízd'!CM29*Vzdálenosti!$G$23-Vzdálenosti!$G$23*IF('Tabulky jízd'!CM29&gt;0,"1","0")</f>
        <v>0</v>
      </c>
      <c r="CN25" s="4">
        <f>2*'Tabulky jízd'!CN29*Vzdálenosti!$G$23-Vzdálenosti!$G$23*IF('Tabulky jízd'!CN29&gt;0,"1","0")</f>
        <v>0</v>
      </c>
      <c r="CO25" s="4">
        <f>2*'Tabulky jízd'!CO29*Vzdálenosti!$G$23-Vzdálenosti!$G$23*IF('Tabulky jízd'!CO29&gt;0,"1","0")</f>
        <v>0</v>
      </c>
      <c r="CP25" s="4">
        <f>2*'Tabulky jízd'!CP29*Vzdálenosti!$G$23-Vzdálenosti!$G$23*IF('Tabulky jízd'!CP29&gt;0,"1","0")</f>
        <v>0</v>
      </c>
      <c r="CQ25" s="4">
        <f>2*'Tabulky jízd'!CQ29*Vzdálenosti!$G$23-Vzdálenosti!$G$23*IF('Tabulky jízd'!CQ29&gt;0,"1","0")</f>
        <v>0</v>
      </c>
      <c r="CR25" s="4">
        <f>2*'Tabulky jízd'!CR29*Vzdálenosti!$G$23-Vzdálenosti!$G$23*IF('Tabulky jízd'!CR29&gt;0,"1","0")</f>
        <v>0</v>
      </c>
      <c r="CS25" s="4">
        <f>2*'Tabulky jízd'!CS29*Vzdálenosti!$G$23-Vzdálenosti!$G$23*IF('Tabulky jízd'!CS29&gt;0,"1","0")</f>
        <v>0</v>
      </c>
      <c r="CT25" s="4">
        <f>2*'Tabulky jízd'!CT29*Vzdálenosti!$G$23-Vzdálenosti!$G$23*IF('Tabulky jízd'!CT29&gt;0,"1","0")</f>
        <v>0</v>
      </c>
      <c r="CU25" s="4">
        <f>2*'Tabulky jízd'!CU29*Vzdálenosti!$G$23-Vzdálenosti!$G$23*IF('Tabulky jízd'!CU29&gt;0,"1","0")</f>
        <v>0</v>
      </c>
      <c r="CV25" s="4">
        <f>2*'Tabulky jízd'!CV29*Vzdálenosti!$G$23-Vzdálenosti!$G$23*IF('Tabulky jízd'!CV29&gt;0,"1","0")</f>
        <v>0</v>
      </c>
      <c r="CW25" s="16">
        <f t="shared" si="0"/>
        <v>1560</v>
      </c>
    </row>
    <row r="26" spans="1:101" s="15" customFormat="1" x14ac:dyDescent="0.25">
      <c r="A26" s="19"/>
      <c r="B26" s="155" t="s">
        <v>70</v>
      </c>
      <c r="C26" s="155" t="s">
        <v>64</v>
      </c>
      <c r="D26" s="135" t="s">
        <v>314</v>
      </c>
      <c r="E26" s="4" t="s">
        <v>177</v>
      </c>
      <c r="F26" s="16">
        <v>3</v>
      </c>
      <c r="G26" s="16"/>
      <c r="H26" s="4">
        <f>2*'Tabulky jízd'!H30*Vzdálenosti!$J$24-Vzdálenosti!$J$24*IF('Tabulky jízd'!H30&gt;0,"1","0")</f>
        <v>0</v>
      </c>
      <c r="I26" s="4">
        <f>2*'Tabulky jízd'!I30*Vzdálenosti!$J$24-Vzdálenosti!$J$24*IF('Tabulky jízd'!I30&gt;0,"1","0")</f>
        <v>0</v>
      </c>
      <c r="J26" s="4">
        <f>2*'Tabulky jízd'!J30*Vzdálenosti!$J$24-Vzdálenosti!$J$24*IF('Tabulky jízd'!J30&gt;0,"1","0")</f>
        <v>0</v>
      </c>
      <c r="K26" s="4">
        <f>2*'Tabulky jízd'!K30*Vzdálenosti!$J$24-Vzdálenosti!$J$24*IF('Tabulky jízd'!K30&gt;0,"1","0")</f>
        <v>0</v>
      </c>
      <c r="L26" s="4">
        <f>2*'Tabulky jízd'!L30*Vzdálenosti!$J$24-Vzdálenosti!$J$24*IF('Tabulky jízd'!L30&gt;0,"1","0")</f>
        <v>0</v>
      </c>
      <c r="M26" s="4">
        <f>2*'Tabulky jízd'!M30*Vzdálenosti!$J$24-Vzdálenosti!$J$24*IF('Tabulky jízd'!M30&gt;0,"1","0")</f>
        <v>0</v>
      </c>
      <c r="N26" s="4">
        <f>2*'Tabulky jízd'!N30*Vzdálenosti!$J$24-Vzdálenosti!$J$24*IF('Tabulky jízd'!N30&gt;0,"1","0")</f>
        <v>0</v>
      </c>
      <c r="O26" s="4">
        <f>2*'Tabulky jízd'!O30*Vzdálenosti!$J$24-Vzdálenosti!$J$24*IF('Tabulky jízd'!O30&gt;0,"1","0")</f>
        <v>0</v>
      </c>
      <c r="P26" s="4">
        <f>2*'Tabulky jízd'!P30*Vzdálenosti!$J$24-Vzdálenosti!$J$24*IF('Tabulky jízd'!P30&gt;0,"1","0")</f>
        <v>0</v>
      </c>
      <c r="Q26" s="4">
        <f>2*'Tabulky jízd'!Q30*Vzdálenosti!$J$24-Vzdálenosti!$J$24*IF('Tabulky jízd'!Q30&gt;0,"1","0")</f>
        <v>0</v>
      </c>
      <c r="R26" s="4">
        <f>2*'Tabulky jízd'!R30*Vzdálenosti!$J$24-Vzdálenosti!$J$24*IF('Tabulky jízd'!R30&gt;0,"1","0")</f>
        <v>0</v>
      </c>
      <c r="S26" s="4">
        <f>2*'Tabulky jízd'!S30*Vzdálenosti!$J$24-Vzdálenosti!$J$24*IF('Tabulky jízd'!S30&gt;0,"1","0")</f>
        <v>0</v>
      </c>
      <c r="T26" s="4">
        <f>2*'Tabulky jízd'!T30*Vzdálenosti!$J$24-Vzdálenosti!$J$24*IF('Tabulky jízd'!T30&gt;0,"1","0")</f>
        <v>0</v>
      </c>
      <c r="U26" s="4">
        <f>2*'Tabulky jízd'!U30*Vzdálenosti!$J$24-Vzdálenosti!$J$24*IF('Tabulky jízd'!U30&gt;0,"1","0")</f>
        <v>78</v>
      </c>
      <c r="V26" s="4">
        <f>2*'Tabulky jízd'!V30*Vzdálenosti!$J$24-Vzdálenosti!$J$24*IF('Tabulky jízd'!V30&gt;0,"1","0")</f>
        <v>0</v>
      </c>
      <c r="W26" s="4">
        <f>2*'Tabulky jízd'!W30*Vzdálenosti!$J$24-Vzdálenosti!$J$24*IF('Tabulky jízd'!W30&gt;0,"1","0")</f>
        <v>0</v>
      </c>
      <c r="X26" s="4">
        <f>2*'Tabulky jízd'!X30*Vzdálenosti!$J$24-Vzdálenosti!$J$24*IF('Tabulky jízd'!X30&gt;0,"1","0")</f>
        <v>78</v>
      </c>
      <c r="Y26" s="4">
        <f>2*'Tabulky jízd'!Y30*Vzdálenosti!$J$24-Vzdálenosti!$J$24*IF('Tabulky jízd'!Y30&gt;0,"1","0")</f>
        <v>0</v>
      </c>
      <c r="Z26" s="4">
        <f>2*'Tabulky jízd'!Z30*Vzdálenosti!$J$24-Vzdálenosti!$J$24*IF('Tabulky jízd'!Z30&gt;0,"1","0")</f>
        <v>0</v>
      </c>
      <c r="AA26" s="4">
        <f>2*'Tabulky jízd'!AA30*Vzdálenosti!$J$24-Vzdálenosti!$J$24*IF('Tabulky jízd'!AA30&gt;0,"1","0")</f>
        <v>0</v>
      </c>
      <c r="AB26" s="4">
        <f>2*'Tabulky jízd'!AB30*Vzdálenosti!$J$24-Vzdálenosti!$J$24*IF('Tabulky jízd'!AB30&gt;0,"1","0")</f>
        <v>0</v>
      </c>
      <c r="AC26" s="4">
        <f>2*'Tabulky jízd'!AC30*Vzdálenosti!$J$24-Vzdálenosti!$J$24*IF('Tabulky jízd'!AC30&gt;0,"1","0")</f>
        <v>0</v>
      </c>
      <c r="AD26" s="4">
        <f>2*'Tabulky jízd'!AD30*Vzdálenosti!$J$24-Vzdálenosti!$J$24*IF('Tabulky jízd'!AD30&gt;0,"1","0")</f>
        <v>0</v>
      </c>
      <c r="AE26" s="4">
        <f>2*'Tabulky jízd'!AE30*Vzdálenosti!$J$24-Vzdálenosti!$J$24*IF('Tabulky jízd'!AE30&gt;0,"1","0")</f>
        <v>0</v>
      </c>
      <c r="AF26" s="4">
        <f>2*'Tabulky jízd'!AF30*Vzdálenosti!$J$24-Vzdálenosti!$J$24*IF('Tabulky jízd'!AF30&gt;0,"1","0")</f>
        <v>0</v>
      </c>
      <c r="AG26" s="4">
        <f>2*'Tabulky jízd'!AG30*Vzdálenosti!$J$24-Vzdálenosti!$J$24*IF('Tabulky jízd'!AG30&gt;0,"1","0")</f>
        <v>0</v>
      </c>
      <c r="AH26" s="4">
        <f>2*'Tabulky jízd'!AH30*Vzdálenosti!$J$24-Vzdálenosti!$J$24*IF('Tabulky jízd'!AH30&gt;0,"1","0")</f>
        <v>0</v>
      </c>
      <c r="AI26" s="4">
        <f>2*'Tabulky jízd'!AI30*Vzdálenosti!$J$24-Vzdálenosti!$J$24*IF('Tabulky jízd'!AI30&gt;0,"1","0")</f>
        <v>0</v>
      </c>
      <c r="AJ26" s="4">
        <f>2*'Tabulky jízd'!AJ30*Vzdálenosti!$J$24-Vzdálenosti!$J$24*IF('Tabulky jízd'!AJ30&gt;0,"1","0")</f>
        <v>0</v>
      </c>
      <c r="AK26" s="4">
        <f>2*'Tabulky jízd'!AK30*Vzdálenosti!$J$24-Vzdálenosti!$J$24*IF('Tabulky jízd'!AK30&gt;0,"1","0")</f>
        <v>0</v>
      </c>
      <c r="AL26" s="4">
        <f>2*'Tabulky jízd'!AL30*Vzdálenosti!$J$24-Vzdálenosti!$J$24*IF('Tabulky jízd'!AL30&gt;0,"1","0")</f>
        <v>0</v>
      </c>
      <c r="AM26" s="4">
        <f>2*'Tabulky jízd'!AM30*Vzdálenosti!$J$24-Vzdálenosti!$J$24*IF('Tabulky jízd'!AM30&gt;0,"1","0")</f>
        <v>0</v>
      </c>
      <c r="AN26" s="4">
        <f>2*'Tabulky jízd'!AN30*Vzdálenosti!$J$24-Vzdálenosti!$J$24*IF('Tabulky jízd'!AN30&gt;0,"1","0")</f>
        <v>0</v>
      </c>
      <c r="AO26" s="4">
        <f>2*'Tabulky jízd'!AO30*Vzdálenosti!$J$24-Vzdálenosti!$J$24*IF('Tabulky jízd'!AO30&gt;0,"1","0")</f>
        <v>78</v>
      </c>
      <c r="AP26" s="4">
        <f>2*'Tabulky jízd'!AP30*Vzdálenosti!$J$24-Vzdálenosti!$J$24*IF('Tabulky jízd'!AP30&gt;0,"1","0")</f>
        <v>0</v>
      </c>
      <c r="AQ26" s="4">
        <f>2*'Tabulky jízd'!AQ30*Vzdálenosti!$J$24-Vzdálenosti!$J$24*IF('Tabulky jízd'!AQ30&gt;0,"1","0")</f>
        <v>0</v>
      </c>
      <c r="AR26" s="4">
        <f>2*'Tabulky jízd'!AR30*Vzdálenosti!$J$24-Vzdálenosti!$J$24*IF('Tabulky jízd'!AR30&gt;0,"1","0")</f>
        <v>0</v>
      </c>
      <c r="AS26" s="4">
        <f>2*'Tabulky jízd'!AS30*Vzdálenosti!$J$24-Vzdálenosti!$J$24*IF('Tabulky jízd'!AS30&gt;0,"1","0")</f>
        <v>78</v>
      </c>
      <c r="AT26" s="4">
        <f>2*'Tabulky jízd'!AT30*Vzdálenosti!$J$24-Vzdálenosti!$J$24*IF('Tabulky jízd'!AT30&gt;0,"1","0")</f>
        <v>0</v>
      </c>
      <c r="AU26" s="4">
        <f>2*'Tabulky jízd'!AU30*Vzdálenosti!$J$24-Vzdálenosti!$J$24*IF('Tabulky jízd'!AU30&gt;0,"1","0")</f>
        <v>0</v>
      </c>
      <c r="AV26" s="4">
        <f>2*'Tabulky jízd'!AV30*Vzdálenosti!$J$24-Vzdálenosti!$J$24*IF('Tabulky jízd'!AV30&gt;0,"1","0")</f>
        <v>0</v>
      </c>
      <c r="AW26" s="4">
        <f>2*'Tabulky jízd'!AW30*Vzdálenosti!$J$24-Vzdálenosti!$J$24*IF('Tabulky jízd'!AW30&gt;0,"1","0")</f>
        <v>0</v>
      </c>
      <c r="AX26" s="4">
        <f>2*'Tabulky jízd'!AX30*Vzdálenosti!$J$24-Vzdálenosti!$J$24*IF('Tabulky jízd'!AX30&gt;0,"1","0")</f>
        <v>0</v>
      </c>
      <c r="AY26" s="4">
        <f>2*'Tabulky jízd'!AY30*Vzdálenosti!$J$24-Vzdálenosti!$J$24*IF('Tabulky jízd'!AY30&gt;0,"1","0")</f>
        <v>0</v>
      </c>
      <c r="AZ26" s="4">
        <f>2*'Tabulky jízd'!AZ30*Vzdálenosti!$J$24-Vzdálenosti!$J$24*IF('Tabulky jízd'!AZ30&gt;0,"1","0")</f>
        <v>0</v>
      </c>
      <c r="BA26" s="4">
        <f>2*'Tabulky jízd'!BA30*Vzdálenosti!$J$24-Vzdálenosti!$J$24*IF('Tabulky jízd'!BA30&gt;0,"1","0")</f>
        <v>0</v>
      </c>
      <c r="BB26" s="4">
        <f>2*'Tabulky jízd'!BB30*Vzdálenosti!$J$24-Vzdálenosti!$J$24*IF('Tabulky jízd'!BB30&gt;0,"1","0")</f>
        <v>0</v>
      </c>
      <c r="BC26" s="4">
        <f>2*'Tabulky jízd'!BC30*Vzdálenosti!$J$24-Vzdálenosti!$J$24*IF('Tabulky jízd'!BC30&gt;0,"1","0")</f>
        <v>0</v>
      </c>
      <c r="BD26" s="4">
        <f>2*'Tabulky jízd'!BD30*Vzdálenosti!$J$24-Vzdálenosti!$J$24*IF('Tabulky jízd'!BD30&gt;0,"1","0")</f>
        <v>0</v>
      </c>
      <c r="BE26" s="4">
        <f>2*'Tabulky jízd'!BE30*Vzdálenosti!$J$24-Vzdálenosti!$J$24*IF('Tabulky jízd'!BE30&gt;0,"1","0")</f>
        <v>78</v>
      </c>
      <c r="BF26" s="4">
        <f>2*'Tabulky jízd'!BF30*Vzdálenosti!$J$24-Vzdálenosti!$J$24*IF('Tabulky jízd'!BF30&gt;0,"1","0")</f>
        <v>0</v>
      </c>
      <c r="BG26" s="4">
        <f>2*'Tabulky jízd'!BG30*Vzdálenosti!$J$24-Vzdálenosti!$J$24*IF('Tabulky jízd'!BG30&gt;0,"1","0")</f>
        <v>0</v>
      </c>
      <c r="BH26" s="4">
        <f>2*'Tabulky jízd'!BH30*Vzdálenosti!$J$24-Vzdálenosti!$J$24*IF('Tabulky jízd'!BH30&gt;0,"1","0")</f>
        <v>0</v>
      </c>
      <c r="BI26" s="4">
        <f>2*'Tabulky jízd'!BI30*Vzdálenosti!$J$24-Vzdálenosti!$J$24*IF('Tabulky jízd'!BI30&gt;0,"1","0")</f>
        <v>0</v>
      </c>
      <c r="BJ26" s="4">
        <f>2*'Tabulky jízd'!BJ30*Vzdálenosti!$J$24-Vzdálenosti!$J$24*IF('Tabulky jízd'!BJ30&gt;0,"1","0")</f>
        <v>78</v>
      </c>
      <c r="BK26" s="4">
        <f>2*'Tabulky jízd'!BK30*Vzdálenosti!$J$24-Vzdálenosti!$J$24*IF('Tabulky jízd'!BK30&gt;0,"1","0")</f>
        <v>0</v>
      </c>
      <c r="BL26" s="4">
        <f>2*'Tabulky jízd'!BL30*Vzdálenosti!$J$24-Vzdálenosti!$J$24*IF('Tabulky jízd'!BL30&gt;0,"1","0")</f>
        <v>78</v>
      </c>
      <c r="BM26" s="4">
        <f>2*'Tabulky jízd'!BM30*Vzdálenosti!$J$24-Vzdálenosti!$J$24*IF('Tabulky jízd'!BM30&gt;0,"1","0")</f>
        <v>0</v>
      </c>
      <c r="BN26" s="4">
        <f>2*'Tabulky jízd'!BN30*Vzdálenosti!$J$24-Vzdálenosti!$J$24*IF('Tabulky jízd'!BN30&gt;0,"1","0")</f>
        <v>0</v>
      </c>
      <c r="BO26" s="4">
        <f>2*'Tabulky jízd'!BO30*Vzdálenosti!$J$24-Vzdálenosti!$J$24*IF('Tabulky jízd'!BO30&gt;0,"1","0")</f>
        <v>0</v>
      </c>
      <c r="BP26" s="4">
        <f>2*'Tabulky jízd'!BP30*Vzdálenosti!$J$24-Vzdálenosti!$J$24*IF('Tabulky jízd'!BP30&gt;0,"1","0")</f>
        <v>0</v>
      </c>
      <c r="BQ26" s="4">
        <f>2*'Tabulky jízd'!BQ30*Vzdálenosti!$J$24-Vzdálenosti!$J$24*IF('Tabulky jízd'!BQ30&gt;0,"1","0")</f>
        <v>0</v>
      </c>
      <c r="BR26" s="4">
        <f>2*'Tabulky jízd'!BR30*Vzdálenosti!$J$24-Vzdálenosti!$J$24*IF('Tabulky jízd'!BR30&gt;0,"1","0")</f>
        <v>0</v>
      </c>
      <c r="BS26" s="4">
        <f>2*'Tabulky jízd'!BS30*Vzdálenosti!$J$24-Vzdálenosti!$J$24*IF('Tabulky jízd'!BS30&gt;0,"1","0")</f>
        <v>0</v>
      </c>
      <c r="BT26" s="4">
        <f>2*'Tabulky jízd'!BT30*Vzdálenosti!$J$24-Vzdálenosti!$J$24*IF('Tabulky jízd'!BT30&gt;0,"1","0")</f>
        <v>0</v>
      </c>
      <c r="BU26" s="4">
        <f>2*'Tabulky jízd'!BU30*Vzdálenosti!$J$24-Vzdálenosti!$J$24*IF('Tabulky jízd'!BU30&gt;0,"1","0")</f>
        <v>0</v>
      </c>
      <c r="BV26" s="4">
        <f>2*'Tabulky jízd'!BV30*Vzdálenosti!$J$24-Vzdálenosti!$J$24*IF('Tabulky jízd'!BV30&gt;0,"1","0")</f>
        <v>0</v>
      </c>
      <c r="BW26" s="4">
        <f>2*'Tabulky jízd'!BW30*Vzdálenosti!$J$24-Vzdálenosti!$J$24*IF('Tabulky jízd'!BW30&gt;0,"1","0")</f>
        <v>0</v>
      </c>
      <c r="BX26" s="4">
        <f>2*'Tabulky jízd'!BX30*Vzdálenosti!$J$24-Vzdálenosti!$J$24*IF('Tabulky jízd'!BX30&gt;0,"1","0")</f>
        <v>0</v>
      </c>
      <c r="BY26" s="4">
        <f>2*'Tabulky jízd'!BY30*Vzdálenosti!$J$24-Vzdálenosti!$J$24*IF('Tabulky jízd'!BY30&gt;0,"1","0")</f>
        <v>0</v>
      </c>
      <c r="BZ26" s="4">
        <f>2*'Tabulky jízd'!BZ30*Vzdálenosti!$J$24-Vzdálenosti!$J$24*IF('Tabulky jízd'!BZ30&gt;0,"1","0")</f>
        <v>0</v>
      </c>
      <c r="CA26" s="4">
        <f>2*'Tabulky jízd'!CA30*Vzdálenosti!$J$24-Vzdálenosti!$J$24*IF('Tabulky jízd'!CA30&gt;0,"1","0")</f>
        <v>0</v>
      </c>
      <c r="CB26" s="4">
        <f>2*'Tabulky jízd'!CB30*Vzdálenosti!$J$24-Vzdálenosti!$J$24*IF('Tabulky jízd'!CB30&gt;0,"1","0")</f>
        <v>0</v>
      </c>
      <c r="CC26" s="4">
        <f>2*'Tabulky jízd'!CC30*Vzdálenosti!$J$24-Vzdálenosti!$J$24*IF('Tabulky jízd'!CC30&gt;0,"1","0")</f>
        <v>0</v>
      </c>
      <c r="CD26" s="4">
        <f>2*'Tabulky jízd'!CD30*Vzdálenosti!$J$24-Vzdálenosti!$J$24*IF('Tabulky jízd'!CD30&gt;0,"1","0")</f>
        <v>78</v>
      </c>
      <c r="CE26" s="4">
        <f>2*'Tabulky jízd'!CE30*Vzdálenosti!$J$24-Vzdálenosti!$J$24*IF('Tabulky jízd'!CE30&gt;0,"1","0")</f>
        <v>0</v>
      </c>
      <c r="CF26" s="4">
        <f>2*'Tabulky jízd'!CF30*Vzdálenosti!$J$24-Vzdálenosti!$J$24*IF('Tabulky jízd'!CF30&gt;0,"1","0")</f>
        <v>0</v>
      </c>
      <c r="CG26" s="4">
        <f>2*'Tabulky jízd'!CG30*Vzdálenosti!$J$24-Vzdálenosti!$J$24*IF('Tabulky jízd'!CG30&gt;0,"1","0")</f>
        <v>0</v>
      </c>
      <c r="CH26" s="4">
        <f>2*'Tabulky jízd'!CH30*Vzdálenosti!$J$24-Vzdálenosti!$J$24*IF('Tabulky jízd'!CH30&gt;0,"1","0")</f>
        <v>0</v>
      </c>
      <c r="CI26" s="4">
        <f>2*'Tabulky jízd'!CI30*Vzdálenosti!$J$24-Vzdálenosti!$J$24*IF('Tabulky jízd'!CI30&gt;0,"1","0")</f>
        <v>0</v>
      </c>
      <c r="CJ26" s="4">
        <f>2*'Tabulky jízd'!CJ30*Vzdálenosti!$J$24-Vzdálenosti!$J$24*IF('Tabulky jízd'!CJ30&gt;0,"1","0")</f>
        <v>0</v>
      </c>
      <c r="CK26" s="4">
        <f>2*'Tabulky jízd'!CK30*Vzdálenosti!$J$24-Vzdálenosti!$J$24*IF('Tabulky jízd'!CK30&gt;0,"1","0")</f>
        <v>0</v>
      </c>
      <c r="CL26" s="4">
        <f>2*'Tabulky jízd'!CL30*Vzdálenosti!$J$24-Vzdálenosti!$J$24*IF('Tabulky jízd'!CL30&gt;0,"1","0")</f>
        <v>0</v>
      </c>
      <c r="CM26" s="4">
        <f>2*'Tabulky jízd'!CM30*Vzdálenosti!$J$24-Vzdálenosti!$J$24*IF('Tabulky jízd'!CM30&gt;0,"1","0")</f>
        <v>0</v>
      </c>
      <c r="CN26" s="4">
        <f>2*'Tabulky jízd'!CN30*Vzdálenosti!$J$24-Vzdálenosti!$J$24*IF('Tabulky jízd'!CN30&gt;0,"1","0")</f>
        <v>0</v>
      </c>
      <c r="CO26" s="4">
        <f>2*'Tabulky jízd'!CO30*Vzdálenosti!$J$24-Vzdálenosti!$J$24*IF('Tabulky jízd'!CO30&gt;0,"1","0")</f>
        <v>0</v>
      </c>
      <c r="CP26" s="4">
        <f>2*'Tabulky jízd'!CP30*Vzdálenosti!$J$24-Vzdálenosti!$J$24*IF('Tabulky jízd'!CP30&gt;0,"1","0")</f>
        <v>0</v>
      </c>
      <c r="CQ26" s="4">
        <f>2*'Tabulky jízd'!CQ30*Vzdálenosti!$J$24-Vzdálenosti!$J$24*IF('Tabulky jízd'!CQ30&gt;0,"1","0")</f>
        <v>0</v>
      </c>
      <c r="CR26" s="4">
        <f>2*'Tabulky jízd'!CR30*Vzdálenosti!$J$24-Vzdálenosti!$J$24*IF('Tabulky jízd'!CR30&gt;0,"1","0")</f>
        <v>0</v>
      </c>
      <c r="CS26" s="4">
        <f>2*'Tabulky jízd'!CS30*Vzdálenosti!$J$24-Vzdálenosti!$J$24*IF('Tabulky jízd'!CS30&gt;0,"1","0")</f>
        <v>0</v>
      </c>
      <c r="CT26" s="4">
        <f>2*'Tabulky jízd'!CT30*Vzdálenosti!$J$24-Vzdálenosti!$J$24*IF('Tabulky jízd'!CT30&gt;0,"1","0")</f>
        <v>0</v>
      </c>
      <c r="CU26" s="4">
        <f>2*'Tabulky jízd'!CU30*Vzdálenosti!$J$24-Vzdálenosti!$J$24*IF('Tabulky jízd'!CU30&gt;0,"1","0")</f>
        <v>0</v>
      </c>
      <c r="CV26" s="4">
        <f>2*'Tabulky jízd'!CV30*Vzdálenosti!$J$24-Vzdálenosti!$J$24*IF('Tabulky jízd'!CV30&gt;0,"1","0")</f>
        <v>0</v>
      </c>
      <c r="CW26" s="16">
        <f t="shared" si="0"/>
        <v>624</v>
      </c>
    </row>
    <row r="27" spans="1:101" s="15" customFormat="1" x14ac:dyDescent="0.25">
      <c r="A27" s="19"/>
      <c r="B27" s="8"/>
      <c r="C27" s="8"/>
      <c r="D27" s="8"/>
      <c r="E27" s="8"/>
    </row>
    <row r="28" spans="1:101" s="15" customFormat="1" x14ac:dyDescent="0.25">
      <c r="A28" s="19" t="s">
        <v>214</v>
      </c>
      <c r="B28" s="6"/>
      <c r="C28" s="6"/>
      <c r="D28" s="6"/>
      <c r="E28" s="6"/>
    </row>
    <row r="29" spans="1:101" s="15" customFormat="1" x14ac:dyDescent="0.25">
      <c r="A29" s="19"/>
      <c r="B29" s="6"/>
      <c r="C29" s="6"/>
      <c r="D29" s="6"/>
      <c r="E29" s="6"/>
    </row>
    <row r="30" spans="1:101" s="12" customFormat="1" ht="34.5" customHeight="1" x14ac:dyDescent="0.25">
      <c r="A30" s="87"/>
      <c r="B30" s="160" t="s">
        <v>61</v>
      </c>
      <c r="C30" s="160" t="s">
        <v>62</v>
      </c>
      <c r="D30" s="166" t="s">
        <v>90</v>
      </c>
      <c r="E30" s="160" t="s">
        <v>0</v>
      </c>
      <c r="F30" s="160" t="s">
        <v>88</v>
      </c>
      <c r="G30" s="13" t="s">
        <v>87</v>
      </c>
      <c r="H30" s="14" t="s">
        <v>12</v>
      </c>
      <c r="I30" s="14" t="s">
        <v>12</v>
      </c>
      <c r="J30" s="14" t="s">
        <v>12</v>
      </c>
      <c r="K30" s="14" t="s">
        <v>13</v>
      </c>
      <c r="L30" s="14" t="s">
        <v>13</v>
      </c>
      <c r="M30" s="14" t="s">
        <v>13</v>
      </c>
      <c r="N30" s="14" t="s">
        <v>14</v>
      </c>
      <c r="O30" s="14" t="s">
        <v>14</v>
      </c>
      <c r="P30" s="14" t="s">
        <v>14</v>
      </c>
      <c r="Q30" s="14" t="s">
        <v>15</v>
      </c>
      <c r="R30" s="14" t="s">
        <v>15</v>
      </c>
      <c r="S30" s="14" t="s">
        <v>15</v>
      </c>
      <c r="T30" s="14" t="s">
        <v>16</v>
      </c>
      <c r="U30" s="14" t="s">
        <v>16</v>
      </c>
      <c r="V30" s="14" t="s">
        <v>16</v>
      </c>
      <c r="W30" s="14" t="s">
        <v>17</v>
      </c>
      <c r="X30" s="14" t="s">
        <v>17</v>
      </c>
      <c r="Y30" s="14" t="s">
        <v>17</v>
      </c>
      <c r="Z30" s="14" t="s">
        <v>18</v>
      </c>
      <c r="AA30" s="14" t="s">
        <v>18</v>
      </c>
      <c r="AB30" s="14" t="s">
        <v>18</v>
      </c>
      <c r="AC30" s="14" t="s">
        <v>19</v>
      </c>
      <c r="AD30" s="14" t="s">
        <v>19</v>
      </c>
      <c r="AE30" s="14" t="s">
        <v>19</v>
      </c>
      <c r="AF30" s="14" t="s">
        <v>20</v>
      </c>
      <c r="AG30" s="14" t="s">
        <v>20</v>
      </c>
      <c r="AH30" s="14" t="s">
        <v>20</v>
      </c>
      <c r="AI30" s="14" t="s">
        <v>21</v>
      </c>
      <c r="AJ30" s="14" t="s">
        <v>21</v>
      </c>
      <c r="AK30" s="14" t="s">
        <v>21</v>
      </c>
      <c r="AL30" s="14" t="s">
        <v>22</v>
      </c>
      <c r="AM30" s="14" t="s">
        <v>22</v>
      </c>
      <c r="AN30" s="14" t="s">
        <v>22</v>
      </c>
      <c r="AO30" s="14" t="s">
        <v>23</v>
      </c>
      <c r="AP30" s="14" t="s">
        <v>23</v>
      </c>
      <c r="AQ30" s="14" t="s">
        <v>23</v>
      </c>
      <c r="AR30" s="14" t="s">
        <v>24</v>
      </c>
      <c r="AS30" s="14" t="s">
        <v>24</v>
      </c>
      <c r="AT30" s="14" t="s">
        <v>24</v>
      </c>
      <c r="AU30" s="14" t="s">
        <v>25</v>
      </c>
      <c r="AV30" s="14" t="s">
        <v>25</v>
      </c>
      <c r="AW30" s="14" t="s">
        <v>25</v>
      </c>
      <c r="AX30" s="14" t="s">
        <v>26</v>
      </c>
      <c r="AY30" s="14" t="s">
        <v>26</v>
      </c>
      <c r="AZ30" s="14" t="s">
        <v>26</v>
      </c>
      <c r="BA30" s="14" t="s">
        <v>27</v>
      </c>
      <c r="BB30" s="14" t="s">
        <v>27</v>
      </c>
      <c r="BC30" s="14" t="s">
        <v>27</v>
      </c>
      <c r="BD30" s="14" t="s">
        <v>28</v>
      </c>
      <c r="BE30" s="14" t="s">
        <v>28</v>
      </c>
      <c r="BF30" s="14" t="s">
        <v>28</v>
      </c>
      <c r="BG30" s="14" t="s">
        <v>29</v>
      </c>
      <c r="BH30" s="14" t="s">
        <v>29</v>
      </c>
      <c r="BI30" s="14" t="s">
        <v>29</v>
      </c>
      <c r="BJ30" s="14" t="s">
        <v>30</v>
      </c>
      <c r="BK30" s="14" t="s">
        <v>30</v>
      </c>
      <c r="BL30" s="14" t="s">
        <v>30</v>
      </c>
      <c r="BM30" s="14" t="s">
        <v>31</v>
      </c>
      <c r="BN30" s="14" t="s">
        <v>31</v>
      </c>
      <c r="BO30" s="14" t="s">
        <v>31</v>
      </c>
      <c r="BP30" s="14" t="s">
        <v>32</v>
      </c>
      <c r="BQ30" s="14" t="s">
        <v>32</v>
      </c>
      <c r="BR30" s="14" t="s">
        <v>32</v>
      </c>
      <c r="BS30" s="14" t="s">
        <v>33</v>
      </c>
      <c r="BT30" s="14" t="s">
        <v>33</v>
      </c>
      <c r="BU30" s="14" t="s">
        <v>33</v>
      </c>
      <c r="BV30" s="14" t="s">
        <v>34</v>
      </c>
      <c r="BW30" s="14" t="s">
        <v>34</v>
      </c>
      <c r="BX30" s="14" t="s">
        <v>34</v>
      </c>
      <c r="BY30" s="14" t="s">
        <v>35</v>
      </c>
      <c r="BZ30" s="14" t="s">
        <v>35</v>
      </c>
      <c r="CA30" s="14" t="s">
        <v>35</v>
      </c>
      <c r="CB30" s="14" t="s">
        <v>36</v>
      </c>
      <c r="CC30" s="14" t="s">
        <v>36</v>
      </c>
      <c r="CD30" s="14" t="s">
        <v>36</v>
      </c>
      <c r="CE30" s="14" t="s">
        <v>37</v>
      </c>
      <c r="CF30" s="14" t="s">
        <v>37</v>
      </c>
      <c r="CG30" s="14" t="s">
        <v>37</v>
      </c>
      <c r="CH30" s="14" t="s">
        <v>39</v>
      </c>
      <c r="CI30" s="14" t="s">
        <v>39</v>
      </c>
      <c r="CJ30" s="14" t="s">
        <v>39</v>
      </c>
      <c r="CK30" s="14" t="s">
        <v>38</v>
      </c>
      <c r="CL30" s="14" t="s">
        <v>38</v>
      </c>
      <c r="CM30" s="14" t="s">
        <v>38</v>
      </c>
      <c r="CN30" s="14" t="s">
        <v>40</v>
      </c>
      <c r="CO30" s="14" t="s">
        <v>40</v>
      </c>
      <c r="CP30" s="14" t="s">
        <v>40</v>
      </c>
      <c r="CQ30" s="14" t="s">
        <v>41</v>
      </c>
      <c r="CR30" s="14" t="s">
        <v>41</v>
      </c>
      <c r="CS30" s="14" t="s">
        <v>41</v>
      </c>
      <c r="CT30" s="14" t="s">
        <v>42</v>
      </c>
      <c r="CU30" s="14" t="s">
        <v>42</v>
      </c>
      <c r="CV30" s="14" t="s">
        <v>42</v>
      </c>
      <c r="CW30" s="34" t="s">
        <v>89</v>
      </c>
    </row>
    <row r="31" spans="1:101" s="12" customFormat="1" ht="15.75" customHeight="1" x14ac:dyDescent="0.25">
      <c r="A31" s="87"/>
      <c r="B31" s="160"/>
      <c r="C31" s="160"/>
      <c r="D31" s="167"/>
      <c r="E31" s="160"/>
      <c r="F31" s="160"/>
      <c r="G31" s="21" t="s">
        <v>2</v>
      </c>
      <c r="H31" s="21" t="s">
        <v>5</v>
      </c>
      <c r="I31" s="21" t="s">
        <v>3</v>
      </c>
      <c r="J31" s="21" t="s">
        <v>4</v>
      </c>
      <c r="K31" s="21" t="s">
        <v>5</v>
      </c>
      <c r="L31" s="21" t="s">
        <v>3</v>
      </c>
      <c r="M31" s="21" t="s">
        <v>4</v>
      </c>
      <c r="N31" s="21" t="s">
        <v>5</v>
      </c>
      <c r="O31" s="21" t="s">
        <v>3</v>
      </c>
      <c r="P31" s="21" t="s">
        <v>4</v>
      </c>
      <c r="Q31" s="21" t="s">
        <v>5</v>
      </c>
      <c r="R31" s="21" t="s">
        <v>3</v>
      </c>
      <c r="S31" s="21" t="s">
        <v>4</v>
      </c>
      <c r="T31" s="21" t="s">
        <v>5</v>
      </c>
      <c r="U31" s="21" t="s">
        <v>3</v>
      </c>
      <c r="V31" s="21" t="s">
        <v>4</v>
      </c>
      <c r="W31" s="21" t="s">
        <v>5</v>
      </c>
      <c r="X31" s="21" t="s">
        <v>3</v>
      </c>
      <c r="Y31" s="21" t="s">
        <v>4</v>
      </c>
      <c r="Z31" s="21" t="s">
        <v>5</v>
      </c>
      <c r="AA31" s="21" t="s">
        <v>3</v>
      </c>
      <c r="AB31" s="21" t="s">
        <v>4</v>
      </c>
      <c r="AC31" s="21" t="s">
        <v>5</v>
      </c>
      <c r="AD31" s="21" t="s">
        <v>3</v>
      </c>
      <c r="AE31" s="21" t="s">
        <v>4</v>
      </c>
      <c r="AF31" s="21" t="s">
        <v>5</v>
      </c>
      <c r="AG31" s="21" t="s">
        <v>3</v>
      </c>
      <c r="AH31" s="21" t="s">
        <v>4</v>
      </c>
      <c r="AI31" s="21" t="s">
        <v>5</v>
      </c>
      <c r="AJ31" s="21" t="s">
        <v>3</v>
      </c>
      <c r="AK31" s="21" t="s">
        <v>4</v>
      </c>
      <c r="AL31" s="21" t="s">
        <v>5</v>
      </c>
      <c r="AM31" s="21" t="s">
        <v>3</v>
      </c>
      <c r="AN31" s="21" t="s">
        <v>4</v>
      </c>
      <c r="AO31" s="21" t="s">
        <v>5</v>
      </c>
      <c r="AP31" s="21" t="s">
        <v>3</v>
      </c>
      <c r="AQ31" s="21" t="s">
        <v>4</v>
      </c>
      <c r="AR31" s="21" t="s">
        <v>5</v>
      </c>
      <c r="AS31" s="21" t="s">
        <v>3</v>
      </c>
      <c r="AT31" s="21" t="s">
        <v>4</v>
      </c>
      <c r="AU31" s="21" t="s">
        <v>5</v>
      </c>
      <c r="AV31" s="21" t="s">
        <v>3</v>
      </c>
      <c r="AW31" s="21" t="s">
        <v>4</v>
      </c>
      <c r="AX31" s="21" t="s">
        <v>5</v>
      </c>
      <c r="AY31" s="21" t="s">
        <v>3</v>
      </c>
      <c r="AZ31" s="21" t="s">
        <v>4</v>
      </c>
      <c r="BA31" s="21" t="s">
        <v>5</v>
      </c>
      <c r="BB31" s="21" t="s">
        <v>3</v>
      </c>
      <c r="BC31" s="21" t="s">
        <v>4</v>
      </c>
      <c r="BD31" s="21" t="s">
        <v>5</v>
      </c>
      <c r="BE31" s="21" t="s">
        <v>3</v>
      </c>
      <c r="BF31" s="21" t="s">
        <v>4</v>
      </c>
      <c r="BG31" s="21" t="s">
        <v>5</v>
      </c>
      <c r="BH31" s="21" t="s">
        <v>3</v>
      </c>
      <c r="BI31" s="21" t="s">
        <v>4</v>
      </c>
      <c r="BJ31" s="21" t="s">
        <v>5</v>
      </c>
      <c r="BK31" s="21" t="s">
        <v>3</v>
      </c>
      <c r="BL31" s="21" t="s">
        <v>4</v>
      </c>
      <c r="BM31" s="21" t="s">
        <v>5</v>
      </c>
      <c r="BN31" s="21" t="s">
        <v>3</v>
      </c>
      <c r="BO31" s="21" t="s">
        <v>4</v>
      </c>
      <c r="BP31" s="21" t="s">
        <v>5</v>
      </c>
      <c r="BQ31" s="21" t="s">
        <v>3</v>
      </c>
      <c r="BR31" s="21" t="s">
        <v>4</v>
      </c>
      <c r="BS31" s="21" t="s">
        <v>5</v>
      </c>
      <c r="BT31" s="21" t="s">
        <v>3</v>
      </c>
      <c r="BU31" s="21" t="s">
        <v>4</v>
      </c>
      <c r="BV31" s="21" t="s">
        <v>5</v>
      </c>
      <c r="BW31" s="21" t="s">
        <v>3</v>
      </c>
      <c r="BX31" s="21" t="s">
        <v>4</v>
      </c>
      <c r="BY31" s="21" t="s">
        <v>5</v>
      </c>
      <c r="BZ31" s="21" t="s">
        <v>3</v>
      </c>
      <c r="CA31" s="21" t="s">
        <v>4</v>
      </c>
      <c r="CB31" s="21" t="s">
        <v>5</v>
      </c>
      <c r="CC31" s="21" t="s">
        <v>3</v>
      </c>
      <c r="CD31" s="21" t="s">
        <v>4</v>
      </c>
      <c r="CE31" s="21" t="s">
        <v>5</v>
      </c>
      <c r="CF31" s="21" t="s">
        <v>3</v>
      </c>
      <c r="CG31" s="21" t="s">
        <v>4</v>
      </c>
      <c r="CH31" s="21" t="s">
        <v>5</v>
      </c>
      <c r="CI31" s="21" t="s">
        <v>3</v>
      </c>
      <c r="CJ31" s="21" t="s">
        <v>4</v>
      </c>
      <c r="CK31" s="21" t="s">
        <v>5</v>
      </c>
      <c r="CL31" s="21" t="s">
        <v>3</v>
      </c>
      <c r="CM31" s="21" t="s">
        <v>4</v>
      </c>
      <c r="CN31" s="21" t="s">
        <v>5</v>
      </c>
      <c r="CO31" s="21" t="s">
        <v>3</v>
      </c>
      <c r="CP31" s="21" t="s">
        <v>4</v>
      </c>
      <c r="CQ31" s="21" t="s">
        <v>5</v>
      </c>
      <c r="CR31" s="21" t="s">
        <v>3</v>
      </c>
      <c r="CS31" s="21" t="s">
        <v>4</v>
      </c>
      <c r="CT31" s="21" t="s">
        <v>5</v>
      </c>
      <c r="CU31" s="21" t="s">
        <v>3</v>
      </c>
      <c r="CV31" s="21" t="s">
        <v>4</v>
      </c>
      <c r="CW31" s="34" t="s">
        <v>79</v>
      </c>
    </row>
    <row r="32" spans="1:101" s="15" customFormat="1" x14ac:dyDescent="0.25">
      <c r="A32" s="19"/>
      <c r="B32" s="4" t="s">
        <v>70</v>
      </c>
      <c r="C32" s="4" t="s">
        <v>63</v>
      </c>
      <c r="D32" s="16" t="s">
        <v>96</v>
      </c>
      <c r="E32" s="5" t="s">
        <v>65</v>
      </c>
      <c r="F32" s="16">
        <v>3</v>
      </c>
      <c r="G32" s="16"/>
      <c r="H32" s="4">
        <f>2*'Tabulky jízd'!H36*Vzdálenosti!$G$41-Vzdálenosti!$G$41*IF('Tabulky jízd'!H36&gt;0,"1","0")</f>
        <v>0</v>
      </c>
      <c r="I32" s="4">
        <f>2*'Tabulky jízd'!I36*Vzdálenosti!$G$41-Vzdálenosti!$G$41*IF('Tabulky jízd'!I36&gt;0,"1","0")</f>
        <v>0</v>
      </c>
      <c r="J32" s="4">
        <f>2*'Tabulky jízd'!J36*Vzdálenosti!$G$41-Vzdálenosti!$G$41*IF('Tabulky jízd'!J36&gt;0,"1","0")</f>
        <v>0</v>
      </c>
      <c r="K32" s="4">
        <f>2*'Tabulky jízd'!K36*Vzdálenosti!$G$41-Vzdálenosti!$G$41*IF('Tabulky jízd'!K36&gt;0,"1","0")</f>
        <v>0</v>
      </c>
      <c r="L32" s="4">
        <f>2*'Tabulky jízd'!L36*Vzdálenosti!$G$41-Vzdálenosti!$G$41*IF('Tabulky jízd'!L36&gt;0,"1","0")</f>
        <v>0</v>
      </c>
      <c r="M32" s="4">
        <f>2*'Tabulky jízd'!M36*Vzdálenosti!$G$41-Vzdálenosti!$G$41*IF('Tabulky jízd'!M36&gt;0,"1","0")</f>
        <v>0</v>
      </c>
      <c r="N32" s="4">
        <f>2*'Tabulky jízd'!N36*Vzdálenosti!$G$41-Vzdálenosti!$G$41*IF('Tabulky jízd'!N36&gt;0,"1","0")</f>
        <v>1914</v>
      </c>
      <c r="O32" s="4">
        <f>2*'Tabulky jízd'!O36*Vzdálenosti!$G$41-Vzdálenosti!$G$41*IF('Tabulky jízd'!O36&gt;0,"1","0")</f>
        <v>2610</v>
      </c>
      <c r="P32" s="4">
        <f>2*'Tabulky jízd'!P36*Vzdálenosti!$G$41-Vzdálenosti!$G$41*IF('Tabulky jízd'!P36&gt;0,"1","0")</f>
        <v>2262</v>
      </c>
      <c r="Q32" s="4">
        <f>2*'Tabulky jízd'!Q36*Vzdálenosti!$G$41-Vzdálenosti!$G$41*IF('Tabulky jízd'!Q36&gt;0,"1","0")</f>
        <v>2958</v>
      </c>
      <c r="R32" s="4">
        <f>2*'Tabulky jízd'!R36*Vzdálenosti!$G$41-Vzdálenosti!$G$41*IF('Tabulky jízd'!R36&gt;0,"1","0")</f>
        <v>2958</v>
      </c>
      <c r="S32" s="4">
        <f>2*'Tabulky jízd'!S36*Vzdálenosti!$G$41-Vzdálenosti!$G$41*IF('Tabulky jízd'!S36&gt;0,"1","0")</f>
        <v>4002</v>
      </c>
      <c r="T32" s="4">
        <f>2*'Tabulky jízd'!T36*Vzdálenosti!$G$41-Vzdálenosti!$G$41*IF('Tabulky jízd'!T36&gt;0,"1","0")</f>
        <v>4350</v>
      </c>
      <c r="U32" s="4">
        <f>2*'Tabulky jízd'!U36*Vzdálenosti!$G$41-Vzdálenosti!$G$41*IF('Tabulky jízd'!U36&gt;0,"1","0")</f>
        <v>3306</v>
      </c>
      <c r="V32" s="4">
        <f>2*'Tabulky jízd'!V36*Vzdálenosti!$G$41-Vzdálenosti!$G$41*IF('Tabulky jízd'!V36&gt;0,"1","0")</f>
        <v>1914</v>
      </c>
      <c r="W32" s="4">
        <f>2*'Tabulky jízd'!W36*Vzdálenosti!$G$41-Vzdálenosti!$G$41*IF('Tabulky jízd'!W36&gt;0,"1","0")</f>
        <v>1566</v>
      </c>
      <c r="X32" s="4">
        <f>2*'Tabulky jízd'!X36*Vzdálenosti!$G$41-Vzdálenosti!$G$41*IF('Tabulky jízd'!X36&gt;0,"1","0")</f>
        <v>2958</v>
      </c>
      <c r="Y32" s="4">
        <f>2*'Tabulky jízd'!Y36*Vzdálenosti!$G$41-Vzdálenosti!$G$41*IF('Tabulky jízd'!Y36&gt;0,"1","0")</f>
        <v>3306</v>
      </c>
      <c r="Z32" s="4">
        <f>2*'Tabulky jízd'!Z36*Vzdálenosti!$G$41-Vzdálenosti!$G$41*IF('Tabulky jízd'!Z36&gt;0,"1","0")</f>
        <v>2610</v>
      </c>
      <c r="AA32" s="4">
        <f>2*'Tabulky jízd'!AA36*Vzdálenosti!$G$41-Vzdálenosti!$G$41*IF('Tabulky jízd'!AA36&gt;0,"1","0")</f>
        <v>1566</v>
      </c>
      <c r="AB32" s="4">
        <f>2*'Tabulky jízd'!AB36*Vzdálenosti!$G$41-Vzdálenosti!$G$41*IF('Tabulky jízd'!AB36&gt;0,"1","0")</f>
        <v>2262</v>
      </c>
      <c r="AC32" s="4">
        <f>2*'Tabulky jízd'!AC36*Vzdálenosti!$G$41-Vzdálenosti!$G$41*IF('Tabulky jízd'!AC36&gt;0,"1","0")</f>
        <v>0</v>
      </c>
      <c r="AD32" s="4">
        <f>2*'Tabulky jízd'!AD36*Vzdálenosti!$G$41-Vzdálenosti!$G$41*IF('Tabulky jízd'!AD36&gt;0,"1","0")</f>
        <v>0</v>
      </c>
      <c r="AE32" s="4">
        <f>2*'Tabulky jízd'!AE36*Vzdálenosti!$G$41-Vzdálenosti!$G$41*IF('Tabulky jízd'!AE36&gt;0,"1","0")</f>
        <v>0</v>
      </c>
      <c r="AF32" s="4">
        <f>2*'Tabulky jízd'!AF36*Vzdálenosti!$G$41-Vzdálenosti!$G$41*IF('Tabulky jízd'!AF36&gt;0,"1","0")</f>
        <v>0</v>
      </c>
      <c r="AG32" s="4">
        <f>2*'Tabulky jízd'!AG36*Vzdálenosti!$G$41-Vzdálenosti!$G$41*IF('Tabulky jízd'!AG36&gt;0,"1","0")</f>
        <v>0</v>
      </c>
      <c r="AH32" s="4">
        <f>2*'Tabulky jízd'!AH36*Vzdálenosti!$G$41-Vzdálenosti!$G$41*IF('Tabulky jízd'!AH36&gt;0,"1","0")</f>
        <v>0</v>
      </c>
      <c r="AI32" s="4">
        <f>2*'Tabulky jízd'!AI36*Vzdálenosti!$G$41-Vzdálenosti!$G$41*IF('Tabulky jízd'!AI36&gt;0,"1","0")</f>
        <v>2262</v>
      </c>
      <c r="AJ32" s="4">
        <f>2*'Tabulky jízd'!AJ36*Vzdálenosti!$G$41-Vzdálenosti!$G$41*IF('Tabulky jízd'!AJ36&gt;0,"1","0")</f>
        <v>2262</v>
      </c>
      <c r="AK32" s="4">
        <f>2*'Tabulky jízd'!AK36*Vzdálenosti!$G$41-Vzdálenosti!$G$41*IF('Tabulky jízd'!AK36&gt;0,"1","0")</f>
        <v>2958</v>
      </c>
      <c r="AL32" s="4">
        <f>2*'Tabulky jízd'!AL36*Vzdálenosti!$G$41-Vzdálenosti!$G$41*IF('Tabulky jízd'!AL36&gt;0,"1","0")</f>
        <v>4350</v>
      </c>
      <c r="AM32" s="4">
        <f>2*'Tabulky jízd'!AM36*Vzdálenosti!$G$41-Vzdálenosti!$G$41*IF('Tabulky jízd'!AM36&gt;0,"1","0")</f>
        <v>3306</v>
      </c>
      <c r="AN32" s="4">
        <f>2*'Tabulky jízd'!AN36*Vzdálenosti!$G$41-Vzdálenosti!$G$41*IF('Tabulky jízd'!AN36&gt;0,"1","0")</f>
        <v>1914</v>
      </c>
      <c r="AO32" s="4">
        <f>2*'Tabulky jízd'!AO36*Vzdálenosti!$G$41-Vzdálenosti!$G$41*IF('Tabulky jízd'!AO36&gt;0,"1","0")</f>
        <v>2262</v>
      </c>
      <c r="AP32" s="4">
        <f>2*'Tabulky jízd'!AP36*Vzdálenosti!$G$41-Vzdálenosti!$G$41*IF('Tabulky jízd'!AP36&gt;0,"1","0")</f>
        <v>2610</v>
      </c>
      <c r="AQ32" s="4">
        <f>2*'Tabulky jízd'!AQ36*Vzdálenosti!$G$41-Vzdálenosti!$G$41*IF('Tabulky jízd'!AQ36&gt;0,"1","0")</f>
        <v>5046</v>
      </c>
      <c r="AR32" s="4">
        <f>2*'Tabulky jízd'!AR36*Vzdálenosti!$G$41-Vzdálenosti!$G$41*IF('Tabulky jízd'!AR36&gt;0,"1","0")</f>
        <v>4002</v>
      </c>
      <c r="AS32" s="4">
        <f>2*'Tabulky jízd'!AS36*Vzdálenosti!$G$41-Vzdálenosti!$G$41*IF('Tabulky jízd'!AS36&gt;0,"1","0")</f>
        <v>4698</v>
      </c>
      <c r="AT32" s="4">
        <f>2*'Tabulky jízd'!AT36*Vzdálenosti!$G$41-Vzdálenosti!$G$41*IF('Tabulky jízd'!AT36&gt;0,"1","0")</f>
        <v>2958</v>
      </c>
      <c r="AU32" s="4">
        <f>2*'Tabulky jízd'!AU36*Vzdálenosti!$G$41-Vzdálenosti!$G$41*IF('Tabulky jízd'!AU36&gt;0,"1","0")</f>
        <v>2610</v>
      </c>
      <c r="AV32" s="4">
        <f>2*'Tabulky jízd'!AV36*Vzdálenosti!$G$41-Vzdálenosti!$G$41*IF('Tabulky jízd'!AV36&gt;0,"1","0")</f>
        <v>1566</v>
      </c>
      <c r="AW32" s="4">
        <f>2*'Tabulky jízd'!AW36*Vzdálenosti!$G$41-Vzdálenosti!$G$41*IF('Tabulky jízd'!AW36&gt;0,"1","0")</f>
        <v>1218</v>
      </c>
      <c r="AX32" s="4">
        <f>2*'Tabulky jízd'!AX36*Vzdálenosti!$G$41-Vzdálenosti!$G$41*IF('Tabulky jízd'!AX36&gt;0,"1","0")</f>
        <v>0</v>
      </c>
      <c r="AY32" s="4">
        <f>2*'Tabulky jízd'!AY36*Vzdálenosti!$G$41-Vzdálenosti!$G$41*IF('Tabulky jízd'!AY36&gt;0,"1","0")</f>
        <v>0</v>
      </c>
      <c r="AZ32" s="4">
        <f>2*'Tabulky jízd'!AZ36*Vzdálenosti!$G$41-Vzdálenosti!$G$41*IF('Tabulky jízd'!AZ36&gt;0,"1","0")</f>
        <v>0</v>
      </c>
      <c r="BA32" s="4">
        <f>2*'Tabulky jízd'!BA36*Vzdálenosti!$G$41-Vzdálenosti!$G$41*IF('Tabulky jízd'!BA36&gt;0,"1","0")</f>
        <v>0</v>
      </c>
      <c r="BB32" s="4">
        <f>2*'Tabulky jízd'!BB36*Vzdálenosti!$G$41-Vzdálenosti!$G$41*IF('Tabulky jízd'!BB36&gt;0,"1","0")</f>
        <v>0</v>
      </c>
      <c r="BC32" s="4">
        <f>2*'Tabulky jízd'!BC36*Vzdálenosti!$G$41-Vzdálenosti!$G$41*IF('Tabulky jízd'!BC36&gt;0,"1","0")</f>
        <v>0</v>
      </c>
      <c r="BD32" s="4">
        <f>2*'Tabulky jízd'!BD36*Vzdálenosti!$G$41-Vzdálenosti!$G$41*IF('Tabulky jízd'!BD36&gt;0,"1","0")</f>
        <v>2610</v>
      </c>
      <c r="BE32" s="4">
        <f>2*'Tabulky jízd'!BE36*Vzdálenosti!$G$41-Vzdálenosti!$G$41*IF('Tabulky jízd'!BE36&gt;0,"1","0")</f>
        <v>4350</v>
      </c>
      <c r="BF32" s="4">
        <f>2*'Tabulky jízd'!BF36*Vzdálenosti!$G$41-Vzdálenosti!$G$41*IF('Tabulky jízd'!BF36&gt;0,"1","0")</f>
        <v>4350</v>
      </c>
      <c r="BG32" s="4">
        <f>2*'Tabulky jízd'!BG36*Vzdálenosti!$G$41-Vzdálenosti!$G$41*IF('Tabulky jízd'!BG36&gt;0,"1","0")</f>
        <v>3306</v>
      </c>
      <c r="BH32" s="4">
        <f>2*'Tabulky jízd'!BH36*Vzdálenosti!$G$41-Vzdálenosti!$G$41*IF('Tabulky jízd'!BH36&gt;0,"1","0")</f>
        <v>5046</v>
      </c>
      <c r="BI32" s="4">
        <f>2*'Tabulky jízd'!BI36*Vzdálenosti!$G$41-Vzdálenosti!$G$41*IF('Tabulky jízd'!BI36&gt;0,"1","0")</f>
        <v>2610</v>
      </c>
      <c r="BJ32" s="4">
        <f>2*'Tabulky jízd'!BJ36*Vzdálenosti!$G$41-Vzdálenosti!$G$41*IF('Tabulky jízd'!BJ36&gt;0,"1","0")</f>
        <v>1914</v>
      </c>
      <c r="BK32" s="4">
        <f>2*'Tabulky jízd'!BK36*Vzdálenosti!$G$41-Vzdálenosti!$G$41*IF('Tabulky jízd'!BK36&gt;0,"1","0")</f>
        <v>2262</v>
      </c>
      <c r="BL32" s="4">
        <f>2*'Tabulky jízd'!BL36*Vzdálenosti!$G$41-Vzdálenosti!$G$41*IF('Tabulky jízd'!BL36&gt;0,"1","0")</f>
        <v>1566</v>
      </c>
      <c r="BM32" s="4">
        <f>2*'Tabulky jízd'!BM36*Vzdálenosti!$G$41-Vzdálenosti!$G$41*IF('Tabulky jízd'!BM36&gt;0,"1","0")</f>
        <v>2958</v>
      </c>
      <c r="BN32" s="4">
        <f>2*'Tabulky jízd'!BN36*Vzdálenosti!$G$41-Vzdálenosti!$G$41*IF('Tabulky jízd'!BN36&gt;0,"1","0")</f>
        <v>1914</v>
      </c>
      <c r="BO32" s="4">
        <f>2*'Tabulky jízd'!BO36*Vzdálenosti!$G$41-Vzdálenosti!$G$41*IF('Tabulky jízd'!BO36&gt;0,"1","0")</f>
        <v>2958</v>
      </c>
      <c r="BP32" s="4">
        <f>2*'Tabulky jízd'!BP36*Vzdálenosti!$G$41-Vzdálenosti!$G$41*IF('Tabulky jízd'!BP36&gt;0,"1","0")</f>
        <v>1566</v>
      </c>
      <c r="BQ32" s="4">
        <f>2*'Tabulky jízd'!BQ36*Vzdálenosti!$G$41-Vzdálenosti!$G$41*IF('Tabulky jízd'!BQ36&gt;0,"1","0")</f>
        <v>174</v>
      </c>
      <c r="BR32" s="4">
        <f>2*'Tabulky jízd'!BR36*Vzdálenosti!$G$41-Vzdálenosti!$G$41*IF('Tabulky jízd'!BR36&gt;0,"1","0")</f>
        <v>1566</v>
      </c>
      <c r="BS32" s="4">
        <f>2*'Tabulky jízd'!BS36*Vzdálenosti!$G$41-Vzdálenosti!$G$41*IF('Tabulky jízd'!BS36&gt;0,"1","0")</f>
        <v>0</v>
      </c>
      <c r="BT32" s="4">
        <f>2*'Tabulky jízd'!BT36*Vzdálenosti!$G$41-Vzdálenosti!$G$41*IF('Tabulky jízd'!BT36&gt;0,"1","0")</f>
        <v>0</v>
      </c>
      <c r="BU32" s="4">
        <f>2*'Tabulky jízd'!BU36*Vzdálenosti!$G$41-Vzdálenosti!$G$41*IF('Tabulky jízd'!BU36&gt;0,"1","0")</f>
        <v>0</v>
      </c>
      <c r="BV32" s="4">
        <f>2*'Tabulky jízd'!BV36*Vzdálenosti!$G$41-Vzdálenosti!$G$41*IF('Tabulky jízd'!BV36&gt;0,"1","0")</f>
        <v>0</v>
      </c>
      <c r="BW32" s="4">
        <f>2*'Tabulky jízd'!BW36*Vzdálenosti!$G$41-Vzdálenosti!$G$41*IF('Tabulky jízd'!BW36&gt;0,"1","0")</f>
        <v>0</v>
      </c>
      <c r="BX32" s="4">
        <f>2*'Tabulky jízd'!BX36*Vzdálenosti!$G$41-Vzdálenosti!$G$41*IF('Tabulky jízd'!BX36&gt;0,"1","0")</f>
        <v>0</v>
      </c>
      <c r="BY32" s="4">
        <f>2*'Tabulky jízd'!BY36*Vzdálenosti!$G$41-Vzdálenosti!$G$41*IF('Tabulky jízd'!BY36&gt;0,"1","0")</f>
        <v>2262</v>
      </c>
      <c r="BZ32" s="4">
        <f>2*'Tabulky jízd'!BZ36*Vzdálenosti!$G$41-Vzdálenosti!$G$41*IF('Tabulky jízd'!BZ36&gt;0,"1","0")</f>
        <v>2958</v>
      </c>
      <c r="CA32" s="4">
        <f>2*'Tabulky jízd'!CA36*Vzdálenosti!$G$41-Vzdálenosti!$G$41*IF('Tabulky jízd'!CA36&gt;0,"1","0")</f>
        <v>3654</v>
      </c>
      <c r="CB32" s="4">
        <f>2*'Tabulky jízd'!CB36*Vzdálenosti!$G$41-Vzdálenosti!$G$41*IF('Tabulky jízd'!CB36&gt;0,"1","0")</f>
        <v>3306</v>
      </c>
      <c r="CC32" s="4">
        <f>2*'Tabulky jízd'!CC36*Vzdálenosti!$G$41-Vzdálenosti!$G$41*IF('Tabulky jízd'!CC36&gt;0,"1","0")</f>
        <v>4002</v>
      </c>
      <c r="CD32" s="4">
        <f>2*'Tabulky jízd'!CD36*Vzdálenosti!$G$41-Vzdálenosti!$G$41*IF('Tabulky jízd'!CD36&gt;0,"1","0")</f>
        <v>4002</v>
      </c>
      <c r="CE32" s="4">
        <f>2*'Tabulky jízd'!CE36*Vzdálenosti!$G$41-Vzdálenosti!$G$41*IF('Tabulky jízd'!CE36&gt;0,"1","0")</f>
        <v>3306</v>
      </c>
      <c r="CF32" s="4">
        <f>2*'Tabulky jízd'!CF36*Vzdálenosti!$G$41-Vzdálenosti!$G$41*IF('Tabulky jízd'!CF36&gt;0,"1","0")</f>
        <v>4350</v>
      </c>
      <c r="CG32" s="4">
        <f>2*'Tabulky jízd'!CG36*Vzdálenosti!$G$41-Vzdálenosti!$G$41*IF('Tabulky jízd'!CG36&gt;0,"1","0")</f>
        <v>3654</v>
      </c>
      <c r="CH32" s="4">
        <f>2*'Tabulky jízd'!CH36*Vzdálenosti!$G$41-Vzdálenosti!$G$41*IF('Tabulky jízd'!CH36&gt;0,"1","0")</f>
        <v>2262</v>
      </c>
      <c r="CI32" s="4">
        <f>2*'Tabulky jízd'!CI36*Vzdálenosti!$G$41-Vzdálenosti!$G$41*IF('Tabulky jízd'!CI36&gt;0,"1","0")</f>
        <v>1218</v>
      </c>
      <c r="CJ32" s="4">
        <f>2*'Tabulky jízd'!CJ36*Vzdálenosti!$G$41-Vzdálenosti!$G$41*IF('Tabulky jízd'!CJ36&gt;0,"1","0")</f>
        <v>1914</v>
      </c>
      <c r="CK32" s="4">
        <f>2*'Tabulky jízd'!CK36*Vzdálenosti!$G$41-Vzdálenosti!$G$41*IF('Tabulky jízd'!CK36&gt;0,"1","0")</f>
        <v>0</v>
      </c>
      <c r="CL32" s="4">
        <f>2*'Tabulky jízd'!CL36*Vzdálenosti!$G$41-Vzdálenosti!$G$41*IF('Tabulky jízd'!CL36&gt;0,"1","0")</f>
        <v>0</v>
      </c>
      <c r="CM32" s="4">
        <f>2*'Tabulky jízd'!CM36*Vzdálenosti!$G$41-Vzdálenosti!$G$41*IF('Tabulky jízd'!CM36&gt;0,"1","0")</f>
        <v>0</v>
      </c>
      <c r="CN32" s="4">
        <f>2*'Tabulky jízd'!CN36*Vzdálenosti!$G$41-Vzdálenosti!$G$41*IF('Tabulky jízd'!CN36&gt;0,"1","0")</f>
        <v>0</v>
      </c>
      <c r="CO32" s="4">
        <f>2*'Tabulky jízd'!CO36*Vzdálenosti!$G$41-Vzdálenosti!$G$41*IF('Tabulky jízd'!CO36&gt;0,"1","0")</f>
        <v>0</v>
      </c>
      <c r="CP32" s="4">
        <f>2*'Tabulky jízd'!CP36*Vzdálenosti!$G$41-Vzdálenosti!$G$41*IF('Tabulky jízd'!CP36&gt;0,"1","0")</f>
        <v>0</v>
      </c>
      <c r="CQ32" s="4">
        <f>2*'Tabulky jízd'!CQ36*Vzdálenosti!$G$41-Vzdálenosti!$G$41*IF('Tabulky jízd'!CQ36&gt;0,"1","0")</f>
        <v>0</v>
      </c>
      <c r="CR32" s="4">
        <f>2*'Tabulky jízd'!CR36*Vzdálenosti!$G$41-Vzdálenosti!$G$41*IF('Tabulky jízd'!CR36&gt;0,"1","0")</f>
        <v>0</v>
      </c>
      <c r="CS32" s="4">
        <f>2*'Tabulky jízd'!CS36*Vzdálenosti!$G$41-Vzdálenosti!$G$41*IF('Tabulky jízd'!CS36&gt;0,"1","0")</f>
        <v>0</v>
      </c>
      <c r="CT32" s="4">
        <f>2*'Tabulky jízd'!CT36*Vzdálenosti!$G$41-Vzdálenosti!$G$41*IF('Tabulky jízd'!CT36&gt;0,"1","0")</f>
        <v>2610</v>
      </c>
      <c r="CU32" s="4">
        <f>2*'Tabulky jízd'!CU36*Vzdálenosti!$G$41-Vzdálenosti!$G$41*IF('Tabulky jízd'!CU36&gt;0,"1","0")</f>
        <v>2610</v>
      </c>
      <c r="CV32" s="4">
        <f>2*'Tabulky jízd'!CV36*Vzdálenosti!$G$41-Vzdálenosti!$G$41*IF('Tabulky jízd'!CV36&gt;0,"1","0")</f>
        <v>1566</v>
      </c>
      <c r="CW32" s="16">
        <f>SUM(H32:CV32)</f>
        <v>167388</v>
      </c>
    </row>
    <row r="33" spans="1:101" s="15" customFormat="1" x14ac:dyDescent="0.25">
      <c r="A33" s="19"/>
      <c r="B33" s="4" t="s">
        <v>70</v>
      </c>
      <c r="C33" s="4" t="s">
        <v>55</v>
      </c>
      <c r="D33" s="16" t="s">
        <v>96</v>
      </c>
      <c r="E33" s="4" t="s">
        <v>66</v>
      </c>
      <c r="F33" s="16">
        <v>3</v>
      </c>
      <c r="G33" s="16"/>
      <c r="H33" s="4">
        <f>2*'Tabulky jízd'!H37*Vzdálenosti!$G$42-Vzdálenosti!$G$42*IF('Tabulky jízd'!H37&gt;0,"1","0")</f>
        <v>0</v>
      </c>
      <c r="I33" s="4">
        <f>2*'Tabulky jízd'!I37*Vzdálenosti!$G$42-Vzdálenosti!$G$42*IF('Tabulky jízd'!I37&gt;0,"1","0")</f>
        <v>0</v>
      </c>
      <c r="J33" s="4">
        <f>2*'Tabulky jízd'!J37*Vzdálenosti!$G$42-Vzdálenosti!$G$42*IF('Tabulky jízd'!J37&gt;0,"1","0")</f>
        <v>0</v>
      </c>
      <c r="K33" s="4">
        <f>2*'Tabulky jízd'!K37*Vzdálenosti!$G$42-Vzdálenosti!$G$42*IF('Tabulky jízd'!K37&gt;0,"1","0")</f>
        <v>0</v>
      </c>
      <c r="L33" s="4">
        <f>2*'Tabulky jízd'!L37*Vzdálenosti!$G$42-Vzdálenosti!$G$42*IF('Tabulky jízd'!L37&gt;0,"1","0")</f>
        <v>0</v>
      </c>
      <c r="M33" s="4">
        <f>2*'Tabulky jízd'!M37*Vzdálenosti!$G$42-Vzdálenosti!$G$42*IF('Tabulky jízd'!M37&gt;0,"1","0")</f>
        <v>0</v>
      </c>
      <c r="N33" s="4">
        <f>2*'Tabulky jízd'!N37*Vzdálenosti!$G$42-Vzdálenosti!$G$42*IF('Tabulky jízd'!N37&gt;0,"1","0")</f>
        <v>0</v>
      </c>
      <c r="O33" s="4">
        <f>2*'Tabulky jízd'!O37*Vzdálenosti!$G$42-Vzdálenosti!$G$42*IF('Tabulky jízd'!O37&gt;0,"1","0")</f>
        <v>1005</v>
      </c>
      <c r="P33" s="4">
        <f>2*'Tabulky jízd'!P37*Vzdálenosti!$G$42-Vzdálenosti!$G$42*IF('Tabulky jízd'!P37&gt;0,"1","0")</f>
        <v>2211</v>
      </c>
      <c r="Q33" s="4">
        <f>2*'Tabulky jízd'!Q37*Vzdálenosti!$G$42-Vzdálenosti!$G$42*IF('Tabulky jízd'!Q37&gt;0,"1","0")</f>
        <v>0</v>
      </c>
      <c r="R33" s="4">
        <f>2*'Tabulky jízd'!R37*Vzdálenosti!$G$42-Vzdálenosti!$G$42*IF('Tabulky jízd'!R37&gt;0,"1","0")</f>
        <v>1407</v>
      </c>
      <c r="S33" s="4">
        <f>2*'Tabulky jízd'!S37*Vzdálenosti!$G$42-Vzdálenosti!$G$42*IF('Tabulky jízd'!S37&gt;0,"1","0")</f>
        <v>1809</v>
      </c>
      <c r="T33" s="4">
        <f>2*'Tabulky jízd'!T37*Vzdálenosti!$G$42-Vzdálenosti!$G$42*IF('Tabulky jízd'!T37&gt;0,"1","0")</f>
        <v>0</v>
      </c>
      <c r="U33" s="4">
        <f>2*'Tabulky jízd'!U37*Vzdálenosti!$G$42-Vzdálenosti!$G$42*IF('Tabulky jízd'!U37&gt;0,"1","0")</f>
        <v>1809</v>
      </c>
      <c r="V33" s="4">
        <f>2*'Tabulky jízd'!V37*Vzdálenosti!$G$42-Vzdálenosti!$G$42*IF('Tabulky jízd'!V37&gt;0,"1","0")</f>
        <v>0</v>
      </c>
      <c r="W33" s="4">
        <f>2*'Tabulky jízd'!W37*Vzdálenosti!$G$42-Vzdálenosti!$G$42*IF('Tabulky jízd'!W37&gt;0,"1","0")</f>
        <v>0</v>
      </c>
      <c r="X33" s="4">
        <f>2*'Tabulky jízd'!X37*Vzdálenosti!$G$42-Vzdálenosti!$G$42*IF('Tabulky jízd'!X37&gt;0,"1","0")</f>
        <v>0</v>
      </c>
      <c r="Y33" s="4">
        <f>2*'Tabulky jízd'!Y37*Vzdálenosti!$G$42-Vzdálenosti!$G$42*IF('Tabulky jízd'!Y37&gt;0,"1","0")</f>
        <v>0</v>
      </c>
      <c r="Z33" s="4">
        <f>2*'Tabulky jízd'!Z37*Vzdálenosti!$G$42-Vzdálenosti!$G$42*IF('Tabulky jízd'!Z37&gt;0,"1","0")</f>
        <v>0</v>
      </c>
      <c r="AA33" s="4">
        <f>2*'Tabulky jízd'!AA37*Vzdálenosti!$G$42-Vzdálenosti!$G$42*IF('Tabulky jízd'!AA37&gt;0,"1","0")</f>
        <v>2211</v>
      </c>
      <c r="AB33" s="4">
        <f>2*'Tabulky jízd'!AB37*Vzdálenosti!$G$42-Vzdálenosti!$G$42*IF('Tabulky jízd'!AB37&gt;0,"1","0")</f>
        <v>4221</v>
      </c>
      <c r="AC33" s="4">
        <f>2*'Tabulky jízd'!AC37*Vzdálenosti!$G$42-Vzdálenosti!$G$42*IF('Tabulky jízd'!AC37&gt;0,"1","0")</f>
        <v>0</v>
      </c>
      <c r="AD33" s="4">
        <f>2*'Tabulky jízd'!AD37*Vzdálenosti!$G$42-Vzdálenosti!$G$42*IF('Tabulky jízd'!AD37&gt;0,"1","0")</f>
        <v>0</v>
      </c>
      <c r="AE33" s="4">
        <f>2*'Tabulky jízd'!AE37*Vzdálenosti!$G$42-Vzdálenosti!$G$42*IF('Tabulky jízd'!AE37&gt;0,"1","0")</f>
        <v>0</v>
      </c>
      <c r="AF33" s="4">
        <f>2*'Tabulky jízd'!AF37*Vzdálenosti!$G$42-Vzdálenosti!$G$42*IF('Tabulky jízd'!AF37&gt;0,"1","0")</f>
        <v>0</v>
      </c>
      <c r="AG33" s="4">
        <f>2*'Tabulky jízd'!AG37*Vzdálenosti!$G$42-Vzdálenosti!$G$42*IF('Tabulky jízd'!AG37&gt;0,"1","0")</f>
        <v>0</v>
      </c>
      <c r="AH33" s="4">
        <f>2*'Tabulky jízd'!AH37*Vzdálenosti!$G$42-Vzdálenosti!$G$42*IF('Tabulky jízd'!AH37&gt;0,"1","0")</f>
        <v>0</v>
      </c>
      <c r="AI33" s="4">
        <f>2*'Tabulky jízd'!AI37*Vzdálenosti!$G$42-Vzdálenosti!$G$42*IF('Tabulky jízd'!AI37&gt;0,"1","0")</f>
        <v>0</v>
      </c>
      <c r="AJ33" s="4">
        <f>2*'Tabulky jízd'!AJ37*Vzdálenosti!$G$42-Vzdálenosti!$G$42*IF('Tabulky jízd'!AJ37&gt;0,"1","0")</f>
        <v>4221</v>
      </c>
      <c r="AK33" s="4">
        <f>2*'Tabulky jízd'!AK37*Vzdálenosti!$G$42-Vzdálenosti!$G$42*IF('Tabulky jízd'!AK37&gt;0,"1","0")</f>
        <v>603</v>
      </c>
      <c r="AL33" s="4">
        <f>2*'Tabulky jízd'!AL37*Vzdálenosti!$G$42-Vzdálenosti!$G$42*IF('Tabulky jízd'!AL37&gt;0,"1","0")</f>
        <v>0</v>
      </c>
      <c r="AM33" s="4">
        <f>2*'Tabulky jízd'!AM37*Vzdálenosti!$G$42-Vzdálenosti!$G$42*IF('Tabulky jízd'!AM37&gt;0,"1","0")</f>
        <v>1809</v>
      </c>
      <c r="AN33" s="4">
        <f>2*'Tabulky jízd'!AN37*Vzdálenosti!$G$42-Vzdálenosti!$G$42*IF('Tabulky jízd'!AN37&gt;0,"1","0")</f>
        <v>1407</v>
      </c>
      <c r="AO33" s="4">
        <f>2*'Tabulky jízd'!AO37*Vzdálenosti!$G$42-Vzdálenosti!$G$42*IF('Tabulky jízd'!AO37&gt;0,"1","0")</f>
        <v>0</v>
      </c>
      <c r="AP33" s="4">
        <f>2*'Tabulky jízd'!AP37*Vzdálenosti!$G$42-Vzdálenosti!$G$42*IF('Tabulky jízd'!AP37&gt;0,"1","0")</f>
        <v>2211</v>
      </c>
      <c r="AQ33" s="4">
        <f>2*'Tabulky jízd'!AQ37*Vzdálenosti!$G$42-Vzdálenosti!$G$42*IF('Tabulky jízd'!AQ37&gt;0,"1","0")</f>
        <v>2613</v>
      </c>
      <c r="AR33" s="4">
        <f>2*'Tabulky jízd'!AR37*Vzdálenosti!$G$42-Vzdálenosti!$G$42*IF('Tabulky jízd'!AR37&gt;0,"1","0")</f>
        <v>0</v>
      </c>
      <c r="AS33" s="4">
        <f>2*'Tabulky jízd'!AS37*Vzdálenosti!$G$42-Vzdálenosti!$G$42*IF('Tabulky jízd'!AS37&gt;0,"1","0")</f>
        <v>1407</v>
      </c>
      <c r="AT33" s="4">
        <f>2*'Tabulky jízd'!AT37*Vzdálenosti!$G$42-Vzdálenosti!$G$42*IF('Tabulky jízd'!AT37&gt;0,"1","0")</f>
        <v>1407</v>
      </c>
      <c r="AU33" s="4">
        <f>2*'Tabulky jízd'!AU37*Vzdálenosti!$G$42-Vzdálenosti!$G$42*IF('Tabulky jízd'!AU37&gt;0,"1","0")</f>
        <v>0</v>
      </c>
      <c r="AV33" s="4">
        <f>2*'Tabulky jízd'!AV37*Vzdálenosti!$G$42-Vzdálenosti!$G$42*IF('Tabulky jízd'!AV37&gt;0,"1","0")</f>
        <v>1809</v>
      </c>
      <c r="AW33" s="4">
        <f>2*'Tabulky jízd'!AW37*Vzdálenosti!$G$42-Vzdálenosti!$G$42*IF('Tabulky jízd'!AW37&gt;0,"1","0")</f>
        <v>2613</v>
      </c>
      <c r="AX33" s="4">
        <f>2*'Tabulky jízd'!AX37*Vzdálenosti!$G$42-Vzdálenosti!$G$42*IF('Tabulky jízd'!AX37&gt;0,"1","0")</f>
        <v>0</v>
      </c>
      <c r="AY33" s="4">
        <f>2*'Tabulky jízd'!AY37*Vzdálenosti!$G$42-Vzdálenosti!$G$42*IF('Tabulky jízd'!AY37&gt;0,"1","0")</f>
        <v>0</v>
      </c>
      <c r="AZ33" s="4">
        <f>2*'Tabulky jízd'!AZ37*Vzdálenosti!$G$42-Vzdálenosti!$G$42*IF('Tabulky jízd'!AZ37&gt;0,"1","0")</f>
        <v>0</v>
      </c>
      <c r="BA33" s="4">
        <f>2*'Tabulky jízd'!BA37*Vzdálenosti!$G$42-Vzdálenosti!$G$42*IF('Tabulky jízd'!BA37&gt;0,"1","0")</f>
        <v>0</v>
      </c>
      <c r="BB33" s="4">
        <f>2*'Tabulky jízd'!BB37*Vzdálenosti!$G$42-Vzdálenosti!$G$42*IF('Tabulky jízd'!BB37&gt;0,"1","0")</f>
        <v>0</v>
      </c>
      <c r="BC33" s="4">
        <f>2*'Tabulky jízd'!BC37*Vzdálenosti!$G$42-Vzdálenosti!$G$42*IF('Tabulky jízd'!BC37&gt;0,"1","0")</f>
        <v>0</v>
      </c>
      <c r="BD33" s="4">
        <f>2*'Tabulky jízd'!BD37*Vzdálenosti!$G$42-Vzdálenosti!$G$42*IF('Tabulky jízd'!BD37&gt;0,"1","0")</f>
        <v>0</v>
      </c>
      <c r="BE33" s="4">
        <f>2*'Tabulky jízd'!BE37*Vzdálenosti!$G$42-Vzdálenosti!$G$42*IF('Tabulky jízd'!BE37&gt;0,"1","0")</f>
        <v>1809</v>
      </c>
      <c r="BF33" s="4">
        <f>2*'Tabulky jízd'!BF37*Vzdálenosti!$G$42-Vzdálenosti!$G$42*IF('Tabulky jízd'!BF37&gt;0,"1","0")</f>
        <v>1809</v>
      </c>
      <c r="BG33" s="4">
        <f>2*'Tabulky jízd'!BG37*Vzdálenosti!$G$42-Vzdálenosti!$G$42*IF('Tabulky jízd'!BG37&gt;0,"1","0")</f>
        <v>0</v>
      </c>
      <c r="BH33" s="4">
        <f>2*'Tabulky jízd'!BH37*Vzdálenosti!$G$42-Vzdálenosti!$G$42*IF('Tabulky jízd'!BH37&gt;0,"1","0")</f>
        <v>2613</v>
      </c>
      <c r="BI33" s="4">
        <f>2*'Tabulky jízd'!BI37*Vzdálenosti!$G$42-Vzdálenosti!$G$42*IF('Tabulky jízd'!BI37&gt;0,"1","0")</f>
        <v>3819</v>
      </c>
      <c r="BJ33" s="4">
        <f>2*'Tabulky jízd'!BJ37*Vzdálenosti!$G$42-Vzdálenosti!$G$42*IF('Tabulky jízd'!BJ37&gt;0,"1","0")</f>
        <v>0</v>
      </c>
      <c r="BK33" s="4">
        <f>2*'Tabulky jízd'!BK37*Vzdálenosti!$G$42-Vzdálenosti!$G$42*IF('Tabulky jízd'!BK37&gt;0,"1","0")</f>
        <v>1005</v>
      </c>
      <c r="BL33" s="4">
        <f>2*'Tabulky jízd'!BL37*Vzdálenosti!$G$42-Vzdálenosti!$G$42*IF('Tabulky jízd'!BL37&gt;0,"1","0")</f>
        <v>1809</v>
      </c>
      <c r="BM33" s="4">
        <f>2*'Tabulky jízd'!BM37*Vzdálenosti!$G$42-Vzdálenosti!$G$42*IF('Tabulky jízd'!BM37&gt;0,"1","0")</f>
        <v>0</v>
      </c>
      <c r="BN33" s="4">
        <f>2*'Tabulky jízd'!BN37*Vzdálenosti!$G$42-Vzdálenosti!$G$42*IF('Tabulky jízd'!BN37&gt;0,"1","0")</f>
        <v>1407</v>
      </c>
      <c r="BO33" s="4">
        <f>2*'Tabulky jízd'!BO37*Vzdálenosti!$G$42-Vzdálenosti!$G$42*IF('Tabulky jízd'!BO37&gt;0,"1","0")</f>
        <v>2211</v>
      </c>
      <c r="BP33" s="4">
        <f>2*'Tabulky jízd'!BP37*Vzdálenosti!$G$42-Vzdálenosti!$G$42*IF('Tabulky jízd'!BP37&gt;0,"1","0")</f>
        <v>0</v>
      </c>
      <c r="BQ33" s="4">
        <f>2*'Tabulky jízd'!BQ37*Vzdálenosti!$G$42-Vzdálenosti!$G$42*IF('Tabulky jízd'!BQ37&gt;0,"1","0")</f>
        <v>2211</v>
      </c>
      <c r="BR33" s="4">
        <f>2*'Tabulky jízd'!BR37*Vzdálenosti!$G$42-Vzdálenosti!$G$42*IF('Tabulky jízd'!BR37&gt;0,"1","0")</f>
        <v>1005</v>
      </c>
      <c r="BS33" s="4">
        <f>2*'Tabulky jízd'!BS37*Vzdálenosti!$G$42-Vzdálenosti!$G$42*IF('Tabulky jízd'!BS37&gt;0,"1","0")</f>
        <v>0</v>
      </c>
      <c r="BT33" s="4">
        <f>2*'Tabulky jízd'!BT37*Vzdálenosti!$G$42-Vzdálenosti!$G$42*IF('Tabulky jízd'!BT37&gt;0,"1","0")</f>
        <v>0</v>
      </c>
      <c r="BU33" s="4">
        <f>2*'Tabulky jízd'!BU37*Vzdálenosti!$G$42-Vzdálenosti!$G$42*IF('Tabulky jízd'!BU37&gt;0,"1","0")</f>
        <v>0</v>
      </c>
      <c r="BV33" s="4">
        <f>2*'Tabulky jízd'!BV37*Vzdálenosti!$G$42-Vzdálenosti!$G$42*IF('Tabulky jízd'!BV37&gt;0,"1","0")</f>
        <v>0</v>
      </c>
      <c r="BW33" s="4">
        <f>2*'Tabulky jízd'!BW37*Vzdálenosti!$G$42-Vzdálenosti!$G$42*IF('Tabulky jízd'!BW37&gt;0,"1","0")</f>
        <v>0</v>
      </c>
      <c r="BX33" s="4">
        <f>2*'Tabulky jízd'!BX37*Vzdálenosti!$G$42-Vzdálenosti!$G$42*IF('Tabulky jízd'!BX37&gt;0,"1","0")</f>
        <v>0</v>
      </c>
      <c r="BY33" s="4">
        <f>2*'Tabulky jízd'!BY37*Vzdálenosti!$G$42-Vzdálenosti!$G$42*IF('Tabulky jízd'!BY37&gt;0,"1","0")</f>
        <v>0</v>
      </c>
      <c r="BZ33" s="4">
        <f>2*'Tabulky jízd'!BZ37*Vzdálenosti!$G$42-Vzdálenosti!$G$42*IF('Tabulky jízd'!BZ37&gt;0,"1","0")</f>
        <v>603</v>
      </c>
      <c r="CA33" s="4">
        <f>2*'Tabulky jízd'!CA37*Vzdálenosti!$G$42-Vzdálenosti!$G$42*IF('Tabulky jízd'!CA37&gt;0,"1","0")</f>
        <v>0</v>
      </c>
      <c r="CB33" s="4">
        <f>2*'Tabulky jízd'!CB37*Vzdálenosti!$G$42-Vzdálenosti!$G$42*IF('Tabulky jízd'!CB37&gt;0,"1","0")</f>
        <v>0</v>
      </c>
      <c r="CC33" s="4">
        <f>2*'Tabulky jízd'!CC37*Vzdálenosti!$G$42-Vzdálenosti!$G$42*IF('Tabulky jízd'!CC37&gt;0,"1","0")</f>
        <v>0</v>
      </c>
      <c r="CD33" s="4">
        <f>2*'Tabulky jízd'!CD37*Vzdálenosti!$G$42-Vzdálenosti!$G$42*IF('Tabulky jízd'!CD37&gt;0,"1","0")</f>
        <v>0</v>
      </c>
      <c r="CE33" s="4">
        <f>2*'Tabulky jízd'!CE37*Vzdálenosti!$G$42-Vzdálenosti!$G$42*IF('Tabulky jízd'!CE37&gt;0,"1","0")</f>
        <v>0</v>
      </c>
      <c r="CF33" s="4">
        <f>2*'Tabulky jízd'!CF37*Vzdálenosti!$G$42-Vzdálenosti!$G$42*IF('Tabulky jízd'!CF37&gt;0,"1","0")</f>
        <v>3819</v>
      </c>
      <c r="CG33" s="4">
        <f>2*'Tabulky jízd'!CG37*Vzdálenosti!$G$42-Vzdálenosti!$G$42*IF('Tabulky jízd'!CG37&gt;0,"1","0")</f>
        <v>2613</v>
      </c>
      <c r="CH33" s="4">
        <f>2*'Tabulky jízd'!CH37*Vzdálenosti!$G$42-Vzdálenosti!$G$42*IF('Tabulky jízd'!CH37&gt;0,"1","0")</f>
        <v>0</v>
      </c>
      <c r="CI33" s="4">
        <f>2*'Tabulky jízd'!CI37*Vzdálenosti!$G$42-Vzdálenosti!$G$42*IF('Tabulky jízd'!CI37&gt;0,"1","0")</f>
        <v>4623</v>
      </c>
      <c r="CJ33" s="4">
        <f>2*'Tabulky jízd'!CJ37*Vzdálenosti!$G$42-Vzdálenosti!$G$42*IF('Tabulky jízd'!CJ37&gt;0,"1","0")</f>
        <v>3015</v>
      </c>
      <c r="CK33" s="4">
        <f>2*'Tabulky jízd'!CK37*Vzdálenosti!$G$42-Vzdálenosti!$G$42*IF('Tabulky jízd'!CK37&gt;0,"1","0")</f>
        <v>0</v>
      </c>
      <c r="CL33" s="4">
        <f>2*'Tabulky jízd'!CL37*Vzdálenosti!$G$42-Vzdálenosti!$G$42*IF('Tabulky jízd'!CL37&gt;0,"1","0")</f>
        <v>0</v>
      </c>
      <c r="CM33" s="4">
        <f>2*'Tabulky jízd'!CM37*Vzdálenosti!$G$42-Vzdálenosti!$G$42*IF('Tabulky jízd'!CM37&gt;0,"1","0")</f>
        <v>0</v>
      </c>
      <c r="CN33" s="4">
        <f>2*'Tabulky jízd'!CN37*Vzdálenosti!$G$42-Vzdálenosti!$G$42*IF('Tabulky jízd'!CN37&gt;0,"1","0")</f>
        <v>0</v>
      </c>
      <c r="CO33" s="4">
        <f>2*'Tabulky jízd'!CO37*Vzdálenosti!$G$42-Vzdálenosti!$G$42*IF('Tabulky jízd'!CO37&gt;0,"1","0")</f>
        <v>0</v>
      </c>
      <c r="CP33" s="4">
        <f>2*'Tabulky jízd'!CP37*Vzdálenosti!$G$42-Vzdálenosti!$G$42*IF('Tabulky jízd'!CP37&gt;0,"1","0")</f>
        <v>0</v>
      </c>
      <c r="CQ33" s="4">
        <f>2*'Tabulky jízd'!CQ37*Vzdálenosti!$G$42-Vzdálenosti!$G$42*IF('Tabulky jízd'!CQ37&gt;0,"1","0")</f>
        <v>0</v>
      </c>
      <c r="CR33" s="4">
        <f>2*'Tabulky jízd'!CR37*Vzdálenosti!$G$42-Vzdálenosti!$G$42*IF('Tabulky jízd'!CR37&gt;0,"1","0")</f>
        <v>0</v>
      </c>
      <c r="CS33" s="4">
        <f>2*'Tabulky jízd'!CS37*Vzdálenosti!$G$42-Vzdálenosti!$G$42*IF('Tabulky jízd'!CS37&gt;0,"1","0")</f>
        <v>0</v>
      </c>
      <c r="CT33" s="4">
        <f>2*'Tabulky jízd'!CT37*Vzdálenosti!$G$42-Vzdálenosti!$G$42*IF('Tabulky jízd'!CT37&gt;0,"1","0")</f>
        <v>0</v>
      </c>
      <c r="CU33" s="4">
        <f>2*'Tabulky jízd'!CU37*Vzdálenosti!$G$42-Vzdálenosti!$G$42*IF('Tabulky jízd'!CU37&gt;0,"1","0")</f>
        <v>3015</v>
      </c>
      <c r="CV33" s="4">
        <f>2*'Tabulky jízd'!CV37*Vzdálenosti!$G$42-Vzdálenosti!$G$42*IF('Tabulky jízd'!CV37&gt;0,"1","0")</f>
        <v>1005</v>
      </c>
      <c r="CW33" s="16">
        <f t="shared" ref="CW33:CW38" si="1">SUM(H33:CV33)</f>
        <v>73164</v>
      </c>
    </row>
    <row r="34" spans="1:101" s="15" customFormat="1" x14ac:dyDescent="0.25">
      <c r="A34" s="19"/>
      <c r="B34" s="4" t="s">
        <v>70</v>
      </c>
      <c r="C34" s="4" t="s">
        <v>56</v>
      </c>
      <c r="D34" s="16" t="s">
        <v>96</v>
      </c>
      <c r="E34" s="4" t="s">
        <v>67</v>
      </c>
      <c r="F34" s="16">
        <v>3</v>
      </c>
      <c r="G34" s="16"/>
      <c r="H34" s="4">
        <f>2*'Tabulky jízd'!H38*Vzdálenosti!$G$43-Vzdálenosti!$G$43*IF('Tabulky jízd'!H38&gt;0,"1","0")</f>
        <v>0</v>
      </c>
      <c r="I34" s="4">
        <f>2*'Tabulky jízd'!I38*Vzdálenosti!$G$43-Vzdálenosti!$G$43*IF('Tabulky jízd'!I38&gt;0,"1","0")</f>
        <v>0</v>
      </c>
      <c r="J34" s="4">
        <f>2*'Tabulky jízd'!J38*Vzdálenosti!$G$43-Vzdálenosti!$G$43*IF('Tabulky jízd'!J38&gt;0,"1","0")</f>
        <v>0</v>
      </c>
      <c r="K34" s="4">
        <f>2*'Tabulky jízd'!K38*Vzdálenosti!$G$43-Vzdálenosti!$G$43*IF('Tabulky jízd'!K38&gt;0,"1","0")</f>
        <v>0</v>
      </c>
      <c r="L34" s="4">
        <f>2*'Tabulky jízd'!L38*Vzdálenosti!$G$43-Vzdálenosti!$G$43*IF('Tabulky jízd'!L38&gt;0,"1","0")</f>
        <v>0</v>
      </c>
      <c r="M34" s="4">
        <f>2*'Tabulky jízd'!M38*Vzdálenosti!$G$43-Vzdálenosti!$G$43*IF('Tabulky jízd'!M38&gt;0,"1","0")</f>
        <v>0</v>
      </c>
      <c r="N34" s="4">
        <f>2*'Tabulky jízd'!N38*Vzdálenosti!$G$43-Vzdálenosti!$G$43*IF('Tabulky jízd'!N38&gt;0,"1","0")</f>
        <v>0</v>
      </c>
      <c r="O34" s="4">
        <f>2*'Tabulky jízd'!O38*Vzdálenosti!$G$43-Vzdálenosti!$G$43*IF('Tabulky jízd'!O38&gt;0,"1","0")</f>
        <v>0</v>
      </c>
      <c r="P34" s="4">
        <f>2*'Tabulky jízd'!P38*Vzdálenosti!$G$43-Vzdálenosti!$G$43*IF('Tabulky jízd'!P38&gt;0,"1","0")</f>
        <v>0</v>
      </c>
      <c r="Q34" s="4">
        <f>2*'Tabulky jízd'!Q38*Vzdálenosti!$G$43-Vzdálenosti!$G$43*IF('Tabulky jízd'!Q38&gt;0,"1","0")</f>
        <v>0</v>
      </c>
      <c r="R34" s="4">
        <f>2*'Tabulky jízd'!R38*Vzdálenosti!$G$43-Vzdálenosti!$G$43*IF('Tabulky jízd'!R38&gt;0,"1","0")</f>
        <v>0</v>
      </c>
      <c r="S34" s="4">
        <f>2*'Tabulky jízd'!S38*Vzdálenosti!$G$43-Vzdálenosti!$G$43*IF('Tabulky jízd'!S38&gt;0,"1","0")</f>
        <v>0</v>
      </c>
      <c r="T34" s="4">
        <f>2*'Tabulky jízd'!T38*Vzdálenosti!$G$43-Vzdálenosti!$G$43*IF('Tabulky jízd'!T38&gt;0,"1","0")</f>
        <v>0</v>
      </c>
      <c r="U34" s="4">
        <f>2*'Tabulky jízd'!U38*Vzdálenosti!$G$43-Vzdálenosti!$G$43*IF('Tabulky jízd'!U38&gt;0,"1","0")</f>
        <v>0</v>
      </c>
      <c r="V34" s="4">
        <f>2*'Tabulky jízd'!V38*Vzdálenosti!$G$43-Vzdálenosti!$G$43*IF('Tabulky jízd'!V38&gt;0,"1","0")</f>
        <v>1040</v>
      </c>
      <c r="W34" s="4">
        <f>2*'Tabulky jízd'!W38*Vzdálenosti!$G$43-Vzdálenosti!$G$43*IF('Tabulky jízd'!W38&gt;0,"1","0")</f>
        <v>1200</v>
      </c>
      <c r="X34" s="4">
        <f>2*'Tabulky jízd'!X38*Vzdálenosti!$G$43-Vzdálenosti!$G$43*IF('Tabulky jízd'!X38&gt;0,"1","0")</f>
        <v>2640</v>
      </c>
      <c r="Y34" s="4">
        <f>2*'Tabulky jízd'!Y38*Vzdálenosti!$G$43-Vzdálenosti!$G$43*IF('Tabulky jízd'!Y38&gt;0,"1","0")</f>
        <v>880</v>
      </c>
      <c r="Z34" s="4">
        <f>2*'Tabulky jízd'!Z38*Vzdálenosti!$G$43-Vzdálenosti!$G$43*IF('Tabulky jízd'!Z38&gt;0,"1","0")</f>
        <v>880</v>
      </c>
      <c r="AA34" s="4">
        <f>2*'Tabulky jízd'!AA38*Vzdálenosti!$G$43-Vzdálenosti!$G$43*IF('Tabulky jízd'!AA38&gt;0,"1","0")</f>
        <v>0</v>
      </c>
      <c r="AB34" s="4">
        <f>2*'Tabulky jízd'!AB38*Vzdálenosti!$G$43-Vzdálenosti!$G$43*IF('Tabulky jízd'!AB38&gt;0,"1","0")</f>
        <v>0</v>
      </c>
      <c r="AC34" s="4">
        <f>2*'Tabulky jízd'!AC38*Vzdálenosti!$G$43-Vzdálenosti!$G$43*IF('Tabulky jízd'!AC38&gt;0,"1","0")</f>
        <v>0</v>
      </c>
      <c r="AD34" s="4">
        <f>2*'Tabulky jízd'!AD38*Vzdálenosti!$G$43-Vzdálenosti!$G$43*IF('Tabulky jízd'!AD38&gt;0,"1","0")</f>
        <v>0</v>
      </c>
      <c r="AE34" s="4">
        <f>2*'Tabulky jízd'!AE38*Vzdálenosti!$G$43-Vzdálenosti!$G$43*IF('Tabulky jízd'!AE38&gt;0,"1","0")</f>
        <v>0</v>
      </c>
      <c r="AF34" s="4">
        <f>2*'Tabulky jízd'!AF38*Vzdálenosti!$G$43-Vzdálenosti!$G$43*IF('Tabulky jízd'!AF38&gt;0,"1","0")</f>
        <v>0</v>
      </c>
      <c r="AG34" s="4">
        <f>2*'Tabulky jízd'!AG38*Vzdálenosti!$G$43-Vzdálenosti!$G$43*IF('Tabulky jízd'!AG38&gt;0,"1","0")</f>
        <v>0</v>
      </c>
      <c r="AH34" s="4">
        <f>2*'Tabulky jízd'!AH38*Vzdálenosti!$G$43-Vzdálenosti!$G$43*IF('Tabulky jízd'!AH38&gt;0,"1","0")</f>
        <v>0</v>
      </c>
      <c r="AI34" s="4">
        <f>2*'Tabulky jízd'!AI38*Vzdálenosti!$G$43-Vzdálenosti!$G$43*IF('Tabulky jízd'!AI38&gt;0,"1","0")</f>
        <v>0</v>
      </c>
      <c r="AJ34" s="4">
        <f>2*'Tabulky jízd'!AJ38*Vzdálenosti!$G$43-Vzdálenosti!$G$43*IF('Tabulky jízd'!AJ38&gt;0,"1","0")</f>
        <v>0</v>
      </c>
      <c r="AK34" s="4">
        <f>2*'Tabulky jízd'!AK38*Vzdálenosti!$G$43-Vzdálenosti!$G$43*IF('Tabulky jízd'!AK38&gt;0,"1","0")</f>
        <v>0</v>
      </c>
      <c r="AL34" s="4">
        <f>2*'Tabulky jízd'!AL38*Vzdálenosti!$G$43-Vzdálenosti!$G$43*IF('Tabulky jízd'!AL38&gt;0,"1","0")</f>
        <v>0</v>
      </c>
      <c r="AM34" s="4">
        <f>2*'Tabulky jízd'!AM38*Vzdálenosti!$G$43-Vzdálenosti!$G$43*IF('Tabulky jízd'!AM38&gt;0,"1","0")</f>
        <v>0</v>
      </c>
      <c r="AN34" s="4">
        <f>2*'Tabulky jízd'!AN38*Vzdálenosti!$G$43-Vzdálenosti!$G$43*IF('Tabulky jízd'!AN38&gt;0,"1","0")</f>
        <v>0</v>
      </c>
      <c r="AO34" s="4">
        <f>2*'Tabulky jízd'!AO38*Vzdálenosti!$G$43-Vzdálenosti!$G$43*IF('Tabulky jízd'!AO38&gt;0,"1","0")</f>
        <v>0</v>
      </c>
      <c r="AP34" s="4">
        <f>2*'Tabulky jízd'!AP38*Vzdálenosti!$G$43-Vzdálenosti!$G$43*IF('Tabulky jízd'!AP38&gt;0,"1","0")</f>
        <v>400</v>
      </c>
      <c r="AQ34" s="4">
        <f>2*'Tabulky jízd'!AQ38*Vzdálenosti!$G$43-Vzdálenosti!$G$43*IF('Tabulky jízd'!AQ38&gt;0,"1","0")</f>
        <v>1680</v>
      </c>
      <c r="AR34" s="4">
        <f>2*'Tabulky jízd'!AR38*Vzdálenosti!$G$43-Vzdálenosti!$G$43*IF('Tabulky jízd'!AR38&gt;0,"1","0")</f>
        <v>1200</v>
      </c>
      <c r="AS34" s="4">
        <f>2*'Tabulky jízd'!AS38*Vzdálenosti!$G$43-Vzdálenosti!$G$43*IF('Tabulky jízd'!AS38&gt;0,"1","0")</f>
        <v>1360</v>
      </c>
      <c r="AT34" s="4">
        <f>2*'Tabulky jízd'!AT38*Vzdálenosti!$G$43-Vzdálenosti!$G$43*IF('Tabulky jízd'!AT38&gt;0,"1","0")</f>
        <v>720</v>
      </c>
      <c r="AU34" s="4">
        <f>2*'Tabulky jízd'!AU38*Vzdálenosti!$G$43-Vzdálenosti!$G$43*IF('Tabulky jízd'!AU38&gt;0,"1","0")</f>
        <v>1520</v>
      </c>
      <c r="AV34" s="4">
        <f>2*'Tabulky jízd'!AV38*Vzdálenosti!$G$43-Vzdálenosti!$G$43*IF('Tabulky jízd'!AV38&gt;0,"1","0")</f>
        <v>1200</v>
      </c>
      <c r="AW34" s="4">
        <f>2*'Tabulky jízd'!AW38*Vzdálenosti!$G$43-Vzdálenosti!$G$43*IF('Tabulky jízd'!AW38&gt;0,"1","0")</f>
        <v>880</v>
      </c>
      <c r="AX34" s="4">
        <f>2*'Tabulky jízd'!AX38*Vzdálenosti!$G$43-Vzdálenosti!$G$43*IF('Tabulky jízd'!AX38&gt;0,"1","0")</f>
        <v>0</v>
      </c>
      <c r="AY34" s="4">
        <f>2*'Tabulky jízd'!AY38*Vzdálenosti!$G$43-Vzdálenosti!$G$43*IF('Tabulky jízd'!AY38&gt;0,"1","0")</f>
        <v>0</v>
      </c>
      <c r="AZ34" s="4">
        <f>2*'Tabulky jízd'!AZ38*Vzdálenosti!$G$43-Vzdálenosti!$G$43*IF('Tabulky jízd'!AZ38&gt;0,"1","0")</f>
        <v>0</v>
      </c>
      <c r="BA34" s="4">
        <f>2*'Tabulky jízd'!BA38*Vzdálenosti!$G$43-Vzdálenosti!$G$43*IF('Tabulky jízd'!BA38&gt;0,"1","0")</f>
        <v>0</v>
      </c>
      <c r="BB34" s="4">
        <f>2*'Tabulky jízd'!BB38*Vzdálenosti!$G$43-Vzdálenosti!$G$43*IF('Tabulky jízd'!BB38&gt;0,"1","0")</f>
        <v>0</v>
      </c>
      <c r="BC34" s="4">
        <f>2*'Tabulky jízd'!BC38*Vzdálenosti!$G$43-Vzdálenosti!$G$43*IF('Tabulky jízd'!BC38&gt;0,"1","0")</f>
        <v>0</v>
      </c>
      <c r="BD34" s="4">
        <f>2*'Tabulky jízd'!BD38*Vzdálenosti!$G$43-Vzdálenosti!$G$43*IF('Tabulky jízd'!BD38&gt;0,"1","0")</f>
        <v>1360</v>
      </c>
      <c r="BE34" s="4">
        <f>2*'Tabulky jízd'!BE38*Vzdálenosti!$G$43-Vzdálenosti!$G$43*IF('Tabulky jízd'!BE38&gt;0,"1","0")</f>
        <v>880</v>
      </c>
      <c r="BF34" s="4">
        <f>2*'Tabulky jízd'!BF38*Vzdálenosti!$G$43-Vzdálenosti!$G$43*IF('Tabulky jízd'!BF38&gt;0,"1","0")</f>
        <v>1200</v>
      </c>
      <c r="BG34" s="4">
        <f>2*'Tabulky jízd'!BG38*Vzdálenosti!$G$43-Vzdálenosti!$G$43*IF('Tabulky jízd'!BG38&gt;0,"1","0")</f>
        <v>1360</v>
      </c>
      <c r="BH34" s="4">
        <f>2*'Tabulky jízd'!BH38*Vzdálenosti!$G$43-Vzdálenosti!$G$43*IF('Tabulky jízd'!BH38&gt;0,"1","0")</f>
        <v>1200</v>
      </c>
      <c r="BI34" s="4">
        <f>2*'Tabulky jízd'!BI38*Vzdálenosti!$G$43-Vzdálenosti!$G$43*IF('Tabulky jízd'!BI38&gt;0,"1","0")</f>
        <v>560</v>
      </c>
      <c r="BJ34" s="4">
        <f>2*'Tabulky jízd'!BJ38*Vzdálenosti!$G$43-Vzdálenosti!$G$43*IF('Tabulky jízd'!BJ38&gt;0,"1","0")</f>
        <v>1040</v>
      </c>
      <c r="BK34" s="4">
        <f>2*'Tabulky jízd'!BK38*Vzdálenosti!$G$43-Vzdálenosti!$G$43*IF('Tabulky jízd'!BK38&gt;0,"1","0")</f>
        <v>1360</v>
      </c>
      <c r="BL34" s="4">
        <f>2*'Tabulky jízd'!BL38*Vzdálenosti!$G$43-Vzdálenosti!$G$43*IF('Tabulky jízd'!BL38&gt;0,"1","0")</f>
        <v>80</v>
      </c>
      <c r="BM34" s="4">
        <f>2*'Tabulky jízd'!BM38*Vzdálenosti!$G$43-Vzdálenosti!$G$43*IF('Tabulky jízd'!BM38&gt;0,"1","0")</f>
        <v>0</v>
      </c>
      <c r="BN34" s="4">
        <f>2*'Tabulky jízd'!BN38*Vzdálenosti!$G$43-Vzdálenosti!$G$43*IF('Tabulky jízd'!BN38&gt;0,"1","0")</f>
        <v>0</v>
      </c>
      <c r="BO34" s="4">
        <f>2*'Tabulky jízd'!BO38*Vzdálenosti!$G$43-Vzdálenosti!$G$43*IF('Tabulky jízd'!BO38&gt;0,"1","0")</f>
        <v>0</v>
      </c>
      <c r="BP34" s="4">
        <f>2*'Tabulky jízd'!BP38*Vzdálenosti!$G$43-Vzdálenosti!$G$43*IF('Tabulky jízd'!BP38&gt;0,"1","0")</f>
        <v>0</v>
      </c>
      <c r="BQ34" s="4">
        <f>2*'Tabulky jízd'!BQ38*Vzdálenosti!$G$43-Vzdálenosti!$G$43*IF('Tabulky jízd'!BQ38&gt;0,"1","0")</f>
        <v>0</v>
      </c>
      <c r="BR34" s="4">
        <f>2*'Tabulky jízd'!BR38*Vzdálenosti!$G$43-Vzdálenosti!$G$43*IF('Tabulky jízd'!BR38&gt;0,"1","0")</f>
        <v>0</v>
      </c>
      <c r="BS34" s="4">
        <f>2*'Tabulky jízd'!BS38*Vzdálenosti!$G$43-Vzdálenosti!$G$43*IF('Tabulky jízd'!BS38&gt;0,"1","0")</f>
        <v>0</v>
      </c>
      <c r="BT34" s="4">
        <f>2*'Tabulky jízd'!BT38*Vzdálenosti!$G$43-Vzdálenosti!$G$43*IF('Tabulky jízd'!BT38&gt;0,"1","0")</f>
        <v>0</v>
      </c>
      <c r="BU34" s="4">
        <f>2*'Tabulky jízd'!BU38*Vzdálenosti!$G$43-Vzdálenosti!$G$43*IF('Tabulky jízd'!BU38&gt;0,"1","0")</f>
        <v>0</v>
      </c>
      <c r="BV34" s="4">
        <f>2*'Tabulky jízd'!BV38*Vzdálenosti!$G$43-Vzdálenosti!$G$43*IF('Tabulky jízd'!BV38&gt;0,"1","0")</f>
        <v>0</v>
      </c>
      <c r="BW34" s="4">
        <f>2*'Tabulky jízd'!BW38*Vzdálenosti!$G$43-Vzdálenosti!$G$43*IF('Tabulky jízd'!BW38&gt;0,"1","0")</f>
        <v>0</v>
      </c>
      <c r="BX34" s="4">
        <f>2*'Tabulky jízd'!BX38*Vzdálenosti!$G$43-Vzdálenosti!$G$43*IF('Tabulky jízd'!BX38&gt;0,"1","0")</f>
        <v>0</v>
      </c>
      <c r="BY34" s="4">
        <f>2*'Tabulky jízd'!BY38*Vzdálenosti!$G$43-Vzdálenosti!$G$43*IF('Tabulky jízd'!BY38&gt;0,"1","0")</f>
        <v>0</v>
      </c>
      <c r="BZ34" s="4">
        <f>2*'Tabulky jízd'!BZ38*Vzdálenosti!$G$43-Vzdálenosti!$G$43*IF('Tabulky jízd'!BZ38&gt;0,"1","0")</f>
        <v>0</v>
      </c>
      <c r="CA34" s="4">
        <f>2*'Tabulky jízd'!CA38*Vzdálenosti!$G$43-Vzdálenosti!$G$43*IF('Tabulky jízd'!CA38&gt;0,"1","0")</f>
        <v>0</v>
      </c>
      <c r="CB34" s="4">
        <f>2*'Tabulky jízd'!CB38*Vzdálenosti!$G$43-Vzdálenosti!$G$43*IF('Tabulky jízd'!CB38&gt;0,"1","0")</f>
        <v>0</v>
      </c>
      <c r="CC34" s="4">
        <f>2*'Tabulky jízd'!CC38*Vzdálenosti!$G$43-Vzdálenosti!$G$43*IF('Tabulky jízd'!CC38&gt;0,"1","0")</f>
        <v>0</v>
      </c>
      <c r="CD34" s="4">
        <f>2*'Tabulky jízd'!CD38*Vzdálenosti!$G$43-Vzdálenosti!$G$43*IF('Tabulky jízd'!CD38&gt;0,"1","0")</f>
        <v>0</v>
      </c>
      <c r="CE34" s="4">
        <f>2*'Tabulky jízd'!CE38*Vzdálenosti!$G$43-Vzdálenosti!$G$43*IF('Tabulky jízd'!CE38&gt;0,"1","0")</f>
        <v>1360</v>
      </c>
      <c r="CF34" s="4">
        <f>2*'Tabulky jízd'!CF38*Vzdálenosti!$G$43-Vzdálenosti!$G$43*IF('Tabulky jízd'!CF38&gt;0,"1","0")</f>
        <v>720</v>
      </c>
      <c r="CG34" s="4">
        <f>2*'Tabulky jízd'!CG38*Vzdálenosti!$G$43-Vzdálenosti!$G$43*IF('Tabulky jízd'!CG38&gt;0,"1","0")</f>
        <v>720</v>
      </c>
      <c r="CH34" s="4">
        <f>2*'Tabulky jízd'!CH38*Vzdálenosti!$G$43-Vzdálenosti!$G$43*IF('Tabulky jízd'!CH38&gt;0,"1","0")</f>
        <v>400</v>
      </c>
      <c r="CI34" s="4">
        <f>2*'Tabulky jízd'!CI38*Vzdálenosti!$G$43-Vzdálenosti!$G$43*IF('Tabulky jízd'!CI38&gt;0,"1","0")</f>
        <v>880</v>
      </c>
      <c r="CJ34" s="4">
        <f>2*'Tabulky jízd'!CJ38*Vzdálenosti!$G$43-Vzdálenosti!$G$43*IF('Tabulky jízd'!CJ38&gt;0,"1","0")</f>
        <v>0</v>
      </c>
      <c r="CK34" s="4">
        <f>2*'Tabulky jízd'!CK38*Vzdálenosti!$G$43-Vzdálenosti!$G$43*IF('Tabulky jízd'!CK38&gt;0,"1","0")</f>
        <v>0</v>
      </c>
      <c r="CL34" s="4">
        <f>2*'Tabulky jízd'!CL38*Vzdálenosti!$G$43-Vzdálenosti!$G$43*IF('Tabulky jízd'!CL38&gt;0,"1","0")</f>
        <v>0</v>
      </c>
      <c r="CM34" s="4">
        <f>2*'Tabulky jízd'!CM38*Vzdálenosti!$G$43-Vzdálenosti!$G$43*IF('Tabulky jízd'!CM38&gt;0,"1","0")</f>
        <v>0</v>
      </c>
      <c r="CN34" s="4">
        <f>2*'Tabulky jízd'!CN38*Vzdálenosti!$G$43-Vzdálenosti!$G$43*IF('Tabulky jízd'!CN38&gt;0,"1","0")</f>
        <v>0</v>
      </c>
      <c r="CO34" s="4">
        <f>2*'Tabulky jízd'!CO38*Vzdálenosti!$G$43-Vzdálenosti!$G$43*IF('Tabulky jízd'!CO38&gt;0,"1","0")</f>
        <v>0</v>
      </c>
      <c r="CP34" s="4">
        <f>2*'Tabulky jízd'!CP38*Vzdálenosti!$G$43-Vzdálenosti!$G$43*IF('Tabulky jízd'!CP38&gt;0,"1","0")</f>
        <v>0</v>
      </c>
      <c r="CQ34" s="4">
        <f>2*'Tabulky jízd'!CQ38*Vzdálenosti!$G$43-Vzdálenosti!$G$43*IF('Tabulky jízd'!CQ38&gt;0,"1","0")</f>
        <v>0</v>
      </c>
      <c r="CR34" s="4">
        <f>2*'Tabulky jízd'!CR38*Vzdálenosti!$G$43-Vzdálenosti!$G$43*IF('Tabulky jízd'!CR38&gt;0,"1","0")</f>
        <v>0</v>
      </c>
      <c r="CS34" s="4">
        <f>2*'Tabulky jízd'!CS38*Vzdálenosti!$G$43-Vzdálenosti!$G$43*IF('Tabulky jízd'!CS38&gt;0,"1","0")</f>
        <v>0</v>
      </c>
      <c r="CT34" s="4">
        <f>2*'Tabulky jízd'!CT38*Vzdálenosti!$G$43-Vzdálenosti!$G$43*IF('Tabulky jízd'!CT38&gt;0,"1","0")</f>
        <v>1040</v>
      </c>
      <c r="CU34" s="4">
        <f>2*'Tabulky jízd'!CU38*Vzdálenosti!$G$43-Vzdálenosti!$G$43*IF('Tabulky jízd'!CU38&gt;0,"1","0")</f>
        <v>2320</v>
      </c>
      <c r="CV34" s="4">
        <f>2*'Tabulky jízd'!CV38*Vzdálenosti!$G$43-Vzdálenosti!$G$43*IF('Tabulky jízd'!CV38&gt;0,"1","0")</f>
        <v>2160</v>
      </c>
      <c r="CW34" s="16">
        <f t="shared" si="1"/>
        <v>34240</v>
      </c>
    </row>
    <row r="35" spans="1:101" s="15" customFormat="1" x14ac:dyDescent="0.25">
      <c r="A35" s="19"/>
      <c r="B35" s="4" t="s">
        <v>70</v>
      </c>
      <c r="C35" s="4" t="s">
        <v>64</v>
      </c>
      <c r="D35" s="16" t="s">
        <v>96</v>
      </c>
      <c r="E35" s="4" t="s">
        <v>68</v>
      </c>
      <c r="F35" s="16">
        <v>3</v>
      </c>
      <c r="G35" s="16"/>
      <c r="H35" s="4">
        <f>2*'Tabulky jízd'!H39*Vzdálenosti!$G$44-Vzdálenosti!$G$44*IF('Tabulky jízd'!H39&gt;0,"1","0")</f>
        <v>0</v>
      </c>
      <c r="I35" s="4">
        <f>2*'Tabulky jízd'!I39*Vzdálenosti!$G$44-Vzdálenosti!$G$44*IF('Tabulky jízd'!I39&gt;0,"1","0")</f>
        <v>0</v>
      </c>
      <c r="J35" s="4">
        <f>2*'Tabulky jízd'!J39*Vzdálenosti!$G$44-Vzdálenosti!$G$44*IF('Tabulky jízd'!J39&gt;0,"1","0")</f>
        <v>0</v>
      </c>
      <c r="K35" s="4">
        <f>2*'Tabulky jízd'!K39*Vzdálenosti!$G$44-Vzdálenosti!$G$44*IF('Tabulky jízd'!K39&gt;0,"1","0")</f>
        <v>0</v>
      </c>
      <c r="L35" s="4">
        <f>2*'Tabulky jízd'!L39*Vzdálenosti!$G$44-Vzdálenosti!$G$44*IF('Tabulky jízd'!L39&gt;0,"1","0")</f>
        <v>0</v>
      </c>
      <c r="M35" s="4">
        <f>2*'Tabulky jízd'!M39*Vzdálenosti!$G$44-Vzdálenosti!$G$44*IF('Tabulky jízd'!M39&gt;0,"1","0")</f>
        <v>0</v>
      </c>
      <c r="N35" s="4">
        <f>2*'Tabulky jízd'!N39*Vzdálenosti!$G$44-Vzdálenosti!$G$44*IF('Tabulky jízd'!N39&gt;0,"1","0")</f>
        <v>909</v>
      </c>
      <c r="O35" s="4">
        <f>2*'Tabulky jízd'!O39*Vzdálenosti!$G$44-Vzdálenosti!$G$44*IF('Tabulky jízd'!O39&gt;0,"1","0")</f>
        <v>0</v>
      </c>
      <c r="P35" s="4">
        <f>2*'Tabulky jízd'!P39*Vzdálenosti!$G$44-Vzdálenosti!$G$44*IF('Tabulky jízd'!P39&gt;0,"1","0")</f>
        <v>0</v>
      </c>
      <c r="Q35" s="4">
        <f>2*'Tabulky jízd'!Q39*Vzdálenosti!$G$44-Vzdálenosti!$G$44*IF('Tabulky jízd'!Q39&gt;0,"1","0")</f>
        <v>0</v>
      </c>
      <c r="R35" s="4">
        <f>2*'Tabulky jízd'!R39*Vzdálenosti!$G$44-Vzdálenosti!$G$44*IF('Tabulky jízd'!R39&gt;0,"1","0")</f>
        <v>505</v>
      </c>
      <c r="S35" s="4">
        <f>2*'Tabulky jízd'!S39*Vzdálenosti!$G$44-Vzdálenosti!$G$44*IF('Tabulky jízd'!S39&gt;0,"1","0")</f>
        <v>1313</v>
      </c>
      <c r="T35" s="4">
        <f>2*'Tabulky jízd'!T39*Vzdálenosti!$G$44-Vzdálenosti!$G$44*IF('Tabulky jízd'!T39&gt;0,"1","0")</f>
        <v>1313</v>
      </c>
      <c r="U35" s="4">
        <f>2*'Tabulky jízd'!U39*Vzdálenosti!$G$44-Vzdálenosti!$G$44*IF('Tabulky jízd'!U39&gt;0,"1","0")</f>
        <v>1717</v>
      </c>
      <c r="V35" s="4">
        <f>2*'Tabulky jízd'!V39*Vzdálenosti!$G$44-Vzdálenosti!$G$44*IF('Tabulky jízd'!V39&gt;0,"1","0")</f>
        <v>1111</v>
      </c>
      <c r="W35" s="4">
        <f>2*'Tabulky jízd'!W39*Vzdálenosti!$G$44-Vzdálenosti!$G$44*IF('Tabulky jízd'!W39&gt;0,"1","0")</f>
        <v>505</v>
      </c>
      <c r="X35" s="4">
        <f>2*'Tabulky jízd'!X39*Vzdálenosti!$G$44-Vzdálenosti!$G$44*IF('Tabulky jízd'!X39&gt;0,"1","0")</f>
        <v>1717</v>
      </c>
      <c r="Y35" s="4">
        <f>2*'Tabulky jízd'!Y39*Vzdálenosti!$G$44-Vzdálenosti!$G$44*IF('Tabulky jízd'!Y39&gt;0,"1","0")</f>
        <v>1515</v>
      </c>
      <c r="Z35" s="4">
        <f>2*'Tabulky jízd'!Z39*Vzdálenosti!$G$44-Vzdálenosti!$G$44*IF('Tabulky jízd'!Z39&gt;0,"1","0")</f>
        <v>0</v>
      </c>
      <c r="AA35" s="4">
        <f>2*'Tabulky jízd'!AA39*Vzdálenosti!$G$44-Vzdálenosti!$G$44*IF('Tabulky jízd'!AA39&gt;0,"1","0")</f>
        <v>1111</v>
      </c>
      <c r="AB35" s="4">
        <f>2*'Tabulky jízd'!AB39*Vzdálenosti!$G$44-Vzdálenosti!$G$44*IF('Tabulky jízd'!AB39&gt;0,"1","0")</f>
        <v>0</v>
      </c>
      <c r="AC35" s="4">
        <f>2*'Tabulky jízd'!AC39*Vzdálenosti!$G$44-Vzdálenosti!$G$44*IF('Tabulky jízd'!AC39&gt;0,"1","0")</f>
        <v>0</v>
      </c>
      <c r="AD35" s="4">
        <f>2*'Tabulky jízd'!AD39*Vzdálenosti!$G$44-Vzdálenosti!$G$44*IF('Tabulky jízd'!AD39&gt;0,"1","0")</f>
        <v>0</v>
      </c>
      <c r="AE35" s="4">
        <f>2*'Tabulky jízd'!AE39*Vzdálenosti!$G$44-Vzdálenosti!$G$44*IF('Tabulky jízd'!AE39&gt;0,"1","0")</f>
        <v>0</v>
      </c>
      <c r="AF35" s="4">
        <f>2*'Tabulky jízd'!AF39*Vzdálenosti!$G$44-Vzdálenosti!$G$44*IF('Tabulky jízd'!AF39&gt;0,"1","0")</f>
        <v>0</v>
      </c>
      <c r="AG35" s="4">
        <f>2*'Tabulky jízd'!AG39*Vzdálenosti!$G$44-Vzdálenosti!$G$44*IF('Tabulky jízd'!AG39&gt;0,"1","0")</f>
        <v>0</v>
      </c>
      <c r="AH35" s="4">
        <f>2*'Tabulky jízd'!AH39*Vzdálenosti!$G$44-Vzdálenosti!$G$44*IF('Tabulky jízd'!AH39&gt;0,"1","0")</f>
        <v>0</v>
      </c>
      <c r="AI35" s="4">
        <f>2*'Tabulky jízd'!AI39*Vzdálenosti!$G$44-Vzdálenosti!$G$44*IF('Tabulky jízd'!AI39&gt;0,"1","0")</f>
        <v>0</v>
      </c>
      <c r="AJ35" s="4">
        <f>2*'Tabulky jízd'!AJ39*Vzdálenosti!$G$44-Vzdálenosti!$G$44*IF('Tabulky jízd'!AJ39&gt;0,"1","0")</f>
        <v>1515</v>
      </c>
      <c r="AK35" s="4">
        <f>2*'Tabulky jízd'!AK39*Vzdálenosti!$G$44-Vzdálenosti!$G$44*IF('Tabulky jízd'!AK39&gt;0,"1","0")</f>
        <v>1313</v>
      </c>
      <c r="AL35" s="4">
        <f>2*'Tabulky jízd'!AL39*Vzdálenosti!$G$44-Vzdálenosti!$G$44*IF('Tabulky jízd'!AL39&gt;0,"1","0")</f>
        <v>1111</v>
      </c>
      <c r="AM35" s="4">
        <f>2*'Tabulky jízd'!AM39*Vzdálenosti!$G$44-Vzdálenosti!$G$44*IF('Tabulky jízd'!AM39&gt;0,"1","0")</f>
        <v>909</v>
      </c>
      <c r="AN35" s="4">
        <f>2*'Tabulky jízd'!AN39*Vzdálenosti!$G$44-Vzdálenosti!$G$44*IF('Tabulky jízd'!AN39&gt;0,"1","0")</f>
        <v>0</v>
      </c>
      <c r="AO35" s="4">
        <f>2*'Tabulky jízd'!AO39*Vzdálenosti!$G$44-Vzdálenosti!$G$44*IF('Tabulky jízd'!AO39&gt;0,"1","0")</f>
        <v>0</v>
      </c>
      <c r="AP35" s="4">
        <f>2*'Tabulky jízd'!AP39*Vzdálenosti!$G$44-Vzdálenosti!$G$44*IF('Tabulky jízd'!AP39&gt;0,"1","0")</f>
        <v>303</v>
      </c>
      <c r="AQ35" s="4">
        <f>2*'Tabulky jízd'!AQ39*Vzdálenosti!$G$44-Vzdálenosti!$G$44*IF('Tabulky jízd'!AQ39&gt;0,"1","0")</f>
        <v>1313</v>
      </c>
      <c r="AR35" s="4">
        <f>2*'Tabulky jízd'!AR39*Vzdálenosti!$G$44-Vzdálenosti!$G$44*IF('Tabulky jízd'!AR39&gt;0,"1","0")</f>
        <v>909</v>
      </c>
      <c r="AS35" s="4">
        <f>2*'Tabulky jízd'!AS39*Vzdálenosti!$G$44-Vzdálenosti!$G$44*IF('Tabulky jízd'!AS39&gt;0,"1","0")</f>
        <v>909</v>
      </c>
      <c r="AT35" s="4">
        <f>2*'Tabulky jízd'!AT39*Vzdálenosti!$G$44-Vzdálenosti!$G$44*IF('Tabulky jízd'!AT39&gt;0,"1","0")</f>
        <v>1111</v>
      </c>
      <c r="AU35" s="4">
        <f>2*'Tabulky jízd'!AU39*Vzdálenosti!$G$44-Vzdálenosti!$G$44*IF('Tabulky jízd'!AU39&gt;0,"1","0")</f>
        <v>707</v>
      </c>
      <c r="AV35" s="4">
        <f>2*'Tabulky jízd'!AV39*Vzdálenosti!$G$44-Vzdálenosti!$G$44*IF('Tabulky jízd'!AV39&gt;0,"1","0")</f>
        <v>0</v>
      </c>
      <c r="AW35" s="4">
        <f>2*'Tabulky jízd'!AW39*Vzdálenosti!$G$44-Vzdálenosti!$G$44*IF('Tabulky jízd'!AW39&gt;0,"1","0")</f>
        <v>0</v>
      </c>
      <c r="AX35" s="4">
        <f>2*'Tabulky jízd'!AX39*Vzdálenosti!$G$44-Vzdálenosti!$G$44*IF('Tabulky jízd'!AX39&gt;0,"1","0")</f>
        <v>0</v>
      </c>
      <c r="AY35" s="4">
        <f>2*'Tabulky jízd'!AY39*Vzdálenosti!$G$44-Vzdálenosti!$G$44*IF('Tabulky jízd'!AY39&gt;0,"1","0")</f>
        <v>0</v>
      </c>
      <c r="AZ35" s="4">
        <f>2*'Tabulky jízd'!AZ39*Vzdálenosti!$G$44-Vzdálenosti!$G$44*IF('Tabulky jízd'!AZ39&gt;0,"1","0")</f>
        <v>0</v>
      </c>
      <c r="BA35" s="4">
        <f>2*'Tabulky jízd'!BA39*Vzdálenosti!$G$44-Vzdálenosti!$G$44*IF('Tabulky jízd'!BA39&gt;0,"1","0")</f>
        <v>0</v>
      </c>
      <c r="BB35" s="4">
        <f>2*'Tabulky jízd'!BB39*Vzdálenosti!$G$44-Vzdálenosti!$G$44*IF('Tabulky jízd'!BB39&gt;0,"1","0")</f>
        <v>0</v>
      </c>
      <c r="BC35" s="4">
        <f>2*'Tabulky jízd'!BC39*Vzdálenosti!$G$44-Vzdálenosti!$G$44*IF('Tabulky jízd'!BC39&gt;0,"1","0")</f>
        <v>0</v>
      </c>
      <c r="BD35" s="4">
        <f>2*'Tabulky jízd'!BD39*Vzdálenosti!$G$44-Vzdálenosti!$G$44*IF('Tabulky jízd'!BD39&gt;0,"1","0")</f>
        <v>0</v>
      </c>
      <c r="BE35" s="4">
        <f>2*'Tabulky jízd'!BE39*Vzdálenosti!$G$44-Vzdálenosti!$G$44*IF('Tabulky jízd'!BE39&gt;0,"1","0")</f>
        <v>1313</v>
      </c>
      <c r="BF35" s="4">
        <f>2*'Tabulky jízd'!BF39*Vzdálenosti!$G$44-Vzdálenosti!$G$44*IF('Tabulky jízd'!BF39&gt;0,"1","0")</f>
        <v>1111</v>
      </c>
      <c r="BG35" s="4">
        <f>2*'Tabulky jízd'!BG39*Vzdálenosti!$G$44-Vzdálenosti!$G$44*IF('Tabulky jízd'!BG39&gt;0,"1","0")</f>
        <v>1111</v>
      </c>
      <c r="BH35" s="4">
        <f>2*'Tabulky jízd'!BH39*Vzdálenosti!$G$44-Vzdálenosti!$G$44*IF('Tabulky jízd'!BH39&gt;0,"1","0")</f>
        <v>1515</v>
      </c>
      <c r="BI35" s="4">
        <f>2*'Tabulky jízd'!BI39*Vzdálenosti!$G$44-Vzdálenosti!$G$44*IF('Tabulky jízd'!BI39&gt;0,"1","0")</f>
        <v>1111</v>
      </c>
      <c r="BJ35" s="4">
        <f>2*'Tabulky jízd'!BJ39*Vzdálenosti!$G$44-Vzdálenosti!$G$44*IF('Tabulky jízd'!BJ39&gt;0,"1","0")</f>
        <v>1313</v>
      </c>
      <c r="BK35" s="4">
        <f>2*'Tabulky jízd'!BK39*Vzdálenosti!$G$44-Vzdálenosti!$G$44*IF('Tabulky jízd'!BK39&gt;0,"1","0")</f>
        <v>0</v>
      </c>
      <c r="BL35" s="4">
        <f>2*'Tabulky jízd'!BL39*Vzdálenosti!$G$44-Vzdálenosti!$G$44*IF('Tabulky jízd'!BL39&gt;0,"1","0")</f>
        <v>0</v>
      </c>
      <c r="BM35" s="4">
        <f>2*'Tabulky jízd'!BM39*Vzdálenosti!$G$44-Vzdálenosti!$G$44*IF('Tabulky jízd'!BM39&gt;0,"1","0")</f>
        <v>505</v>
      </c>
      <c r="BN35" s="4">
        <f>2*'Tabulky jízd'!BN39*Vzdálenosti!$G$44-Vzdálenosti!$G$44*IF('Tabulky jízd'!BN39&gt;0,"1","0")</f>
        <v>1313</v>
      </c>
      <c r="BO35" s="4">
        <f>2*'Tabulky jízd'!BO39*Vzdálenosti!$G$44-Vzdálenosti!$G$44*IF('Tabulky jízd'!BO39&gt;0,"1","0")</f>
        <v>1111</v>
      </c>
      <c r="BP35" s="4">
        <f>2*'Tabulky jízd'!BP39*Vzdálenosti!$G$44-Vzdálenosti!$G$44*IF('Tabulky jízd'!BP39&gt;0,"1","0")</f>
        <v>1515</v>
      </c>
      <c r="BQ35" s="4">
        <f>2*'Tabulky jízd'!BQ39*Vzdálenosti!$G$44-Vzdálenosti!$G$44*IF('Tabulky jízd'!BQ39&gt;0,"1","0")</f>
        <v>0</v>
      </c>
      <c r="BR35" s="4">
        <f>2*'Tabulky jízd'!BR39*Vzdálenosti!$G$44-Vzdálenosti!$G$44*IF('Tabulky jízd'!BR39&gt;0,"1","0")</f>
        <v>0</v>
      </c>
      <c r="BS35" s="4">
        <f>2*'Tabulky jízd'!BS39*Vzdálenosti!$G$44-Vzdálenosti!$G$44*IF('Tabulky jízd'!BS39&gt;0,"1","0")</f>
        <v>0</v>
      </c>
      <c r="BT35" s="4">
        <f>2*'Tabulky jízd'!BT39*Vzdálenosti!$G$44-Vzdálenosti!$G$44*IF('Tabulky jízd'!BT39&gt;0,"1","0")</f>
        <v>0</v>
      </c>
      <c r="BU35" s="4">
        <f>2*'Tabulky jízd'!BU39*Vzdálenosti!$G$44-Vzdálenosti!$G$44*IF('Tabulky jízd'!BU39&gt;0,"1","0")</f>
        <v>0</v>
      </c>
      <c r="BV35" s="4">
        <f>2*'Tabulky jízd'!BV39*Vzdálenosti!$G$44-Vzdálenosti!$G$44*IF('Tabulky jízd'!BV39&gt;0,"1","0")</f>
        <v>0</v>
      </c>
      <c r="BW35" s="4">
        <f>2*'Tabulky jízd'!BW39*Vzdálenosti!$G$44-Vzdálenosti!$G$44*IF('Tabulky jízd'!BW39&gt;0,"1","0")</f>
        <v>0</v>
      </c>
      <c r="BX35" s="4">
        <f>2*'Tabulky jízd'!BX39*Vzdálenosti!$G$44-Vzdálenosti!$G$44*IF('Tabulky jízd'!BX39&gt;0,"1","0")</f>
        <v>0</v>
      </c>
      <c r="BY35" s="4">
        <f>2*'Tabulky jízd'!BY39*Vzdálenosti!$G$44-Vzdálenosti!$G$44*IF('Tabulky jízd'!BY39&gt;0,"1","0")</f>
        <v>909</v>
      </c>
      <c r="BZ35" s="4">
        <f>2*'Tabulky jízd'!BZ39*Vzdálenosti!$G$44-Vzdálenosti!$G$44*IF('Tabulky jízd'!BZ39&gt;0,"1","0")</f>
        <v>0</v>
      </c>
      <c r="CA35" s="4">
        <f>2*'Tabulky jízd'!CA39*Vzdálenosti!$G$44-Vzdálenosti!$G$44*IF('Tabulky jízd'!CA39&gt;0,"1","0")</f>
        <v>0</v>
      </c>
      <c r="CB35" s="4">
        <f>2*'Tabulky jízd'!CB39*Vzdálenosti!$G$44-Vzdálenosti!$G$44*IF('Tabulky jízd'!CB39&gt;0,"1","0")</f>
        <v>0</v>
      </c>
      <c r="CC35" s="4">
        <f>2*'Tabulky jízd'!CC39*Vzdálenosti!$G$44-Vzdálenosti!$G$44*IF('Tabulky jízd'!CC39&gt;0,"1","0")</f>
        <v>0</v>
      </c>
      <c r="CD35" s="4">
        <f>2*'Tabulky jízd'!CD39*Vzdálenosti!$G$44-Vzdálenosti!$G$44*IF('Tabulky jízd'!CD39&gt;0,"1","0")</f>
        <v>707</v>
      </c>
      <c r="CE35" s="4">
        <f>2*'Tabulky jízd'!CE39*Vzdálenosti!$G$44-Vzdálenosti!$G$44*IF('Tabulky jízd'!CE39&gt;0,"1","0")</f>
        <v>0</v>
      </c>
      <c r="CF35" s="4">
        <f>2*'Tabulky jízd'!CF39*Vzdálenosti!$G$44-Vzdálenosti!$G$44*IF('Tabulky jízd'!CF39&gt;0,"1","0")</f>
        <v>303</v>
      </c>
      <c r="CG35" s="4">
        <f>2*'Tabulky jízd'!CG39*Vzdálenosti!$G$44-Vzdálenosti!$G$44*IF('Tabulky jízd'!CG39&gt;0,"1","0")</f>
        <v>1313</v>
      </c>
      <c r="CH35" s="4">
        <f>2*'Tabulky jízd'!CH39*Vzdálenosti!$G$44-Vzdálenosti!$G$44*IF('Tabulky jízd'!CH39&gt;0,"1","0")</f>
        <v>0</v>
      </c>
      <c r="CI35" s="4">
        <f>2*'Tabulky jízd'!CI39*Vzdálenosti!$G$44-Vzdálenosti!$G$44*IF('Tabulky jízd'!CI39&gt;0,"1","0")</f>
        <v>1111</v>
      </c>
      <c r="CJ35" s="4">
        <f>2*'Tabulky jízd'!CJ39*Vzdálenosti!$G$44-Vzdálenosti!$G$44*IF('Tabulky jízd'!CJ39&gt;0,"1","0")</f>
        <v>505</v>
      </c>
      <c r="CK35" s="4">
        <f>2*'Tabulky jízd'!CK39*Vzdálenosti!$G$44-Vzdálenosti!$G$44*IF('Tabulky jízd'!CK39&gt;0,"1","0")</f>
        <v>0</v>
      </c>
      <c r="CL35" s="4">
        <f>2*'Tabulky jízd'!CL39*Vzdálenosti!$G$44-Vzdálenosti!$G$44*IF('Tabulky jízd'!CL39&gt;0,"1","0")</f>
        <v>0</v>
      </c>
      <c r="CM35" s="4">
        <f>2*'Tabulky jízd'!CM39*Vzdálenosti!$G$44-Vzdálenosti!$G$44*IF('Tabulky jízd'!CM39&gt;0,"1","0")</f>
        <v>0</v>
      </c>
      <c r="CN35" s="4">
        <f>2*'Tabulky jízd'!CN39*Vzdálenosti!$G$44-Vzdálenosti!$G$44*IF('Tabulky jízd'!CN39&gt;0,"1","0")</f>
        <v>0</v>
      </c>
      <c r="CO35" s="4">
        <f>2*'Tabulky jízd'!CO39*Vzdálenosti!$G$44-Vzdálenosti!$G$44*IF('Tabulky jízd'!CO39&gt;0,"1","0")</f>
        <v>0</v>
      </c>
      <c r="CP35" s="4">
        <f>2*'Tabulky jízd'!CP39*Vzdálenosti!$G$44-Vzdálenosti!$G$44*IF('Tabulky jízd'!CP39&gt;0,"1","0")</f>
        <v>0</v>
      </c>
      <c r="CQ35" s="4">
        <f>2*'Tabulky jízd'!CQ39*Vzdálenosti!$G$44-Vzdálenosti!$G$44*IF('Tabulky jízd'!CQ39&gt;0,"1","0")</f>
        <v>0</v>
      </c>
      <c r="CR35" s="4">
        <f>2*'Tabulky jízd'!CR39*Vzdálenosti!$G$44-Vzdálenosti!$G$44*IF('Tabulky jízd'!CR39&gt;0,"1","0")</f>
        <v>0</v>
      </c>
      <c r="CS35" s="4">
        <f>2*'Tabulky jízd'!CS39*Vzdálenosti!$G$44-Vzdálenosti!$G$44*IF('Tabulky jízd'!CS39&gt;0,"1","0")</f>
        <v>0</v>
      </c>
      <c r="CT35" s="4">
        <f>2*'Tabulky jízd'!CT39*Vzdálenosti!$G$44-Vzdálenosti!$G$44*IF('Tabulky jízd'!CT39&gt;0,"1","0")</f>
        <v>909</v>
      </c>
      <c r="CU35" s="4">
        <f>2*'Tabulky jízd'!CU39*Vzdálenosti!$G$44-Vzdálenosti!$G$44*IF('Tabulky jízd'!CU39&gt;0,"1","0")</f>
        <v>1313</v>
      </c>
      <c r="CV35" s="4">
        <f>2*'Tabulky jízd'!CV39*Vzdálenosti!$G$44-Vzdálenosti!$G$44*IF('Tabulky jízd'!CV39&gt;0,"1","0")</f>
        <v>1717</v>
      </c>
      <c r="CW35" s="16">
        <f t="shared" si="1"/>
        <v>42521</v>
      </c>
    </row>
    <row r="36" spans="1:101" s="15" customFormat="1" x14ac:dyDescent="0.25">
      <c r="A36" s="19"/>
      <c r="B36" s="4" t="s">
        <v>70</v>
      </c>
      <c r="C36" s="4" t="s">
        <v>64</v>
      </c>
      <c r="D36" s="16" t="s">
        <v>96</v>
      </c>
      <c r="E36" s="4" t="s">
        <v>69</v>
      </c>
      <c r="F36" s="16">
        <v>3</v>
      </c>
      <c r="G36" s="16"/>
      <c r="H36" s="4">
        <f>2*'Tabulky jízd'!H40*Vzdálenosti!$G$45-Vzdálenosti!$G$45*IF('Tabulky jízd'!H40&gt;0,"1","0")</f>
        <v>0</v>
      </c>
      <c r="I36" s="4">
        <f>2*'Tabulky jízd'!I40*Vzdálenosti!$G$45-Vzdálenosti!$G$45*IF('Tabulky jízd'!I40&gt;0,"1","0")</f>
        <v>0</v>
      </c>
      <c r="J36" s="4">
        <f>2*'Tabulky jízd'!J40*Vzdálenosti!$G$45-Vzdálenosti!$G$45*IF('Tabulky jízd'!J40&gt;0,"1","0")</f>
        <v>0</v>
      </c>
      <c r="K36" s="4">
        <f>2*'Tabulky jízd'!K40*Vzdálenosti!$G$45-Vzdálenosti!$G$45*IF('Tabulky jízd'!K40&gt;0,"1","0")</f>
        <v>0</v>
      </c>
      <c r="L36" s="4">
        <f>2*'Tabulky jízd'!L40*Vzdálenosti!$G$45-Vzdálenosti!$G$45*IF('Tabulky jízd'!L40&gt;0,"1","0")</f>
        <v>0</v>
      </c>
      <c r="M36" s="4">
        <f>2*'Tabulky jízd'!M40*Vzdálenosti!$G$45-Vzdálenosti!$G$45*IF('Tabulky jízd'!M40&gt;0,"1","0")</f>
        <v>0</v>
      </c>
      <c r="N36" s="4">
        <f>2*'Tabulky jízd'!N40*Vzdálenosti!$G$45-Vzdálenosti!$G$45*IF('Tabulky jízd'!N40&gt;0,"1","0")</f>
        <v>0</v>
      </c>
      <c r="O36" s="4">
        <f>2*'Tabulky jízd'!O40*Vzdálenosti!$G$45-Vzdálenosti!$G$45*IF('Tabulky jízd'!O40&gt;0,"1","0")</f>
        <v>1485</v>
      </c>
      <c r="P36" s="4">
        <f>2*'Tabulky jízd'!P40*Vzdálenosti!$G$45-Vzdálenosti!$G$45*IF('Tabulky jízd'!P40&gt;0,"1","0")</f>
        <v>605</v>
      </c>
      <c r="Q36" s="4">
        <f>2*'Tabulky jízd'!Q40*Vzdálenosti!$G$45-Vzdálenosti!$G$45*IF('Tabulky jízd'!Q40&gt;0,"1","0")</f>
        <v>0</v>
      </c>
      <c r="R36" s="4">
        <f>2*'Tabulky jízd'!R40*Vzdálenosti!$G$45-Vzdálenosti!$G$45*IF('Tabulky jízd'!R40&gt;0,"1","0")</f>
        <v>935</v>
      </c>
      <c r="S36" s="4">
        <f>2*'Tabulky jízd'!S40*Vzdálenosti!$G$45-Vzdálenosti!$G$45*IF('Tabulky jízd'!S40&gt;0,"1","0")</f>
        <v>715</v>
      </c>
      <c r="T36" s="4">
        <f>2*'Tabulky jízd'!T40*Vzdálenosti!$G$45-Vzdálenosti!$G$45*IF('Tabulky jízd'!T40&gt;0,"1","0")</f>
        <v>0</v>
      </c>
      <c r="U36" s="4">
        <f>2*'Tabulky jízd'!U40*Vzdálenosti!$G$45-Vzdálenosti!$G$45*IF('Tabulky jízd'!U40&gt;0,"1","0")</f>
        <v>1045</v>
      </c>
      <c r="V36" s="4">
        <f>2*'Tabulky jízd'!V40*Vzdálenosti!$G$45-Vzdálenosti!$G$45*IF('Tabulky jízd'!V40&gt;0,"1","0")</f>
        <v>935</v>
      </c>
      <c r="W36" s="4">
        <f>2*'Tabulky jízd'!W40*Vzdálenosti!$G$45-Vzdálenosti!$G$45*IF('Tabulky jízd'!W40&gt;0,"1","0")</f>
        <v>0</v>
      </c>
      <c r="X36" s="4">
        <f>2*'Tabulky jízd'!X40*Vzdálenosti!$G$45-Vzdálenosti!$G$45*IF('Tabulky jízd'!X40&gt;0,"1","0")</f>
        <v>825</v>
      </c>
      <c r="Y36" s="4">
        <f>2*'Tabulky jízd'!Y40*Vzdálenosti!$G$45-Vzdálenosti!$G$45*IF('Tabulky jízd'!Y40&gt;0,"1","0")</f>
        <v>935</v>
      </c>
      <c r="Z36" s="4">
        <f>2*'Tabulky jízd'!Z40*Vzdálenosti!$G$45-Vzdálenosti!$G$45*IF('Tabulky jízd'!Z40&gt;0,"1","0")</f>
        <v>0</v>
      </c>
      <c r="AA36" s="4">
        <f>2*'Tabulky jízd'!AA40*Vzdálenosti!$G$45-Vzdálenosti!$G$45*IF('Tabulky jízd'!AA40&gt;0,"1","0")</f>
        <v>0</v>
      </c>
      <c r="AB36" s="4">
        <f>2*'Tabulky jízd'!AB40*Vzdálenosti!$G$45-Vzdálenosti!$G$45*IF('Tabulky jízd'!AB40&gt;0,"1","0")</f>
        <v>0</v>
      </c>
      <c r="AC36" s="4">
        <f>2*'Tabulky jízd'!AC40*Vzdálenosti!$G$45-Vzdálenosti!$G$45*IF('Tabulky jízd'!AC40&gt;0,"1","0")</f>
        <v>0</v>
      </c>
      <c r="AD36" s="4">
        <f>2*'Tabulky jízd'!AD40*Vzdálenosti!$G$45-Vzdálenosti!$G$45*IF('Tabulky jízd'!AD40&gt;0,"1","0")</f>
        <v>0</v>
      </c>
      <c r="AE36" s="4">
        <f>2*'Tabulky jízd'!AE40*Vzdálenosti!$G$45-Vzdálenosti!$G$45*IF('Tabulky jízd'!AE40&gt;0,"1","0")</f>
        <v>0</v>
      </c>
      <c r="AF36" s="4">
        <f>2*'Tabulky jízd'!AF40*Vzdálenosti!$G$45-Vzdálenosti!$G$45*IF('Tabulky jízd'!AF40&gt;0,"1","0")</f>
        <v>0</v>
      </c>
      <c r="AG36" s="4">
        <f>2*'Tabulky jízd'!AG40*Vzdálenosti!$G$45-Vzdálenosti!$G$45*IF('Tabulky jízd'!AG40&gt;0,"1","0")</f>
        <v>0</v>
      </c>
      <c r="AH36" s="4">
        <f>2*'Tabulky jízd'!AH40*Vzdálenosti!$G$45-Vzdálenosti!$G$45*IF('Tabulky jízd'!AH40&gt;0,"1","0")</f>
        <v>0</v>
      </c>
      <c r="AI36" s="4">
        <f>2*'Tabulky jízd'!AI40*Vzdálenosti!$G$45-Vzdálenosti!$G$45*IF('Tabulky jízd'!AI40&gt;0,"1","0")</f>
        <v>0</v>
      </c>
      <c r="AJ36" s="4">
        <f>2*'Tabulky jízd'!AJ40*Vzdálenosti!$G$45-Vzdálenosti!$G$45*IF('Tabulky jízd'!AJ40&gt;0,"1","0")</f>
        <v>935</v>
      </c>
      <c r="AK36" s="4">
        <f>2*'Tabulky jízd'!AK40*Vzdálenosti!$G$45-Vzdálenosti!$G$45*IF('Tabulky jízd'!AK40&gt;0,"1","0")</f>
        <v>0</v>
      </c>
      <c r="AL36" s="4">
        <f>2*'Tabulky jízd'!AL40*Vzdálenosti!$G$45-Vzdálenosti!$G$45*IF('Tabulky jízd'!AL40&gt;0,"1","0")</f>
        <v>825</v>
      </c>
      <c r="AM36" s="4">
        <f>2*'Tabulky jízd'!AM40*Vzdálenosti!$G$45-Vzdálenosti!$G$45*IF('Tabulky jízd'!AM40&gt;0,"1","0")</f>
        <v>825</v>
      </c>
      <c r="AN36" s="4">
        <f>2*'Tabulky jízd'!AN40*Vzdálenosti!$G$45-Vzdálenosti!$G$45*IF('Tabulky jízd'!AN40&gt;0,"1","0")</f>
        <v>0</v>
      </c>
      <c r="AO36" s="4">
        <f>2*'Tabulky jízd'!AO40*Vzdálenosti!$G$45-Vzdálenosti!$G$45*IF('Tabulky jízd'!AO40&gt;0,"1","0")</f>
        <v>605</v>
      </c>
      <c r="AP36" s="4">
        <f>2*'Tabulky jízd'!AP40*Vzdálenosti!$G$45-Vzdálenosti!$G$45*IF('Tabulky jízd'!AP40&gt;0,"1","0")</f>
        <v>0</v>
      </c>
      <c r="AQ36" s="4">
        <f>2*'Tabulky jízd'!AQ40*Vzdálenosti!$G$45-Vzdálenosti!$G$45*IF('Tabulky jízd'!AQ40&gt;0,"1","0")</f>
        <v>0</v>
      </c>
      <c r="AR36" s="4">
        <f>2*'Tabulky jízd'!AR40*Vzdálenosti!$G$45-Vzdálenosti!$G$45*IF('Tabulky jízd'!AR40&gt;0,"1","0")</f>
        <v>935</v>
      </c>
      <c r="AS36" s="4">
        <f>2*'Tabulky jízd'!AS40*Vzdálenosti!$G$45-Vzdálenosti!$G$45*IF('Tabulky jízd'!AS40&gt;0,"1","0")</f>
        <v>825</v>
      </c>
      <c r="AT36" s="4">
        <f>2*'Tabulky jízd'!AT40*Vzdálenosti!$G$45-Vzdálenosti!$G$45*IF('Tabulky jízd'!AT40&gt;0,"1","0")</f>
        <v>0</v>
      </c>
      <c r="AU36" s="4">
        <f>2*'Tabulky jízd'!AU40*Vzdálenosti!$G$45-Vzdálenosti!$G$45*IF('Tabulky jízd'!AU40&gt;0,"1","0")</f>
        <v>935</v>
      </c>
      <c r="AV36" s="4">
        <f>2*'Tabulky jízd'!AV40*Vzdálenosti!$G$45-Vzdálenosti!$G$45*IF('Tabulky jízd'!AV40&gt;0,"1","0")</f>
        <v>0</v>
      </c>
      <c r="AW36" s="4">
        <f>2*'Tabulky jízd'!AW40*Vzdálenosti!$G$45-Vzdálenosti!$G$45*IF('Tabulky jízd'!AW40&gt;0,"1","0")</f>
        <v>0</v>
      </c>
      <c r="AX36" s="4">
        <f>2*'Tabulky jízd'!AX40*Vzdálenosti!$G$45-Vzdálenosti!$G$45*IF('Tabulky jízd'!AX40&gt;0,"1","0")</f>
        <v>0</v>
      </c>
      <c r="AY36" s="4">
        <f>2*'Tabulky jízd'!AY40*Vzdálenosti!$G$45-Vzdálenosti!$G$45*IF('Tabulky jízd'!AY40&gt;0,"1","0")</f>
        <v>0</v>
      </c>
      <c r="AZ36" s="4">
        <f>2*'Tabulky jízd'!AZ40*Vzdálenosti!$G$45-Vzdálenosti!$G$45*IF('Tabulky jízd'!AZ40&gt;0,"1","0")</f>
        <v>0</v>
      </c>
      <c r="BA36" s="4">
        <f>2*'Tabulky jízd'!BA40*Vzdálenosti!$G$45-Vzdálenosti!$G$45*IF('Tabulky jízd'!BA40&gt;0,"1","0")</f>
        <v>0</v>
      </c>
      <c r="BB36" s="4">
        <f>2*'Tabulky jízd'!BB40*Vzdálenosti!$G$45-Vzdálenosti!$G$45*IF('Tabulky jízd'!BB40&gt;0,"1","0")</f>
        <v>0</v>
      </c>
      <c r="BC36" s="4">
        <f>2*'Tabulky jízd'!BC40*Vzdálenosti!$G$45-Vzdálenosti!$G$45*IF('Tabulky jízd'!BC40&gt;0,"1","0")</f>
        <v>0</v>
      </c>
      <c r="BD36" s="4">
        <f>2*'Tabulky jízd'!BD40*Vzdálenosti!$G$45-Vzdálenosti!$G$45*IF('Tabulky jízd'!BD40&gt;0,"1","0")</f>
        <v>0</v>
      </c>
      <c r="BE36" s="4">
        <f>2*'Tabulky jízd'!BE40*Vzdálenosti!$G$45-Vzdálenosti!$G$45*IF('Tabulky jízd'!BE40&gt;0,"1","0")</f>
        <v>825</v>
      </c>
      <c r="BF36" s="4">
        <f>2*'Tabulky jízd'!BF40*Vzdálenosti!$G$45-Vzdálenosti!$G$45*IF('Tabulky jízd'!BF40&gt;0,"1","0")</f>
        <v>1045</v>
      </c>
      <c r="BG36" s="4">
        <f>2*'Tabulky jízd'!BG40*Vzdálenosti!$G$45-Vzdálenosti!$G$45*IF('Tabulky jízd'!BG40&gt;0,"1","0")</f>
        <v>0</v>
      </c>
      <c r="BH36" s="4">
        <f>2*'Tabulky jízd'!BH40*Vzdálenosti!$G$45-Vzdálenosti!$G$45*IF('Tabulky jízd'!BH40&gt;0,"1","0")</f>
        <v>385</v>
      </c>
      <c r="BI36" s="4">
        <f>2*'Tabulky jízd'!BI40*Vzdálenosti!$G$45-Vzdálenosti!$G$45*IF('Tabulky jízd'!BI40&gt;0,"1","0")</f>
        <v>715</v>
      </c>
      <c r="BJ36" s="4">
        <f>2*'Tabulky jízd'!BJ40*Vzdálenosti!$G$45-Vzdálenosti!$G$45*IF('Tabulky jízd'!BJ40&gt;0,"1","0")</f>
        <v>0</v>
      </c>
      <c r="BK36" s="4">
        <f>2*'Tabulky jízd'!BK40*Vzdálenosti!$G$45-Vzdálenosti!$G$45*IF('Tabulky jízd'!BK40&gt;0,"1","0")</f>
        <v>275</v>
      </c>
      <c r="BL36" s="4">
        <f>2*'Tabulky jízd'!BL40*Vzdálenosti!$G$45-Vzdálenosti!$G$45*IF('Tabulky jízd'!BL40&gt;0,"1","0")</f>
        <v>605</v>
      </c>
      <c r="BM36" s="4">
        <f>2*'Tabulky jízd'!BM40*Vzdálenosti!$G$45-Vzdálenosti!$G$45*IF('Tabulky jízd'!BM40&gt;0,"1","0")</f>
        <v>0</v>
      </c>
      <c r="BN36" s="4">
        <f>2*'Tabulky jízd'!BN40*Vzdálenosti!$G$45-Vzdálenosti!$G$45*IF('Tabulky jízd'!BN40&gt;0,"1","0")</f>
        <v>935</v>
      </c>
      <c r="BO36" s="4">
        <f>2*'Tabulky jízd'!BO40*Vzdálenosti!$G$45-Vzdálenosti!$G$45*IF('Tabulky jízd'!BO40&gt;0,"1","0")</f>
        <v>825</v>
      </c>
      <c r="BP36" s="4">
        <f>2*'Tabulky jízd'!BP40*Vzdálenosti!$G$45-Vzdálenosti!$G$45*IF('Tabulky jízd'!BP40&gt;0,"1","0")</f>
        <v>0</v>
      </c>
      <c r="BQ36" s="4">
        <f>2*'Tabulky jízd'!BQ40*Vzdálenosti!$G$45-Vzdálenosti!$G$45*IF('Tabulky jízd'!BQ40&gt;0,"1","0")</f>
        <v>825</v>
      </c>
      <c r="BR36" s="4">
        <f>2*'Tabulky jízd'!BR40*Vzdálenosti!$G$45-Vzdálenosti!$G$45*IF('Tabulky jízd'!BR40&gt;0,"1","0")</f>
        <v>825</v>
      </c>
      <c r="BS36" s="4">
        <f>2*'Tabulky jízd'!BS40*Vzdálenosti!$G$45-Vzdálenosti!$G$45*IF('Tabulky jízd'!BS40&gt;0,"1","0")</f>
        <v>0</v>
      </c>
      <c r="BT36" s="4">
        <f>2*'Tabulky jízd'!BT40*Vzdálenosti!$G$45-Vzdálenosti!$G$45*IF('Tabulky jízd'!BT40&gt;0,"1","0")</f>
        <v>0</v>
      </c>
      <c r="BU36" s="4">
        <f>2*'Tabulky jízd'!BU40*Vzdálenosti!$G$45-Vzdálenosti!$G$45*IF('Tabulky jízd'!BU40&gt;0,"1","0")</f>
        <v>0</v>
      </c>
      <c r="BV36" s="4">
        <f>2*'Tabulky jízd'!BV40*Vzdálenosti!$G$45-Vzdálenosti!$G$45*IF('Tabulky jízd'!BV40&gt;0,"1","0")</f>
        <v>0</v>
      </c>
      <c r="BW36" s="4">
        <f>2*'Tabulky jízd'!BW40*Vzdálenosti!$G$45-Vzdálenosti!$G$45*IF('Tabulky jízd'!BW40&gt;0,"1","0")</f>
        <v>0</v>
      </c>
      <c r="BX36" s="4">
        <f>2*'Tabulky jízd'!BX40*Vzdálenosti!$G$45-Vzdálenosti!$G$45*IF('Tabulky jízd'!BX40&gt;0,"1","0")</f>
        <v>0</v>
      </c>
      <c r="BY36" s="4">
        <f>2*'Tabulky jízd'!BY40*Vzdálenosti!$G$45-Vzdálenosti!$G$45*IF('Tabulky jízd'!BY40&gt;0,"1","0")</f>
        <v>0</v>
      </c>
      <c r="BZ36" s="4">
        <f>2*'Tabulky jízd'!BZ40*Vzdálenosti!$G$45-Vzdálenosti!$G$45*IF('Tabulky jízd'!BZ40&gt;0,"1","0")</f>
        <v>715</v>
      </c>
      <c r="CA36" s="4">
        <f>2*'Tabulky jízd'!CA40*Vzdálenosti!$G$45-Vzdálenosti!$G$45*IF('Tabulky jízd'!CA40&gt;0,"1","0")</f>
        <v>1485</v>
      </c>
      <c r="CB36" s="4">
        <f>2*'Tabulky jízd'!CB40*Vzdálenosti!$G$45-Vzdálenosti!$G$45*IF('Tabulky jízd'!CB40&gt;0,"1","0")</f>
        <v>0</v>
      </c>
      <c r="CC36" s="4">
        <f>2*'Tabulky jízd'!CC40*Vzdálenosti!$G$45-Vzdálenosti!$G$45*IF('Tabulky jízd'!CC40&gt;0,"1","0")</f>
        <v>605</v>
      </c>
      <c r="CD36" s="4">
        <f>2*'Tabulky jízd'!CD40*Vzdálenosti!$G$45-Vzdálenosti!$G$45*IF('Tabulky jízd'!CD40&gt;0,"1","0")</f>
        <v>1375</v>
      </c>
      <c r="CE36" s="4">
        <f>2*'Tabulky jízd'!CE40*Vzdálenosti!$G$45-Vzdálenosti!$G$45*IF('Tabulky jízd'!CE40&gt;0,"1","0")</f>
        <v>0</v>
      </c>
      <c r="CF36" s="4">
        <f>2*'Tabulky jízd'!CF40*Vzdálenosti!$G$45-Vzdálenosti!$G$45*IF('Tabulky jízd'!CF40&gt;0,"1","0")</f>
        <v>935</v>
      </c>
      <c r="CG36" s="4">
        <f>2*'Tabulky jízd'!CG40*Vzdálenosti!$G$45-Vzdálenosti!$G$45*IF('Tabulky jízd'!CG40&gt;0,"1","0")</f>
        <v>1265</v>
      </c>
      <c r="CH36" s="4">
        <f>2*'Tabulky jízd'!CH40*Vzdálenosti!$G$45-Vzdálenosti!$G$45*IF('Tabulky jízd'!CH40&gt;0,"1","0")</f>
        <v>0</v>
      </c>
      <c r="CI36" s="4">
        <f>2*'Tabulky jízd'!CI40*Vzdálenosti!$G$45-Vzdálenosti!$G$45*IF('Tabulky jízd'!CI40&gt;0,"1","0")</f>
        <v>715</v>
      </c>
      <c r="CJ36" s="4">
        <f>2*'Tabulky jízd'!CJ40*Vzdálenosti!$G$45-Vzdálenosti!$G$45*IF('Tabulky jízd'!CJ40&gt;0,"1","0")</f>
        <v>1595</v>
      </c>
      <c r="CK36" s="4">
        <f>2*'Tabulky jízd'!CK40*Vzdálenosti!$G$45-Vzdálenosti!$G$45*IF('Tabulky jízd'!CK40&gt;0,"1","0")</f>
        <v>0</v>
      </c>
      <c r="CL36" s="4">
        <f>2*'Tabulky jízd'!CL40*Vzdálenosti!$G$45-Vzdálenosti!$G$45*IF('Tabulky jízd'!CL40&gt;0,"1","0")</f>
        <v>0</v>
      </c>
      <c r="CM36" s="4">
        <f>2*'Tabulky jízd'!CM40*Vzdálenosti!$G$45-Vzdálenosti!$G$45*IF('Tabulky jízd'!CM40&gt;0,"1","0")</f>
        <v>0</v>
      </c>
      <c r="CN36" s="4">
        <f>2*'Tabulky jízd'!CN40*Vzdálenosti!$G$45-Vzdálenosti!$G$45*IF('Tabulky jízd'!CN40&gt;0,"1","0")</f>
        <v>0</v>
      </c>
      <c r="CO36" s="4">
        <f>2*'Tabulky jízd'!CO40*Vzdálenosti!$G$45-Vzdálenosti!$G$45*IF('Tabulky jízd'!CO40&gt;0,"1","0")</f>
        <v>0</v>
      </c>
      <c r="CP36" s="4">
        <f>2*'Tabulky jízd'!CP40*Vzdálenosti!$G$45-Vzdálenosti!$G$45*IF('Tabulky jízd'!CP40&gt;0,"1","0")</f>
        <v>0</v>
      </c>
      <c r="CQ36" s="4">
        <f>2*'Tabulky jízd'!CQ40*Vzdálenosti!$G$45-Vzdálenosti!$G$45*IF('Tabulky jízd'!CQ40&gt;0,"1","0")</f>
        <v>0</v>
      </c>
      <c r="CR36" s="4">
        <f>2*'Tabulky jízd'!CR40*Vzdálenosti!$G$45-Vzdálenosti!$G$45*IF('Tabulky jízd'!CR40&gt;0,"1","0")</f>
        <v>0</v>
      </c>
      <c r="CS36" s="4">
        <f>2*'Tabulky jízd'!CS40*Vzdálenosti!$G$45-Vzdálenosti!$G$45*IF('Tabulky jízd'!CS40&gt;0,"1","0")</f>
        <v>0</v>
      </c>
      <c r="CT36" s="4">
        <f>2*'Tabulky jízd'!CT40*Vzdálenosti!$G$45-Vzdálenosti!$G$45*IF('Tabulky jízd'!CT40&gt;0,"1","0")</f>
        <v>0</v>
      </c>
      <c r="CU36" s="4">
        <f>2*'Tabulky jízd'!CU40*Vzdálenosti!$G$45-Vzdálenosti!$G$45*IF('Tabulky jízd'!CU40&gt;0,"1","0")</f>
        <v>0</v>
      </c>
      <c r="CV36" s="4">
        <f>2*'Tabulky jízd'!CV40*Vzdálenosti!$G$45-Vzdálenosti!$G$45*IF('Tabulky jízd'!CV40&gt;0,"1","0")</f>
        <v>0</v>
      </c>
      <c r="CW36" s="16">
        <f t="shared" si="1"/>
        <v>29315</v>
      </c>
    </row>
    <row r="37" spans="1:101" s="15" customFormat="1" x14ac:dyDescent="0.25">
      <c r="A37" s="19"/>
      <c r="B37" s="4" t="s">
        <v>70</v>
      </c>
      <c r="C37" s="4" t="s">
        <v>64</v>
      </c>
      <c r="D37" s="16" t="s">
        <v>96</v>
      </c>
      <c r="E37" s="4" t="s">
        <v>71</v>
      </c>
      <c r="F37" s="16">
        <v>3</v>
      </c>
      <c r="G37" s="16"/>
      <c r="H37" s="4">
        <f>2*'Tabulky jízd'!H41*Vzdálenosti!$G$47-Vzdálenosti!$G$47*IF('Tabulky jízd'!H41&gt;0,"1","0")</f>
        <v>0</v>
      </c>
      <c r="I37" s="4">
        <f>2*'Tabulky jízd'!I41*Vzdálenosti!$G$47-Vzdálenosti!$G$47*IF('Tabulky jízd'!I41&gt;0,"1","0")</f>
        <v>0</v>
      </c>
      <c r="J37" s="4">
        <f>2*'Tabulky jízd'!J41*Vzdálenosti!$G$47-Vzdálenosti!$G$47*IF('Tabulky jízd'!J41&gt;0,"1","0")</f>
        <v>0</v>
      </c>
      <c r="K37" s="4">
        <f>2*'Tabulky jízd'!K41*Vzdálenosti!$G$47-Vzdálenosti!$G$47*IF('Tabulky jízd'!K41&gt;0,"1","0")</f>
        <v>0</v>
      </c>
      <c r="L37" s="4">
        <f>2*'Tabulky jízd'!L41*Vzdálenosti!$G$47-Vzdálenosti!$G$47*IF('Tabulky jízd'!L41&gt;0,"1","0")</f>
        <v>0</v>
      </c>
      <c r="M37" s="4">
        <f>2*'Tabulky jízd'!M41*Vzdálenosti!$G$47-Vzdálenosti!$G$47*IF('Tabulky jízd'!M41&gt;0,"1","0")</f>
        <v>0</v>
      </c>
      <c r="N37" s="4">
        <f>2*'Tabulky jízd'!N41*Vzdálenosti!$G$47-Vzdálenosti!$G$47*IF('Tabulky jízd'!N41&gt;0,"1","0")</f>
        <v>0</v>
      </c>
      <c r="O37" s="4">
        <f>2*'Tabulky jízd'!O41*Vzdálenosti!$G$47-Vzdálenosti!$G$47*IF('Tabulky jízd'!O41&gt;0,"1","0")</f>
        <v>0</v>
      </c>
      <c r="P37" s="4">
        <f>2*'Tabulky jízd'!P41*Vzdálenosti!$G$47-Vzdálenosti!$G$47*IF('Tabulky jízd'!P41&gt;0,"1","0")</f>
        <v>0</v>
      </c>
      <c r="Q37" s="4">
        <f>2*'Tabulky jízd'!Q41*Vzdálenosti!$G$47-Vzdálenosti!$G$47*IF('Tabulky jízd'!Q41&gt;0,"1","0")</f>
        <v>715</v>
      </c>
      <c r="R37" s="4">
        <f>2*'Tabulky jízd'!R41*Vzdálenosti!$G$47-Vzdálenosti!$G$47*IF('Tabulky jízd'!R41&gt;0,"1","0")</f>
        <v>495</v>
      </c>
      <c r="S37" s="4">
        <f>2*'Tabulky jízd'!S41*Vzdálenosti!$G$47-Vzdálenosti!$G$47*IF('Tabulky jízd'!S41&gt;0,"1","0")</f>
        <v>55</v>
      </c>
      <c r="T37" s="4">
        <f>2*'Tabulky jízd'!T41*Vzdálenosti!$G$47-Vzdálenosti!$G$47*IF('Tabulky jízd'!T41&gt;0,"1","0")</f>
        <v>275</v>
      </c>
      <c r="U37" s="4">
        <f>2*'Tabulky jízd'!U41*Vzdálenosti!$G$47-Vzdálenosti!$G$47*IF('Tabulky jízd'!U41&gt;0,"1","0")</f>
        <v>0</v>
      </c>
      <c r="V37" s="4">
        <f>2*'Tabulky jízd'!V41*Vzdálenosti!$G$47-Vzdálenosti!$G$47*IF('Tabulky jízd'!V41&gt;0,"1","0")</f>
        <v>0</v>
      </c>
      <c r="W37" s="4">
        <f>2*'Tabulky jízd'!W41*Vzdálenosti!$G$47-Vzdálenosti!$G$47*IF('Tabulky jízd'!W41&gt;0,"1","0")</f>
        <v>0</v>
      </c>
      <c r="X37" s="4">
        <f>2*'Tabulky jízd'!X41*Vzdálenosti!$G$47-Vzdálenosti!$G$47*IF('Tabulky jízd'!X41&gt;0,"1","0")</f>
        <v>0</v>
      </c>
      <c r="Y37" s="4">
        <f>2*'Tabulky jízd'!Y41*Vzdálenosti!$G$47-Vzdálenosti!$G$47*IF('Tabulky jízd'!Y41&gt;0,"1","0")</f>
        <v>0</v>
      </c>
      <c r="Z37" s="4">
        <f>2*'Tabulky jízd'!Z41*Vzdálenosti!$G$47-Vzdálenosti!$G$47*IF('Tabulky jízd'!Z41&gt;0,"1","0")</f>
        <v>0</v>
      </c>
      <c r="AA37" s="4">
        <f>2*'Tabulky jízd'!AA41*Vzdálenosti!$G$47-Vzdálenosti!$G$47*IF('Tabulky jízd'!AA41&gt;0,"1","0")</f>
        <v>495</v>
      </c>
      <c r="AB37" s="4">
        <f>2*'Tabulky jízd'!AB41*Vzdálenosti!$G$47-Vzdálenosti!$G$47*IF('Tabulky jízd'!AB41&gt;0,"1","0")</f>
        <v>0</v>
      </c>
      <c r="AC37" s="4">
        <f>2*'Tabulky jízd'!AC41*Vzdálenosti!$G$47-Vzdálenosti!$G$47*IF('Tabulky jízd'!AC41&gt;0,"1","0")</f>
        <v>0</v>
      </c>
      <c r="AD37" s="4">
        <f>2*'Tabulky jízd'!AD41*Vzdálenosti!$G$47-Vzdálenosti!$G$47*IF('Tabulky jízd'!AD41&gt;0,"1","0")</f>
        <v>0</v>
      </c>
      <c r="AE37" s="4">
        <f>2*'Tabulky jízd'!AE41*Vzdálenosti!$G$47-Vzdálenosti!$G$47*IF('Tabulky jízd'!AE41&gt;0,"1","0")</f>
        <v>0</v>
      </c>
      <c r="AF37" s="4">
        <f>2*'Tabulky jízd'!AF41*Vzdálenosti!$G$47-Vzdálenosti!$G$47*IF('Tabulky jízd'!AF41&gt;0,"1","0")</f>
        <v>0</v>
      </c>
      <c r="AG37" s="4">
        <f>2*'Tabulky jízd'!AG41*Vzdálenosti!$G$47-Vzdálenosti!$G$47*IF('Tabulky jízd'!AG41&gt;0,"1","0")</f>
        <v>0</v>
      </c>
      <c r="AH37" s="4">
        <f>2*'Tabulky jízd'!AH41*Vzdálenosti!$G$47-Vzdálenosti!$G$47*IF('Tabulky jízd'!AH41&gt;0,"1","0")</f>
        <v>0</v>
      </c>
      <c r="AI37" s="4">
        <f>2*'Tabulky jízd'!AI41*Vzdálenosti!$G$47-Vzdálenosti!$G$47*IF('Tabulky jízd'!AI41&gt;0,"1","0")</f>
        <v>0</v>
      </c>
      <c r="AJ37" s="4">
        <f>2*'Tabulky jízd'!AJ41*Vzdálenosti!$G$47-Vzdálenosti!$G$47*IF('Tabulky jízd'!AJ41&gt;0,"1","0")</f>
        <v>385</v>
      </c>
      <c r="AK37" s="4">
        <f>2*'Tabulky jízd'!AK41*Vzdálenosti!$G$47-Vzdálenosti!$G$47*IF('Tabulky jízd'!AK41&gt;0,"1","0")</f>
        <v>495</v>
      </c>
      <c r="AL37" s="4">
        <f>2*'Tabulky jízd'!AL41*Vzdálenosti!$G$47-Vzdálenosti!$G$47*IF('Tabulky jízd'!AL41&gt;0,"1","0")</f>
        <v>715</v>
      </c>
      <c r="AM37" s="4">
        <f>2*'Tabulky jízd'!AM41*Vzdálenosti!$G$47-Vzdálenosti!$G$47*IF('Tabulky jízd'!AM41&gt;0,"1","0")</f>
        <v>715</v>
      </c>
      <c r="AN37" s="4">
        <f>2*'Tabulky jízd'!AN41*Vzdálenosti!$G$47-Vzdálenosti!$G$47*IF('Tabulky jízd'!AN41&gt;0,"1","0")</f>
        <v>715</v>
      </c>
      <c r="AO37" s="4">
        <f>2*'Tabulky jízd'!AO41*Vzdálenosti!$G$47-Vzdálenosti!$G$47*IF('Tabulky jízd'!AO41&gt;0,"1","0")</f>
        <v>275</v>
      </c>
      <c r="AP37" s="4">
        <f>2*'Tabulky jízd'!AP41*Vzdálenosti!$G$47-Vzdálenosti!$G$47*IF('Tabulky jízd'!AP41&gt;0,"1","0")</f>
        <v>0</v>
      </c>
      <c r="AQ37" s="4">
        <f>2*'Tabulky jízd'!AQ41*Vzdálenosti!$G$47-Vzdálenosti!$G$47*IF('Tabulky jízd'!AQ41&gt;0,"1","0")</f>
        <v>0</v>
      </c>
      <c r="AR37" s="4">
        <f>2*'Tabulky jízd'!AR41*Vzdálenosti!$G$47-Vzdálenosti!$G$47*IF('Tabulky jízd'!AR41&gt;0,"1","0")</f>
        <v>0</v>
      </c>
      <c r="AS37" s="4">
        <f>2*'Tabulky jízd'!AS41*Vzdálenosti!$G$47-Vzdálenosti!$G$47*IF('Tabulky jízd'!AS41&gt;0,"1","0")</f>
        <v>0</v>
      </c>
      <c r="AT37" s="4">
        <f>2*'Tabulky jízd'!AT41*Vzdálenosti!$G$47-Vzdálenosti!$G$47*IF('Tabulky jízd'!AT41&gt;0,"1","0")</f>
        <v>0</v>
      </c>
      <c r="AU37" s="4">
        <f>2*'Tabulky jízd'!AU41*Vzdálenosti!$G$47-Vzdálenosti!$G$47*IF('Tabulky jízd'!AU41&gt;0,"1","0")</f>
        <v>0</v>
      </c>
      <c r="AV37" s="4">
        <f>2*'Tabulky jízd'!AV41*Vzdálenosti!$G$47-Vzdálenosti!$G$47*IF('Tabulky jízd'!AV41&gt;0,"1","0")</f>
        <v>0</v>
      </c>
      <c r="AW37" s="4">
        <f>2*'Tabulky jízd'!AW41*Vzdálenosti!$G$47-Vzdálenosti!$G$47*IF('Tabulky jízd'!AW41&gt;0,"1","0")</f>
        <v>0</v>
      </c>
      <c r="AX37" s="4">
        <f>2*'Tabulky jízd'!AX41*Vzdálenosti!$G$47-Vzdálenosti!$G$47*IF('Tabulky jízd'!AX41&gt;0,"1","0")</f>
        <v>0</v>
      </c>
      <c r="AY37" s="4">
        <f>2*'Tabulky jízd'!AY41*Vzdálenosti!$G$47-Vzdálenosti!$G$47*IF('Tabulky jízd'!AY41&gt;0,"1","0")</f>
        <v>0</v>
      </c>
      <c r="AZ37" s="4">
        <f>2*'Tabulky jízd'!AZ41*Vzdálenosti!$G$47-Vzdálenosti!$G$47*IF('Tabulky jízd'!AZ41&gt;0,"1","0")</f>
        <v>0</v>
      </c>
      <c r="BA37" s="4">
        <f>2*'Tabulky jízd'!BA41*Vzdálenosti!$G$47-Vzdálenosti!$G$47*IF('Tabulky jízd'!BA41&gt;0,"1","0")</f>
        <v>0</v>
      </c>
      <c r="BB37" s="4">
        <f>2*'Tabulky jízd'!BB41*Vzdálenosti!$G$47-Vzdálenosti!$G$47*IF('Tabulky jízd'!BB41&gt;0,"1","0")</f>
        <v>0</v>
      </c>
      <c r="BC37" s="4">
        <f>2*'Tabulky jízd'!BC41*Vzdálenosti!$G$47-Vzdálenosti!$G$47*IF('Tabulky jízd'!BC41&gt;0,"1","0")</f>
        <v>0</v>
      </c>
      <c r="BD37" s="4">
        <f>2*'Tabulky jízd'!BD41*Vzdálenosti!$G$47-Vzdálenosti!$G$47*IF('Tabulky jízd'!BD41&gt;0,"1","0")</f>
        <v>0</v>
      </c>
      <c r="BE37" s="4">
        <f>2*'Tabulky jízd'!BE41*Vzdálenosti!$G$47-Vzdálenosti!$G$47*IF('Tabulky jízd'!BE41&gt;0,"1","0")</f>
        <v>55</v>
      </c>
      <c r="BF37" s="4">
        <f>2*'Tabulky jízd'!BF41*Vzdálenosti!$G$47-Vzdálenosti!$G$47*IF('Tabulky jízd'!BF41&gt;0,"1","0")</f>
        <v>495</v>
      </c>
      <c r="BG37" s="4">
        <f>2*'Tabulky jízd'!BG41*Vzdálenosti!$G$47-Vzdálenosti!$G$47*IF('Tabulky jízd'!BG41&gt;0,"1","0")</f>
        <v>0</v>
      </c>
      <c r="BH37" s="4">
        <f>2*'Tabulky jízd'!BH41*Vzdálenosti!$G$47-Vzdálenosti!$G$47*IF('Tabulky jízd'!BH41&gt;0,"1","0")</f>
        <v>825</v>
      </c>
      <c r="BI37" s="4">
        <f>2*'Tabulky jízd'!BI41*Vzdálenosti!$G$47-Vzdálenosti!$G$47*IF('Tabulky jízd'!BI41&gt;0,"1","0")</f>
        <v>495</v>
      </c>
      <c r="BJ37" s="4">
        <f>2*'Tabulky jízd'!BJ41*Vzdálenosti!$G$47-Vzdálenosti!$G$47*IF('Tabulky jízd'!BJ41&gt;0,"1","0")</f>
        <v>0</v>
      </c>
      <c r="BK37" s="4">
        <f>2*'Tabulky jízd'!BK41*Vzdálenosti!$G$47-Vzdálenosti!$G$47*IF('Tabulky jízd'!BK41&gt;0,"1","0")</f>
        <v>0</v>
      </c>
      <c r="BL37" s="4">
        <f>2*'Tabulky jízd'!BL41*Vzdálenosti!$G$47-Vzdálenosti!$G$47*IF('Tabulky jízd'!BL41&gt;0,"1","0")</f>
        <v>0</v>
      </c>
      <c r="BM37" s="4">
        <f>2*'Tabulky jízd'!BM41*Vzdálenosti!$G$47-Vzdálenosti!$G$47*IF('Tabulky jízd'!BM41&gt;0,"1","0")</f>
        <v>0</v>
      </c>
      <c r="BN37" s="4">
        <f>2*'Tabulky jízd'!BN41*Vzdálenosti!$G$47-Vzdálenosti!$G$47*IF('Tabulky jízd'!BN41&gt;0,"1","0")</f>
        <v>0</v>
      </c>
      <c r="BO37" s="4">
        <f>2*'Tabulky jízd'!BO41*Vzdálenosti!$G$47-Vzdálenosti!$G$47*IF('Tabulky jízd'!BO41&gt;0,"1","0")</f>
        <v>0</v>
      </c>
      <c r="BP37" s="4">
        <f>2*'Tabulky jízd'!BP41*Vzdálenosti!$G$47-Vzdálenosti!$G$47*IF('Tabulky jízd'!BP41&gt;0,"1","0")</f>
        <v>0</v>
      </c>
      <c r="BQ37" s="4">
        <f>2*'Tabulky jízd'!BQ41*Vzdálenosti!$G$47-Vzdálenosti!$G$47*IF('Tabulky jízd'!BQ41&gt;0,"1","0")</f>
        <v>0</v>
      </c>
      <c r="BR37" s="4">
        <f>2*'Tabulky jízd'!BR41*Vzdálenosti!$G$47-Vzdálenosti!$G$47*IF('Tabulky jízd'!BR41&gt;0,"1","0")</f>
        <v>0</v>
      </c>
      <c r="BS37" s="4">
        <f>2*'Tabulky jízd'!BS41*Vzdálenosti!$G$47-Vzdálenosti!$G$47*IF('Tabulky jízd'!BS41&gt;0,"1","0")</f>
        <v>0</v>
      </c>
      <c r="BT37" s="4">
        <f>2*'Tabulky jízd'!BT41*Vzdálenosti!$G$47-Vzdálenosti!$G$47*IF('Tabulky jízd'!BT41&gt;0,"1","0")</f>
        <v>0</v>
      </c>
      <c r="BU37" s="4">
        <f>2*'Tabulky jízd'!BU41*Vzdálenosti!$G$47-Vzdálenosti!$G$47*IF('Tabulky jízd'!BU41&gt;0,"1","0")</f>
        <v>0</v>
      </c>
      <c r="BV37" s="4">
        <f>2*'Tabulky jízd'!BV41*Vzdálenosti!$G$47-Vzdálenosti!$G$47*IF('Tabulky jízd'!BV41&gt;0,"1","0")</f>
        <v>0</v>
      </c>
      <c r="BW37" s="4">
        <f>2*'Tabulky jízd'!BW41*Vzdálenosti!$G$47-Vzdálenosti!$G$47*IF('Tabulky jízd'!BW41&gt;0,"1","0")</f>
        <v>0</v>
      </c>
      <c r="BX37" s="4">
        <f>2*'Tabulky jízd'!BX41*Vzdálenosti!$G$47-Vzdálenosti!$G$47*IF('Tabulky jízd'!BX41&gt;0,"1","0")</f>
        <v>0</v>
      </c>
      <c r="BY37" s="4">
        <f>2*'Tabulky jízd'!BY41*Vzdálenosti!$G$47-Vzdálenosti!$G$47*IF('Tabulky jízd'!BY41&gt;0,"1","0")</f>
        <v>0</v>
      </c>
      <c r="BZ37" s="4">
        <f>2*'Tabulky jízd'!BZ41*Vzdálenosti!$G$47-Vzdálenosti!$G$47*IF('Tabulky jízd'!BZ41&gt;0,"1","0")</f>
        <v>0</v>
      </c>
      <c r="CA37" s="4">
        <f>2*'Tabulky jízd'!CA41*Vzdálenosti!$G$47-Vzdálenosti!$G$47*IF('Tabulky jízd'!CA41&gt;0,"1","0")</f>
        <v>0</v>
      </c>
      <c r="CB37" s="4">
        <f>2*'Tabulky jízd'!CB41*Vzdálenosti!$G$47-Vzdálenosti!$G$47*IF('Tabulky jízd'!CB41&gt;0,"1","0")</f>
        <v>495</v>
      </c>
      <c r="CC37" s="4">
        <f>2*'Tabulky jízd'!CC41*Vzdálenosti!$G$47-Vzdálenosti!$G$47*IF('Tabulky jízd'!CC41&gt;0,"1","0")</f>
        <v>55</v>
      </c>
      <c r="CD37" s="4">
        <f>2*'Tabulky jízd'!CD41*Vzdálenosti!$G$47-Vzdálenosti!$G$47*IF('Tabulky jízd'!CD41&gt;0,"1","0")</f>
        <v>495</v>
      </c>
      <c r="CE37" s="4">
        <f>2*'Tabulky jízd'!CE41*Vzdálenosti!$G$47-Vzdálenosti!$G$47*IF('Tabulky jízd'!CE41&gt;0,"1","0")</f>
        <v>0</v>
      </c>
      <c r="CF37" s="4">
        <f>2*'Tabulky jízd'!CF41*Vzdálenosti!$G$47-Vzdálenosti!$G$47*IF('Tabulky jízd'!CF41&gt;0,"1","0")</f>
        <v>385</v>
      </c>
      <c r="CG37" s="4">
        <f>2*'Tabulky jízd'!CG41*Vzdálenosti!$G$47-Vzdálenosti!$G$47*IF('Tabulky jízd'!CG41&gt;0,"1","0")</f>
        <v>275</v>
      </c>
      <c r="CH37" s="4">
        <f>2*'Tabulky jízd'!CH41*Vzdálenosti!$G$47-Vzdálenosti!$G$47*IF('Tabulky jízd'!CH41&gt;0,"1","0")</f>
        <v>0</v>
      </c>
      <c r="CI37" s="4">
        <f>2*'Tabulky jízd'!CI41*Vzdálenosti!$G$47-Vzdálenosti!$G$47*IF('Tabulky jízd'!CI41&gt;0,"1","0")</f>
        <v>165</v>
      </c>
      <c r="CJ37" s="4">
        <f>2*'Tabulky jízd'!CJ41*Vzdálenosti!$G$47-Vzdálenosti!$G$47*IF('Tabulky jízd'!CJ41&gt;0,"1","0")</f>
        <v>385</v>
      </c>
      <c r="CK37" s="4">
        <f>2*'Tabulky jízd'!CK41*Vzdálenosti!$G$47-Vzdálenosti!$G$47*IF('Tabulky jízd'!CK41&gt;0,"1","0")</f>
        <v>0</v>
      </c>
      <c r="CL37" s="4">
        <f>2*'Tabulky jízd'!CL41*Vzdálenosti!$G$47-Vzdálenosti!$G$47*IF('Tabulky jízd'!CL41&gt;0,"1","0")</f>
        <v>0</v>
      </c>
      <c r="CM37" s="4">
        <f>2*'Tabulky jízd'!CM41*Vzdálenosti!$G$47-Vzdálenosti!$G$47*IF('Tabulky jízd'!CM41&gt;0,"1","0")</f>
        <v>0</v>
      </c>
      <c r="CN37" s="4">
        <f>2*'Tabulky jízd'!CN41*Vzdálenosti!$G$47-Vzdálenosti!$G$47*IF('Tabulky jízd'!CN41&gt;0,"1","0")</f>
        <v>0</v>
      </c>
      <c r="CO37" s="4">
        <f>2*'Tabulky jízd'!CO41*Vzdálenosti!$G$47-Vzdálenosti!$G$47*IF('Tabulky jízd'!CO41&gt;0,"1","0")</f>
        <v>0</v>
      </c>
      <c r="CP37" s="4">
        <f>2*'Tabulky jízd'!CP41*Vzdálenosti!$G$47-Vzdálenosti!$G$47*IF('Tabulky jízd'!CP41&gt;0,"1","0")</f>
        <v>0</v>
      </c>
      <c r="CQ37" s="4">
        <f>2*'Tabulky jízd'!CQ41*Vzdálenosti!$G$47-Vzdálenosti!$G$47*IF('Tabulky jízd'!CQ41&gt;0,"1","0")</f>
        <v>0</v>
      </c>
      <c r="CR37" s="4">
        <f>2*'Tabulky jízd'!CR41*Vzdálenosti!$G$47-Vzdálenosti!$G$47*IF('Tabulky jízd'!CR41&gt;0,"1","0")</f>
        <v>0</v>
      </c>
      <c r="CS37" s="4">
        <f>2*'Tabulky jízd'!CS41*Vzdálenosti!$G$47-Vzdálenosti!$G$47*IF('Tabulky jízd'!CS41&gt;0,"1","0")</f>
        <v>0</v>
      </c>
      <c r="CT37" s="4">
        <f>2*'Tabulky jízd'!CT41*Vzdálenosti!$G$47-Vzdálenosti!$G$47*IF('Tabulky jízd'!CT41&gt;0,"1","0")</f>
        <v>495</v>
      </c>
      <c r="CU37" s="4">
        <f>2*'Tabulky jízd'!CU41*Vzdálenosti!$G$47-Vzdálenosti!$G$47*IF('Tabulky jízd'!CU41&gt;0,"1","0")</f>
        <v>605</v>
      </c>
      <c r="CV37" s="4">
        <f>2*'Tabulky jízd'!CV41*Vzdálenosti!$G$47-Vzdálenosti!$G$47*IF('Tabulky jízd'!CV41&gt;0,"1","0")</f>
        <v>605</v>
      </c>
      <c r="CW37" s="16">
        <f t="shared" si="1"/>
        <v>11165</v>
      </c>
    </row>
    <row r="38" spans="1:101" s="15" customFormat="1" x14ac:dyDescent="0.25">
      <c r="A38" s="19"/>
      <c r="B38" s="4" t="s">
        <v>64</v>
      </c>
      <c r="C38" s="4" t="s">
        <v>70</v>
      </c>
      <c r="D38" s="16" t="s">
        <v>96</v>
      </c>
      <c r="E38" s="4" t="s">
        <v>71</v>
      </c>
      <c r="F38" s="16">
        <v>3</v>
      </c>
      <c r="G38" s="16"/>
      <c r="H38" s="4">
        <f>2*'Tabulky jízd'!H42*Vzdálenosti!$G$47-Vzdálenosti!$G$47*IF('Tabulky jízd'!H42&gt;0,"1","0")</f>
        <v>0</v>
      </c>
      <c r="I38" s="4">
        <f>2*'Tabulky jízd'!I42*Vzdálenosti!$G$47-Vzdálenosti!$G$47*IF('Tabulky jízd'!I42&gt;0,"1","0")</f>
        <v>0</v>
      </c>
      <c r="J38" s="4">
        <f>2*'Tabulky jízd'!J42*Vzdálenosti!$G$47-Vzdálenosti!$G$47*IF('Tabulky jízd'!J42&gt;0,"1","0")</f>
        <v>0</v>
      </c>
      <c r="K38" s="4">
        <f>2*'Tabulky jízd'!K42*Vzdálenosti!$G$47-Vzdálenosti!$G$47*IF('Tabulky jízd'!K42&gt;0,"1","0")</f>
        <v>0</v>
      </c>
      <c r="L38" s="4">
        <f>2*'Tabulky jízd'!L42*Vzdálenosti!$G$47-Vzdálenosti!$G$47*IF('Tabulky jízd'!L42&gt;0,"1","0")</f>
        <v>0</v>
      </c>
      <c r="M38" s="4">
        <f>2*'Tabulky jízd'!M42*Vzdálenosti!$G$47-Vzdálenosti!$G$47*IF('Tabulky jízd'!M42&gt;0,"1","0")</f>
        <v>0</v>
      </c>
      <c r="N38" s="4">
        <f>2*'Tabulky jízd'!N42*Vzdálenosti!$G$47-Vzdálenosti!$G$47*IF('Tabulky jízd'!N42&gt;0,"1","0")</f>
        <v>0</v>
      </c>
      <c r="O38" s="4">
        <f>2*'Tabulky jízd'!O42*Vzdálenosti!$G$47-Vzdálenosti!$G$47*IF('Tabulky jízd'!O42&gt;0,"1","0")</f>
        <v>0</v>
      </c>
      <c r="P38" s="4">
        <f>2*'Tabulky jízd'!P42*Vzdálenosti!$G$47-Vzdálenosti!$G$47*IF('Tabulky jízd'!P42&gt;0,"1","0")</f>
        <v>0</v>
      </c>
      <c r="Q38" s="4">
        <f>2*'Tabulky jízd'!Q42*Vzdálenosti!$G$47-Vzdálenosti!$G$47*IF('Tabulky jízd'!Q42&gt;0,"1","0")</f>
        <v>1265</v>
      </c>
      <c r="R38" s="4">
        <f>2*'Tabulky jízd'!R42*Vzdálenosti!$G$47-Vzdálenosti!$G$47*IF('Tabulky jízd'!R42&gt;0,"1","0")</f>
        <v>1045</v>
      </c>
      <c r="S38" s="4">
        <f>2*'Tabulky jízd'!S42*Vzdálenosti!$G$47-Vzdálenosti!$G$47*IF('Tabulky jízd'!S42&gt;0,"1","0")</f>
        <v>165</v>
      </c>
      <c r="T38" s="4">
        <f>2*'Tabulky jízd'!T42*Vzdálenosti!$G$47-Vzdálenosti!$G$47*IF('Tabulky jízd'!T42&gt;0,"1","0")</f>
        <v>605</v>
      </c>
      <c r="U38" s="4">
        <f>2*'Tabulky jízd'!U42*Vzdálenosti!$G$47-Vzdálenosti!$G$47*IF('Tabulky jízd'!U42&gt;0,"1","0")</f>
        <v>0</v>
      </c>
      <c r="V38" s="4">
        <f>2*'Tabulky jízd'!V42*Vzdálenosti!$G$47-Vzdálenosti!$G$47*IF('Tabulky jízd'!V42&gt;0,"1","0")</f>
        <v>0</v>
      </c>
      <c r="W38" s="4">
        <f>2*'Tabulky jízd'!W42*Vzdálenosti!$G$47-Vzdálenosti!$G$47*IF('Tabulky jízd'!W42&gt;0,"1","0")</f>
        <v>0</v>
      </c>
      <c r="X38" s="4">
        <f>2*'Tabulky jízd'!X42*Vzdálenosti!$G$47-Vzdálenosti!$G$47*IF('Tabulky jízd'!X42&gt;0,"1","0")</f>
        <v>0</v>
      </c>
      <c r="Y38" s="4">
        <f>2*'Tabulky jízd'!Y42*Vzdálenosti!$G$47-Vzdálenosti!$G$47*IF('Tabulky jízd'!Y42&gt;0,"1","0")</f>
        <v>0</v>
      </c>
      <c r="Z38" s="4">
        <f>2*'Tabulky jízd'!Z42*Vzdálenosti!$G$47-Vzdálenosti!$G$47*IF('Tabulky jízd'!Z42&gt;0,"1","0")</f>
        <v>0</v>
      </c>
      <c r="AA38" s="4">
        <f>2*'Tabulky jízd'!AA42*Vzdálenosti!$G$47-Vzdálenosti!$G$47*IF('Tabulky jízd'!AA42&gt;0,"1","0")</f>
        <v>1045</v>
      </c>
      <c r="AB38" s="4">
        <f>2*'Tabulky jízd'!AB42*Vzdálenosti!$G$47-Vzdálenosti!$G$47*IF('Tabulky jízd'!AB42&gt;0,"1","0")</f>
        <v>0</v>
      </c>
      <c r="AC38" s="4">
        <f>2*'Tabulky jízd'!AC42*Vzdálenosti!$G$47-Vzdálenosti!$G$47*IF('Tabulky jízd'!AC42&gt;0,"1","0")</f>
        <v>0</v>
      </c>
      <c r="AD38" s="4">
        <f>2*'Tabulky jízd'!AD42*Vzdálenosti!$G$47-Vzdálenosti!$G$47*IF('Tabulky jízd'!AD42&gt;0,"1","0")</f>
        <v>0</v>
      </c>
      <c r="AE38" s="4">
        <f>2*'Tabulky jízd'!AE42*Vzdálenosti!$G$47-Vzdálenosti!$G$47*IF('Tabulky jízd'!AE42&gt;0,"1","0")</f>
        <v>0</v>
      </c>
      <c r="AF38" s="4">
        <f>2*'Tabulky jízd'!AF42*Vzdálenosti!$G$47-Vzdálenosti!$G$47*IF('Tabulky jízd'!AF42&gt;0,"1","0")</f>
        <v>0</v>
      </c>
      <c r="AG38" s="4">
        <f>2*'Tabulky jízd'!AG42*Vzdálenosti!$G$47-Vzdálenosti!$G$47*IF('Tabulky jízd'!AG42&gt;0,"1","0")</f>
        <v>0</v>
      </c>
      <c r="AH38" s="4">
        <f>2*'Tabulky jízd'!AH42*Vzdálenosti!$G$47-Vzdálenosti!$G$47*IF('Tabulky jízd'!AH42&gt;0,"1","0")</f>
        <v>0</v>
      </c>
      <c r="AI38" s="4">
        <f>2*'Tabulky jízd'!AI42*Vzdálenosti!$G$47-Vzdálenosti!$G$47*IF('Tabulky jízd'!AI42&gt;0,"1","0")</f>
        <v>0</v>
      </c>
      <c r="AJ38" s="4">
        <f>2*'Tabulky jízd'!AJ42*Vzdálenosti!$G$47-Vzdálenosti!$G$47*IF('Tabulky jízd'!AJ42&gt;0,"1","0")</f>
        <v>605</v>
      </c>
      <c r="AK38" s="4">
        <f>2*'Tabulky jízd'!AK42*Vzdálenosti!$G$47-Vzdálenosti!$G$47*IF('Tabulky jízd'!AK42&gt;0,"1","0")</f>
        <v>1045</v>
      </c>
      <c r="AL38" s="4">
        <f>2*'Tabulky jízd'!AL42*Vzdálenosti!$G$47-Vzdálenosti!$G$47*IF('Tabulky jízd'!AL42&gt;0,"1","0")</f>
        <v>825</v>
      </c>
      <c r="AM38" s="4">
        <f>2*'Tabulky jízd'!AM42*Vzdálenosti!$G$47-Vzdálenosti!$G$47*IF('Tabulky jízd'!AM42&gt;0,"1","0")</f>
        <v>825</v>
      </c>
      <c r="AN38" s="4">
        <f>2*'Tabulky jízd'!AN42*Vzdálenosti!$G$47-Vzdálenosti!$G$47*IF('Tabulky jízd'!AN42&gt;0,"1","0")</f>
        <v>1265</v>
      </c>
      <c r="AO38" s="4">
        <f>2*'Tabulky jízd'!AO42*Vzdálenosti!$G$47-Vzdálenosti!$G$47*IF('Tabulky jízd'!AO42&gt;0,"1","0")</f>
        <v>825</v>
      </c>
      <c r="AP38" s="4">
        <f>2*'Tabulky jízd'!AP42*Vzdálenosti!$G$47-Vzdálenosti!$G$47*IF('Tabulky jízd'!AP42&gt;0,"1","0")</f>
        <v>0</v>
      </c>
      <c r="AQ38" s="4">
        <f>2*'Tabulky jízd'!AQ42*Vzdálenosti!$G$47-Vzdálenosti!$G$47*IF('Tabulky jízd'!AQ42&gt;0,"1","0")</f>
        <v>0</v>
      </c>
      <c r="AR38" s="4">
        <f>2*'Tabulky jízd'!AR42*Vzdálenosti!$G$47-Vzdálenosti!$G$47*IF('Tabulky jízd'!AR42&gt;0,"1","0")</f>
        <v>0</v>
      </c>
      <c r="AS38" s="4">
        <f>2*'Tabulky jízd'!AS42*Vzdálenosti!$G$47-Vzdálenosti!$G$47*IF('Tabulky jízd'!AS42&gt;0,"1","0")</f>
        <v>0</v>
      </c>
      <c r="AT38" s="4">
        <f>2*'Tabulky jízd'!AT42*Vzdálenosti!$G$47-Vzdálenosti!$G$47*IF('Tabulky jízd'!AT42&gt;0,"1","0")</f>
        <v>0</v>
      </c>
      <c r="AU38" s="4">
        <f>2*'Tabulky jízd'!AU42*Vzdálenosti!$G$47-Vzdálenosti!$G$47*IF('Tabulky jízd'!AU42&gt;0,"1","0")</f>
        <v>0</v>
      </c>
      <c r="AV38" s="4">
        <f>2*'Tabulky jízd'!AV42*Vzdálenosti!$G$47-Vzdálenosti!$G$47*IF('Tabulky jízd'!AV42&gt;0,"1","0")</f>
        <v>0</v>
      </c>
      <c r="AW38" s="4">
        <f>2*'Tabulky jízd'!AW42*Vzdálenosti!$G$47-Vzdálenosti!$G$47*IF('Tabulky jízd'!AW42&gt;0,"1","0")</f>
        <v>0</v>
      </c>
      <c r="AX38" s="4">
        <f>2*'Tabulky jízd'!AX42*Vzdálenosti!$G$47-Vzdálenosti!$G$47*IF('Tabulky jízd'!AX42&gt;0,"1","0")</f>
        <v>0</v>
      </c>
      <c r="AY38" s="4">
        <f>2*'Tabulky jízd'!AY42*Vzdálenosti!$G$47-Vzdálenosti!$G$47*IF('Tabulky jízd'!AY42&gt;0,"1","0")</f>
        <v>0</v>
      </c>
      <c r="AZ38" s="4">
        <f>2*'Tabulky jízd'!AZ42*Vzdálenosti!$G$47-Vzdálenosti!$G$47*IF('Tabulky jízd'!AZ42&gt;0,"1","0")</f>
        <v>0</v>
      </c>
      <c r="BA38" s="4">
        <f>2*'Tabulky jízd'!BA42*Vzdálenosti!$G$47-Vzdálenosti!$G$47*IF('Tabulky jízd'!BA42&gt;0,"1","0")</f>
        <v>0</v>
      </c>
      <c r="BB38" s="4">
        <f>2*'Tabulky jízd'!BB42*Vzdálenosti!$G$47-Vzdálenosti!$G$47*IF('Tabulky jízd'!BB42&gt;0,"1","0")</f>
        <v>0</v>
      </c>
      <c r="BC38" s="4">
        <f>2*'Tabulky jízd'!BC42*Vzdálenosti!$G$47-Vzdálenosti!$G$47*IF('Tabulky jízd'!BC42&gt;0,"1","0")</f>
        <v>0</v>
      </c>
      <c r="BD38" s="4">
        <f>2*'Tabulky jízd'!BD42*Vzdálenosti!$G$47-Vzdálenosti!$G$47*IF('Tabulky jízd'!BD42&gt;0,"1","0")</f>
        <v>0</v>
      </c>
      <c r="BE38" s="4">
        <f>2*'Tabulky jízd'!BE42*Vzdálenosti!$G$47-Vzdálenosti!$G$47*IF('Tabulky jízd'!BE42&gt;0,"1","0")</f>
        <v>1045</v>
      </c>
      <c r="BF38" s="4">
        <f>2*'Tabulky jízd'!BF42*Vzdálenosti!$G$47-Vzdálenosti!$G$47*IF('Tabulky jízd'!BF42&gt;0,"1","0")</f>
        <v>1045</v>
      </c>
      <c r="BG38" s="4">
        <f>2*'Tabulky jízd'!BG42*Vzdálenosti!$G$47-Vzdálenosti!$G$47*IF('Tabulky jízd'!BG42&gt;0,"1","0")</f>
        <v>165</v>
      </c>
      <c r="BH38" s="4">
        <f>2*'Tabulky jízd'!BH42*Vzdálenosti!$G$47-Vzdálenosti!$G$47*IF('Tabulky jízd'!BH42&gt;0,"1","0")</f>
        <v>1705</v>
      </c>
      <c r="BI38" s="4">
        <f>2*'Tabulky jízd'!BI42*Vzdálenosti!$G$47-Vzdálenosti!$G$47*IF('Tabulky jízd'!BI42&gt;0,"1","0")</f>
        <v>495</v>
      </c>
      <c r="BJ38" s="4">
        <f>2*'Tabulky jízd'!BJ42*Vzdálenosti!$G$47-Vzdálenosti!$G$47*IF('Tabulky jízd'!BJ42&gt;0,"1","0")</f>
        <v>0</v>
      </c>
      <c r="BK38" s="4">
        <f>2*'Tabulky jízd'!BK42*Vzdálenosti!$G$47-Vzdálenosti!$G$47*IF('Tabulky jízd'!BK42&gt;0,"1","0")</f>
        <v>0</v>
      </c>
      <c r="BL38" s="4">
        <f>2*'Tabulky jízd'!BL42*Vzdálenosti!$G$47-Vzdálenosti!$G$47*IF('Tabulky jízd'!BL42&gt;0,"1","0")</f>
        <v>0</v>
      </c>
      <c r="BM38" s="4">
        <f>2*'Tabulky jízd'!BM42*Vzdálenosti!$G$47-Vzdálenosti!$G$47*IF('Tabulky jízd'!BM42&gt;0,"1","0")</f>
        <v>0</v>
      </c>
      <c r="BN38" s="4">
        <f>2*'Tabulky jízd'!BN42*Vzdálenosti!$G$47-Vzdálenosti!$G$47*IF('Tabulky jízd'!BN42&gt;0,"1","0")</f>
        <v>605</v>
      </c>
      <c r="BO38" s="4">
        <f>2*'Tabulky jízd'!BO42*Vzdálenosti!$G$47-Vzdálenosti!$G$47*IF('Tabulky jízd'!BO42&gt;0,"1","0")</f>
        <v>495</v>
      </c>
      <c r="BP38" s="4">
        <f>2*'Tabulky jízd'!BP42*Vzdálenosti!$G$47-Vzdálenosti!$G$47*IF('Tabulky jízd'!BP42&gt;0,"1","0")</f>
        <v>715</v>
      </c>
      <c r="BQ38" s="4">
        <f>2*'Tabulky jízd'!BQ42*Vzdálenosti!$G$47-Vzdálenosti!$G$47*IF('Tabulky jízd'!BQ42&gt;0,"1","0")</f>
        <v>495</v>
      </c>
      <c r="BR38" s="4">
        <f>2*'Tabulky jízd'!BR42*Vzdálenosti!$G$47-Vzdálenosti!$G$47*IF('Tabulky jízd'!BR42&gt;0,"1","0")</f>
        <v>0</v>
      </c>
      <c r="BS38" s="4">
        <f>2*'Tabulky jízd'!BS42*Vzdálenosti!$G$47-Vzdálenosti!$G$47*IF('Tabulky jízd'!BS42&gt;0,"1","0")</f>
        <v>0</v>
      </c>
      <c r="BT38" s="4">
        <f>2*'Tabulky jízd'!BT42*Vzdálenosti!$G$47-Vzdálenosti!$G$47*IF('Tabulky jízd'!BT42&gt;0,"1","0")</f>
        <v>0</v>
      </c>
      <c r="BU38" s="4">
        <f>2*'Tabulky jízd'!BU42*Vzdálenosti!$G$47-Vzdálenosti!$G$47*IF('Tabulky jízd'!BU42&gt;0,"1","0")</f>
        <v>0</v>
      </c>
      <c r="BV38" s="4">
        <f>2*'Tabulky jízd'!BV42*Vzdálenosti!$G$47-Vzdálenosti!$G$47*IF('Tabulky jízd'!BV42&gt;0,"1","0")</f>
        <v>0</v>
      </c>
      <c r="BW38" s="4">
        <f>2*'Tabulky jízd'!BW42*Vzdálenosti!$G$47-Vzdálenosti!$G$47*IF('Tabulky jízd'!BW42&gt;0,"1","0")</f>
        <v>0</v>
      </c>
      <c r="BX38" s="4">
        <f>2*'Tabulky jízd'!BX42*Vzdálenosti!$G$47-Vzdálenosti!$G$47*IF('Tabulky jízd'!BX42&gt;0,"1","0")</f>
        <v>0</v>
      </c>
      <c r="BY38" s="4">
        <f>2*'Tabulky jízd'!BY42*Vzdálenosti!$G$47-Vzdálenosti!$G$47*IF('Tabulky jízd'!BY42&gt;0,"1","0")</f>
        <v>0</v>
      </c>
      <c r="BZ38" s="4">
        <f>2*'Tabulky jízd'!BZ42*Vzdálenosti!$G$47-Vzdálenosti!$G$47*IF('Tabulky jízd'!BZ42&gt;0,"1","0")</f>
        <v>0</v>
      </c>
      <c r="CA38" s="4">
        <f>2*'Tabulky jízd'!CA42*Vzdálenosti!$G$47-Vzdálenosti!$G$47*IF('Tabulky jízd'!CA42&gt;0,"1","0")</f>
        <v>0</v>
      </c>
      <c r="CB38" s="4">
        <f>2*'Tabulky jízd'!CB42*Vzdálenosti!$G$47-Vzdálenosti!$G$47*IF('Tabulky jízd'!CB42&gt;0,"1","0")</f>
        <v>1045</v>
      </c>
      <c r="CC38" s="4">
        <f>2*'Tabulky jízd'!CC42*Vzdálenosti!$G$47-Vzdálenosti!$G$47*IF('Tabulky jízd'!CC42&gt;0,"1","0")</f>
        <v>0</v>
      </c>
      <c r="CD38" s="4">
        <f>2*'Tabulky jízd'!CD42*Vzdálenosti!$G$47-Vzdálenosti!$G$47*IF('Tabulky jízd'!CD42&gt;0,"1","0")</f>
        <v>1045</v>
      </c>
      <c r="CE38" s="4">
        <f>2*'Tabulky jízd'!CE42*Vzdálenosti!$G$47-Vzdálenosti!$G$47*IF('Tabulky jízd'!CE42&gt;0,"1","0")</f>
        <v>0</v>
      </c>
      <c r="CF38" s="4">
        <f>2*'Tabulky jízd'!CF42*Vzdálenosti!$G$47-Vzdálenosti!$G$47*IF('Tabulky jízd'!CF42&gt;0,"1","0")</f>
        <v>605</v>
      </c>
      <c r="CG38" s="4">
        <f>2*'Tabulky jízd'!CG42*Vzdálenosti!$G$47-Vzdálenosti!$G$47*IF('Tabulky jízd'!CG42&gt;0,"1","0")</f>
        <v>605</v>
      </c>
      <c r="CH38" s="4">
        <f>2*'Tabulky jízd'!CH42*Vzdálenosti!$G$47-Vzdálenosti!$G$47*IF('Tabulky jízd'!CH42&gt;0,"1","0")</f>
        <v>0</v>
      </c>
      <c r="CI38" s="4">
        <f>2*'Tabulky jízd'!CI42*Vzdálenosti!$G$47-Vzdálenosti!$G$47*IF('Tabulky jízd'!CI42&gt;0,"1","0")</f>
        <v>165</v>
      </c>
      <c r="CJ38" s="4">
        <f>2*'Tabulky jízd'!CJ42*Vzdálenosti!$G$47-Vzdálenosti!$G$47*IF('Tabulky jízd'!CJ42&gt;0,"1","0")</f>
        <v>825</v>
      </c>
      <c r="CK38" s="4">
        <f>2*'Tabulky jízd'!CK42*Vzdálenosti!$G$47-Vzdálenosti!$G$47*IF('Tabulky jízd'!CK42&gt;0,"1","0")</f>
        <v>0</v>
      </c>
      <c r="CL38" s="4">
        <f>2*'Tabulky jízd'!CL42*Vzdálenosti!$G$47-Vzdálenosti!$G$47*IF('Tabulky jízd'!CL42&gt;0,"1","0")</f>
        <v>0</v>
      </c>
      <c r="CM38" s="4">
        <f>2*'Tabulky jízd'!CM42*Vzdálenosti!$G$47-Vzdálenosti!$G$47*IF('Tabulky jízd'!CM42&gt;0,"1","0")</f>
        <v>0</v>
      </c>
      <c r="CN38" s="4">
        <f>2*'Tabulky jízd'!CN42*Vzdálenosti!$G$47-Vzdálenosti!$G$47*IF('Tabulky jízd'!CN42&gt;0,"1","0")</f>
        <v>0</v>
      </c>
      <c r="CO38" s="4">
        <f>2*'Tabulky jízd'!CO42*Vzdálenosti!$G$47-Vzdálenosti!$G$47*IF('Tabulky jízd'!CO42&gt;0,"1","0")</f>
        <v>0</v>
      </c>
      <c r="CP38" s="4">
        <f>2*'Tabulky jízd'!CP42*Vzdálenosti!$G$47-Vzdálenosti!$G$47*IF('Tabulky jízd'!CP42&gt;0,"1","0")</f>
        <v>0</v>
      </c>
      <c r="CQ38" s="4">
        <f>2*'Tabulky jízd'!CQ42*Vzdálenosti!$G$47-Vzdálenosti!$G$47*IF('Tabulky jízd'!CQ42&gt;0,"1","0")</f>
        <v>0</v>
      </c>
      <c r="CR38" s="4">
        <f>2*'Tabulky jízd'!CR42*Vzdálenosti!$G$47-Vzdálenosti!$G$47*IF('Tabulky jízd'!CR42&gt;0,"1","0")</f>
        <v>0</v>
      </c>
      <c r="CS38" s="4">
        <f>2*'Tabulky jízd'!CS42*Vzdálenosti!$G$47-Vzdálenosti!$G$47*IF('Tabulky jízd'!CS42&gt;0,"1","0")</f>
        <v>0</v>
      </c>
      <c r="CT38" s="4">
        <f>2*'Tabulky jízd'!CT42*Vzdálenosti!$G$47-Vzdálenosti!$G$47*IF('Tabulky jízd'!CT42&gt;0,"1","0")</f>
        <v>825</v>
      </c>
      <c r="CU38" s="4">
        <f>2*'Tabulky jízd'!CU42*Vzdálenosti!$G$47-Vzdálenosti!$G$47*IF('Tabulky jízd'!CU42&gt;0,"1","0")</f>
        <v>1265</v>
      </c>
      <c r="CV38" s="4">
        <f>2*'Tabulky jízd'!CV42*Vzdálenosti!$G$47-Vzdálenosti!$G$47*IF('Tabulky jízd'!CV42&gt;0,"1","0")</f>
        <v>1265</v>
      </c>
      <c r="CW38" s="16">
        <f t="shared" si="1"/>
        <v>23925</v>
      </c>
    </row>
    <row r="39" spans="1:101" s="15" customFormat="1" x14ac:dyDescent="0.25">
      <c r="A39" s="19"/>
      <c r="B39" s="4" t="s">
        <v>55</v>
      </c>
      <c r="C39" s="4" t="s">
        <v>70</v>
      </c>
      <c r="D39" s="16" t="s">
        <v>96</v>
      </c>
      <c r="E39" s="136" t="s">
        <v>59</v>
      </c>
      <c r="F39" s="16">
        <v>3</v>
      </c>
      <c r="G39" s="16"/>
      <c r="H39" s="202" t="s">
        <v>210</v>
      </c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4"/>
      <c r="CW39" s="16">
        <f>'ABC analýza'!DB65</f>
        <v>85759.568685376667</v>
      </c>
    </row>
    <row r="40" spans="1:101" s="15" customFormat="1" x14ac:dyDescent="0.25">
      <c r="A40" s="19"/>
      <c r="B40" s="4" t="s">
        <v>4</v>
      </c>
      <c r="C40" s="4" t="s">
        <v>70</v>
      </c>
      <c r="D40" s="16" t="s">
        <v>96</v>
      </c>
      <c r="E40" s="136" t="s">
        <v>60</v>
      </c>
      <c r="F40" s="16">
        <v>3</v>
      </c>
      <c r="G40" s="16"/>
      <c r="H40" s="205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7"/>
      <c r="CW40" s="16">
        <f>'ABC analýza'!DB67</f>
        <v>249523.46233516483</v>
      </c>
    </row>
    <row r="41" spans="1:101" s="15" customFormat="1" x14ac:dyDescent="0.25">
      <c r="A41" s="19"/>
      <c r="B41" s="4" t="s">
        <v>56</v>
      </c>
      <c r="C41" s="4" t="s">
        <v>70</v>
      </c>
      <c r="D41" s="16" t="s">
        <v>96</v>
      </c>
      <c r="E41" s="136" t="s">
        <v>9</v>
      </c>
      <c r="F41" s="16">
        <v>3</v>
      </c>
      <c r="G41" s="16"/>
      <c r="H41" s="208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10"/>
      <c r="CW41" s="16">
        <f>'ABC analýza'!DB69</f>
        <v>1582.9</v>
      </c>
    </row>
    <row r="42" spans="1:101" s="15" customFormat="1" x14ac:dyDescent="0.25">
      <c r="A42" s="192" t="s">
        <v>217</v>
      </c>
      <c r="B42" s="4" t="s">
        <v>54</v>
      </c>
      <c r="C42" s="4" t="s">
        <v>63</v>
      </c>
      <c r="D42" s="16" t="s">
        <v>99</v>
      </c>
      <c r="E42" s="5" t="s">
        <v>65</v>
      </c>
      <c r="F42" s="16">
        <v>3</v>
      </c>
      <c r="G42" s="16"/>
      <c r="H42" s="4">
        <f>2*'Tabulky jízd'!H46*Vzdálenosti!$F$56-Vzdálenosti!$F$56*IF('Tabulky jízd'!H46&gt;0,"1","0")</f>
        <v>0</v>
      </c>
      <c r="I42" s="4">
        <f>2*'Tabulky jízd'!I46*Vzdálenosti!$F$56-Vzdálenosti!$F$56*IF('Tabulky jízd'!I46&gt;0,"1","0")</f>
        <v>0</v>
      </c>
      <c r="J42" s="4">
        <f>2*'Tabulky jízd'!J46*Vzdálenosti!$F$56-Vzdálenosti!$F$56*IF('Tabulky jízd'!J46&gt;0,"1","0")</f>
        <v>0</v>
      </c>
      <c r="K42" s="4">
        <f>2*'Tabulky jízd'!K46*Vzdálenosti!$F$56-Vzdálenosti!$F$56*IF('Tabulky jízd'!K46&gt;0,"1","0")</f>
        <v>0</v>
      </c>
      <c r="L42" s="4">
        <f>2*'Tabulky jízd'!L46*Vzdálenosti!$F$56-Vzdálenosti!$F$56*IF('Tabulky jízd'!L46&gt;0,"1","0")</f>
        <v>0</v>
      </c>
      <c r="M42" s="4">
        <f>2*'Tabulky jízd'!M46*Vzdálenosti!$F$56-Vzdálenosti!$F$56*IF('Tabulky jízd'!M46&gt;0,"1","0")</f>
        <v>0</v>
      </c>
      <c r="N42" s="4">
        <f>2*'Tabulky jízd'!N46*Vzdálenosti!$F$56-Vzdálenosti!$F$56*IF('Tabulky jízd'!N46&gt;0,"1","0")</f>
        <v>0</v>
      </c>
      <c r="O42" s="4">
        <f>2*'Tabulky jízd'!O46*Vzdálenosti!$F$56-Vzdálenosti!$F$56*IF('Tabulky jízd'!O46&gt;0,"1","0")</f>
        <v>0</v>
      </c>
      <c r="P42" s="4">
        <f>2*'Tabulky jízd'!P46*Vzdálenosti!$F$56-Vzdálenosti!$F$56*IF('Tabulky jízd'!P46&gt;0,"1","0")</f>
        <v>0</v>
      </c>
      <c r="Q42" s="4">
        <f>2*'Tabulky jízd'!Q46*Vzdálenosti!$F$56-Vzdálenosti!$F$56*IF('Tabulky jízd'!Q46&gt;0,"1","0")</f>
        <v>0</v>
      </c>
      <c r="R42" s="4">
        <f>2*'Tabulky jízd'!R46*Vzdálenosti!$F$56-Vzdálenosti!$F$56*IF('Tabulky jízd'!R46&gt;0,"1","0")</f>
        <v>0</v>
      </c>
      <c r="S42" s="4">
        <f>2*'Tabulky jízd'!S46*Vzdálenosti!$F$56-Vzdálenosti!$F$56*IF('Tabulky jízd'!S46&gt;0,"1","0")</f>
        <v>0</v>
      </c>
      <c r="T42" s="4">
        <f>2*'Tabulky jízd'!T46*Vzdálenosti!$F$56-Vzdálenosti!$F$56*IF('Tabulky jízd'!T46&gt;0,"1","0")</f>
        <v>0</v>
      </c>
      <c r="U42" s="4">
        <f>2*'Tabulky jízd'!U46*Vzdálenosti!$F$56-Vzdálenosti!$F$56*IF('Tabulky jízd'!U46&gt;0,"1","0")</f>
        <v>0</v>
      </c>
      <c r="V42" s="4">
        <f>2*'Tabulky jízd'!V46*Vzdálenosti!$F$56-Vzdálenosti!$F$56*IF('Tabulky jízd'!V46&gt;0,"1","0")</f>
        <v>0</v>
      </c>
      <c r="W42" s="4">
        <f>2*'Tabulky jízd'!W46*Vzdálenosti!$F$56-Vzdálenosti!$F$56*IF('Tabulky jízd'!W46&gt;0,"1","0")</f>
        <v>0</v>
      </c>
      <c r="X42" s="4">
        <f>2*'Tabulky jízd'!X46*Vzdálenosti!$F$56-Vzdálenosti!$F$56*IF('Tabulky jízd'!X46&gt;0,"1","0")</f>
        <v>0</v>
      </c>
      <c r="Y42" s="4">
        <f>2*'Tabulky jízd'!Y46*Vzdálenosti!$F$56-Vzdálenosti!$F$56*IF('Tabulky jízd'!Y46&gt;0,"1","0")</f>
        <v>0</v>
      </c>
      <c r="Z42" s="4">
        <f>2*'Tabulky jízd'!Z46*Vzdálenosti!$F$56-Vzdálenosti!$F$56*IF('Tabulky jízd'!Z46&gt;0,"1","0")</f>
        <v>0</v>
      </c>
      <c r="AA42" s="4">
        <f>2*'Tabulky jízd'!AA46*Vzdálenosti!$F$56-Vzdálenosti!$F$56*IF('Tabulky jízd'!AA46&gt;0,"1","0")</f>
        <v>0</v>
      </c>
      <c r="AB42" s="4">
        <f>2*'Tabulky jízd'!AB46*Vzdálenosti!$F$56-Vzdálenosti!$F$56*IF('Tabulky jízd'!AB46&gt;0,"1","0")</f>
        <v>0</v>
      </c>
      <c r="AC42" s="4">
        <f>2*'Tabulky jízd'!AC46*Vzdálenosti!$F$56-Vzdálenosti!$F$56*IF('Tabulky jízd'!AC46&gt;0,"1","0")</f>
        <v>0</v>
      </c>
      <c r="AD42" s="4">
        <f>2*'Tabulky jízd'!AD46*Vzdálenosti!$F$56-Vzdálenosti!$F$56*IF('Tabulky jízd'!AD46&gt;0,"1","0")</f>
        <v>0</v>
      </c>
      <c r="AE42" s="4">
        <f>2*'Tabulky jízd'!AE46*Vzdálenosti!$F$56-Vzdálenosti!$F$56*IF('Tabulky jízd'!AE46&gt;0,"1","0")</f>
        <v>0</v>
      </c>
      <c r="AF42" s="4">
        <f>2*'Tabulky jízd'!AF46*Vzdálenosti!$F$56-Vzdálenosti!$F$56*IF('Tabulky jízd'!AF46&gt;0,"1","0")</f>
        <v>0</v>
      </c>
      <c r="AG42" s="4">
        <f>2*'Tabulky jízd'!AG46*Vzdálenosti!$F$56-Vzdálenosti!$F$56*IF('Tabulky jízd'!AG46&gt;0,"1","0")</f>
        <v>0</v>
      </c>
      <c r="AH42" s="4">
        <f>2*'Tabulky jízd'!AH46*Vzdálenosti!$F$56-Vzdálenosti!$F$56*IF('Tabulky jízd'!AH46&gt;0,"1","0")</f>
        <v>0</v>
      </c>
      <c r="AI42" s="4">
        <f>2*'Tabulky jízd'!AI46*Vzdálenosti!$F$56-Vzdálenosti!$F$56*IF('Tabulky jízd'!AI46&gt;0,"1","0")</f>
        <v>0</v>
      </c>
      <c r="AJ42" s="4">
        <f>2*'Tabulky jízd'!AJ46*Vzdálenosti!$F$56-Vzdálenosti!$F$56*IF('Tabulky jízd'!AJ46&gt;0,"1","0")</f>
        <v>0</v>
      </c>
      <c r="AK42" s="4">
        <f>2*'Tabulky jízd'!AK46*Vzdálenosti!$F$56-Vzdálenosti!$F$56*IF('Tabulky jízd'!AK46&gt;0,"1","0")</f>
        <v>0</v>
      </c>
      <c r="AL42" s="4">
        <f>2*'Tabulky jízd'!AL46*Vzdálenosti!$F$56-Vzdálenosti!$F$56*IF('Tabulky jízd'!AL46&gt;0,"1","0")</f>
        <v>0</v>
      </c>
      <c r="AM42" s="4">
        <f>2*'Tabulky jízd'!AM46*Vzdálenosti!$F$56-Vzdálenosti!$F$56*IF('Tabulky jízd'!AM46&gt;0,"1","0")</f>
        <v>0</v>
      </c>
      <c r="AN42" s="4">
        <f>2*'Tabulky jízd'!AN46*Vzdálenosti!$F$56-Vzdálenosti!$F$56*IF('Tabulky jízd'!AN46&gt;0,"1","0")</f>
        <v>0</v>
      </c>
      <c r="AO42" s="4">
        <f>2*'Tabulky jízd'!AO46*Vzdálenosti!$F$56-Vzdálenosti!$F$56*IF('Tabulky jízd'!AO46&gt;0,"1","0")</f>
        <v>0</v>
      </c>
      <c r="AP42" s="4">
        <f>2*'Tabulky jízd'!AP46*Vzdálenosti!$F$56-Vzdálenosti!$F$56*IF('Tabulky jízd'!AP46&gt;0,"1","0")</f>
        <v>0</v>
      </c>
      <c r="AQ42" s="4">
        <f>2*'Tabulky jízd'!AQ46*Vzdálenosti!$F$56-Vzdálenosti!$F$56*IF('Tabulky jízd'!AQ46&gt;0,"1","0")</f>
        <v>0</v>
      </c>
      <c r="AR42" s="4">
        <f>2*'Tabulky jízd'!AR46*Vzdálenosti!$F$56-Vzdálenosti!$F$56*IF('Tabulky jízd'!AR46&gt;0,"1","0")</f>
        <v>0</v>
      </c>
      <c r="AS42" s="4">
        <f>2*'Tabulky jízd'!AS46*Vzdálenosti!$F$56-Vzdálenosti!$F$56*IF('Tabulky jízd'!AS46&gt;0,"1","0")</f>
        <v>0</v>
      </c>
      <c r="AT42" s="4">
        <f>2*'Tabulky jízd'!AT46*Vzdálenosti!$F$56-Vzdálenosti!$F$56*IF('Tabulky jízd'!AT46&gt;0,"1","0")</f>
        <v>0</v>
      </c>
      <c r="AU42" s="4">
        <f>2*'Tabulky jízd'!AU46*Vzdálenosti!$F$56-Vzdálenosti!$F$56*IF('Tabulky jízd'!AU46&gt;0,"1","0")</f>
        <v>0</v>
      </c>
      <c r="AV42" s="4">
        <f>2*'Tabulky jízd'!AV46*Vzdálenosti!$F$56-Vzdálenosti!$F$56*IF('Tabulky jízd'!AV46&gt;0,"1","0")</f>
        <v>0</v>
      </c>
      <c r="AW42" s="4">
        <f>2*'Tabulky jízd'!AW46*Vzdálenosti!$F$56-Vzdálenosti!$F$56*IF('Tabulky jízd'!AW46&gt;0,"1","0")</f>
        <v>0</v>
      </c>
      <c r="AX42" s="4">
        <f>2*'Tabulky jízd'!AX46*Vzdálenosti!$F$56-Vzdálenosti!$F$56*IF('Tabulky jízd'!AX46&gt;0,"1","0")</f>
        <v>0</v>
      </c>
      <c r="AY42" s="4">
        <f>2*'Tabulky jízd'!AY46*Vzdálenosti!$F$56-Vzdálenosti!$F$56*IF('Tabulky jízd'!AY46&gt;0,"1","0")</f>
        <v>0</v>
      </c>
      <c r="AZ42" s="4">
        <f>2*'Tabulky jízd'!AZ46*Vzdálenosti!$F$56-Vzdálenosti!$F$56*IF('Tabulky jízd'!AZ46&gt;0,"1","0")</f>
        <v>0</v>
      </c>
      <c r="BA42" s="4">
        <f>2*'Tabulky jízd'!BA46*Vzdálenosti!$F$56-Vzdálenosti!$F$56*IF('Tabulky jízd'!BA46&gt;0,"1","0")</f>
        <v>0</v>
      </c>
      <c r="BB42" s="4">
        <f>2*'Tabulky jízd'!BB46*Vzdálenosti!$F$56-Vzdálenosti!$F$56*IF('Tabulky jízd'!BB46&gt;0,"1","0")</f>
        <v>0</v>
      </c>
      <c r="BC42" s="4">
        <f>2*'Tabulky jízd'!BC46*Vzdálenosti!$F$56-Vzdálenosti!$F$56*IF('Tabulky jízd'!BC46&gt;0,"1","0")</f>
        <v>0</v>
      </c>
      <c r="BD42" s="4">
        <f>2*'Tabulky jízd'!BD46*Vzdálenosti!$F$56-Vzdálenosti!$F$56*IF('Tabulky jízd'!BD46&gt;0,"1","0")</f>
        <v>0</v>
      </c>
      <c r="BE42" s="4">
        <f>2*'Tabulky jízd'!BE46*Vzdálenosti!$F$56-Vzdálenosti!$F$56*IF('Tabulky jízd'!BE46&gt;0,"1","0")</f>
        <v>0</v>
      </c>
      <c r="BF42" s="4">
        <f>2*'Tabulky jízd'!BF46*Vzdálenosti!$F$56-Vzdálenosti!$F$56*IF('Tabulky jízd'!BF46&gt;0,"1","0")</f>
        <v>0</v>
      </c>
      <c r="BG42" s="4">
        <f>2*'Tabulky jízd'!BG46*Vzdálenosti!$F$56-Vzdálenosti!$F$56*IF('Tabulky jízd'!BG46&gt;0,"1","0")</f>
        <v>0</v>
      </c>
      <c r="BH42" s="4">
        <f>2*'Tabulky jízd'!BH46*Vzdálenosti!$F$56-Vzdálenosti!$F$56*IF('Tabulky jízd'!BH46&gt;0,"1","0")</f>
        <v>0</v>
      </c>
      <c r="BI42" s="4">
        <f>2*'Tabulky jízd'!BI46*Vzdálenosti!$F$56-Vzdálenosti!$F$56*IF('Tabulky jízd'!BI46&gt;0,"1","0")</f>
        <v>0</v>
      </c>
      <c r="BJ42" s="4">
        <f>2*'Tabulky jízd'!BJ46*Vzdálenosti!$F$56-Vzdálenosti!$F$56*IF('Tabulky jízd'!BJ46&gt;0,"1","0")</f>
        <v>0</v>
      </c>
      <c r="BK42" s="4">
        <f>2*'Tabulky jízd'!BK46*Vzdálenosti!$F$56-Vzdálenosti!$F$56*IF('Tabulky jízd'!BK46&gt;0,"1","0")</f>
        <v>0</v>
      </c>
      <c r="BL42" s="4">
        <f>2*'Tabulky jízd'!BL46*Vzdálenosti!$F$56-Vzdálenosti!$F$56*IF('Tabulky jízd'!BL46&gt;0,"1","0")</f>
        <v>0</v>
      </c>
      <c r="BM42" s="4">
        <f>2*'Tabulky jízd'!BM46*Vzdálenosti!$F$56-Vzdálenosti!$F$56*IF('Tabulky jízd'!BM46&gt;0,"1","0")</f>
        <v>0</v>
      </c>
      <c r="BN42" s="4">
        <f>2*'Tabulky jízd'!BN46*Vzdálenosti!$F$56-Vzdálenosti!$F$56*IF('Tabulky jízd'!BN46&gt;0,"1","0")</f>
        <v>0</v>
      </c>
      <c r="BO42" s="4">
        <f>2*'Tabulky jízd'!BO46*Vzdálenosti!$F$56-Vzdálenosti!$F$56*IF('Tabulky jízd'!BO46&gt;0,"1","0")</f>
        <v>0</v>
      </c>
      <c r="BP42" s="4">
        <f>2*'Tabulky jízd'!BP46*Vzdálenosti!$F$56-Vzdálenosti!$F$56*IF('Tabulky jízd'!BP46&gt;0,"1","0")</f>
        <v>0</v>
      </c>
      <c r="BQ42" s="4">
        <f>2*'Tabulky jízd'!BQ46*Vzdálenosti!$F$56-Vzdálenosti!$F$56*IF('Tabulky jízd'!BQ46&gt;0,"1","0")</f>
        <v>1176</v>
      </c>
      <c r="BR42" s="4">
        <f>2*'Tabulky jízd'!BR46*Vzdálenosti!$F$56-Vzdálenosti!$F$56*IF('Tabulky jízd'!BR46&gt;0,"1","0")</f>
        <v>0</v>
      </c>
      <c r="BS42" s="4">
        <f>2*'Tabulky jízd'!BS46*Vzdálenosti!$F$56-Vzdálenosti!$F$56*IF('Tabulky jízd'!BS46&gt;0,"1","0")</f>
        <v>0</v>
      </c>
      <c r="BT42" s="4">
        <f>2*'Tabulky jízd'!BT46*Vzdálenosti!$F$56-Vzdálenosti!$F$56*IF('Tabulky jízd'!BT46&gt;0,"1","0")</f>
        <v>0</v>
      </c>
      <c r="BU42" s="4">
        <f>2*'Tabulky jízd'!BU46*Vzdálenosti!$F$56-Vzdálenosti!$F$56*IF('Tabulky jízd'!BU46&gt;0,"1","0")</f>
        <v>0</v>
      </c>
      <c r="BV42" s="4">
        <f>2*'Tabulky jízd'!BV46*Vzdálenosti!$F$56-Vzdálenosti!$F$56*IF('Tabulky jízd'!BV46&gt;0,"1","0")</f>
        <v>0</v>
      </c>
      <c r="BW42" s="4">
        <f>2*'Tabulky jízd'!BW46*Vzdálenosti!$F$56-Vzdálenosti!$F$56*IF('Tabulky jízd'!BW46&gt;0,"1","0")</f>
        <v>0</v>
      </c>
      <c r="BX42" s="4">
        <f>2*'Tabulky jízd'!BX46*Vzdálenosti!$F$56-Vzdálenosti!$F$56*IF('Tabulky jízd'!BX46&gt;0,"1","0")</f>
        <v>0</v>
      </c>
      <c r="BY42" s="4">
        <f>2*'Tabulky jízd'!BY46*Vzdálenosti!$F$56-Vzdálenosti!$F$56*IF('Tabulky jízd'!BY46&gt;0,"1","0")</f>
        <v>0</v>
      </c>
      <c r="BZ42" s="4">
        <f>2*'Tabulky jízd'!BZ46*Vzdálenosti!$F$56-Vzdálenosti!$F$56*IF('Tabulky jízd'!BZ46&gt;0,"1","0")</f>
        <v>0</v>
      </c>
      <c r="CA42" s="4">
        <f>2*'Tabulky jízd'!CA46*Vzdálenosti!$F$56-Vzdálenosti!$F$56*IF('Tabulky jízd'!CA46&gt;0,"1","0")</f>
        <v>0</v>
      </c>
      <c r="CB42" s="4">
        <f>2*'Tabulky jízd'!CB46*Vzdálenosti!$F$56-Vzdálenosti!$F$56*IF('Tabulky jízd'!CB46&gt;0,"1","0")</f>
        <v>0</v>
      </c>
      <c r="CC42" s="4">
        <f>2*'Tabulky jízd'!CC46*Vzdálenosti!$F$56-Vzdálenosti!$F$56*IF('Tabulky jízd'!CC46&gt;0,"1","0")</f>
        <v>0</v>
      </c>
      <c r="CD42" s="4">
        <f>2*'Tabulky jízd'!CD46*Vzdálenosti!$F$56-Vzdálenosti!$F$56*IF('Tabulky jízd'!CD46&gt;0,"1","0")</f>
        <v>0</v>
      </c>
      <c r="CE42" s="4">
        <f>2*'Tabulky jízd'!CE46*Vzdálenosti!$F$56-Vzdálenosti!$F$56*IF('Tabulky jízd'!CE46&gt;0,"1","0")</f>
        <v>0</v>
      </c>
      <c r="CF42" s="4">
        <f>2*'Tabulky jízd'!CF46*Vzdálenosti!$F$56-Vzdálenosti!$F$56*IF('Tabulky jízd'!CF46&gt;0,"1","0")</f>
        <v>0</v>
      </c>
      <c r="CG42" s="4">
        <f>2*'Tabulky jízd'!CG46*Vzdálenosti!$F$56-Vzdálenosti!$F$56*IF('Tabulky jízd'!CG46&gt;0,"1","0")</f>
        <v>0</v>
      </c>
      <c r="CH42" s="4">
        <f>2*'Tabulky jízd'!CH46*Vzdálenosti!$F$56-Vzdálenosti!$F$56*IF('Tabulky jízd'!CH46&gt;0,"1","0")</f>
        <v>0</v>
      </c>
      <c r="CI42" s="4">
        <f>2*'Tabulky jízd'!CI46*Vzdálenosti!$F$56-Vzdálenosti!$F$56*IF('Tabulky jízd'!CI46&gt;0,"1","0")</f>
        <v>0</v>
      </c>
      <c r="CJ42" s="4">
        <f>2*'Tabulky jízd'!CJ46*Vzdálenosti!$F$56-Vzdálenosti!$F$56*IF('Tabulky jízd'!CJ46&gt;0,"1","0")</f>
        <v>0</v>
      </c>
      <c r="CK42" s="4">
        <f>2*'Tabulky jízd'!CK46*Vzdálenosti!$F$56-Vzdálenosti!$F$56*IF('Tabulky jízd'!CK46&gt;0,"1","0")</f>
        <v>0</v>
      </c>
      <c r="CL42" s="4">
        <f>2*'Tabulky jízd'!CL46*Vzdálenosti!$F$56-Vzdálenosti!$F$56*IF('Tabulky jízd'!CL46&gt;0,"1","0")</f>
        <v>0</v>
      </c>
      <c r="CM42" s="4">
        <f>2*'Tabulky jízd'!CM46*Vzdálenosti!$F$56-Vzdálenosti!$F$56*IF('Tabulky jízd'!CM46&gt;0,"1","0")</f>
        <v>0</v>
      </c>
      <c r="CN42" s="4">
        <f>2*'Tabulky jízd'!CN46*Vzdálenosti!$F$56-Vzdálenosti!$F$56*IF('Tabulky jízd'!CN46&gt;0,"1","0")</f>
        <v>0</v>
      </c>
      <c r="CO42" s="4">
        <f>2*'Tabulky jízd'!CO46*Vzdálenosti!$F$56-Vzdálenosti!$F$56*IF('Tabulky jízd'!CO46&gt;0,"1","0")</f>
        <v>0</v>
      </c>
      <c r="CP42" s="4">
        <f>2*'Tabulky jízd'!CP46*Vzdálenosti!$F$56-Vzdálenosti!$F$56*IF('Tabulky jízd'!CP46&gt;0,"1","0")</f>
        <v>0</v>
      </c>
      <c r="CQ42" s="4">
        <f>2*'Tabulky jízd'!CQ46*Vzdálenosti!$F$56-Vzdálenosti!$F$56*IF('Tabulky jízd'!CQ46&gt;0,"1","0")</f>
        <v>0</v>
      </c>
      <c r="CR42" s="4">
        <f>2*'Tabulky jízd'!CR46*Vzdálenosti!$F$56-Vzdálenosti!$F$56*IF('Tabulky jízd'!CR46&gt;0,"1","0")</f>
        <v>0</v>
      </c>
      <c r="CS42" s="4">
        <f>2*'Tabulky jízd'!CS46*Vzdálenosti!$F$56-Vzdálenosti!$F$56*IF('Tabulky jízd'!CS46&gt;0,"1","0")</f>
        <v>0</v>
      </c>
      <c r="CT42" s="4">
        <f>2*'Tabulky jízd'!CT46*Vzdálenosti!$F$56-Vzdálenosti!$F$56*IF('Tabulky jízd'!CT46&gt;0,"1","0")</f>
        <v>0</v>
      </c>
      <c r="CU42" s="4">
        <f>2*'Tabulky jízd'!CU46*Vzdálenosti!$F$56-Vzdálenosti!$F$56*IF('Tabulky jízd'!CU46&gt;0,"1","0")</f>
        <v>0</v>
      </c>
      <c r="CV42" s="4">
        <f>2*'Tabulky jízd'!CV46*Vzdálenosti!$F$56-Vzdálenosti!$F$56*IF('Tabulky jízd'!CV46&gt;0,"1","0")</f>
        <v>0</v>
      </c>
      <c r="CW42" s="16">
        <f t="shared" ref="CW42:CW53" si="2">SUM(H42:CV42)</f>
        <v>1176</v>
      </c>
    </row>
    <row r="43" spans="1:101" s="15" customFormat="1" x14ac:dyDescent="0.25">
      <c r="A43" s="192"/>
      <c r="B43" s="4" t="s">
        <v>63</v>
      </c>
      <c r="C43" s="4" t="s">
        <v>70</v>
      </c>
      <c r="D43" s="16" t="s">
        <v>188</v>
      </c>
      <c r="E43" s="5" t="s">
        <v>65</v>
      </c>
      <c r="F43" s="16">
        <v>3</v>
      </c>
      <c r="G43" s="16"/>
      <c r="H43" s="4">
        <f>2*'Tabulky jízd'!H47*Vzdálenosti!$F$41-Vzdálenosti!$F$41*IF('Tabulky jízd'!H47&gt;0,"1","0")</f>
        <v>0</v>
      </c>
      <c r="I43" s="4">
        <f>2*'Tabulky jízd'!I47*Vzdálenosti!$F$41-Vzdálenosti!$F$41*IF('Tabulky jízd'!I47&gt;0,"1","0")</f>
        <v>0</v>
      </c>
      <c r="J43" s="4">
        <f>2*'Tabulky jízd'!J47*Vzdálenosti!$F$41-Vzdálenosti!$F$41*IF('Tabulky jízd'!J47&gt;0,"1","0")</f>
        <v>0</v>
      </c>
      <c r="K43" s="4">
        <f>2*'Tabulky jízd'!K47*Vzdálenosti!$F$41-Vzdálenosti!$F$41*IF('Tabulky jízd'!K47&gt;0,"1","0")</f>
        <v>0</v>
      </c>
      <c r="L43" s="4">
        <f>2*'Tabulky jízd'!L47*Vzdálenosti!$F$41-Vzdálenosti!$F$41*IF('Tabulky jízd'!L47&gt;0,"1","0")</f>
        <v>0</v>
      </c>
      <c r="M43" s="4">
        <f>2*'Tabulky jízd'!M47*Vzdálenosti!$F$41-Vzdálenosti!$F$41*IF('Tabulky jízd'!M47&gt;0,"1","0")</f>
        <v>0</v>
      </c>
      <c r="N43" s="4">
        <f>2*'Tabulky jízd'!N47*Vzdálenosti!$F$41-Vzdálenosti!$F$41*IF('Tabulky jízd'!N47&gt;0,"1","0")</f>
        <v>955</v>
      </c>
      <c r="O43" s="4">
        <f>2*'Tabulky jízd'!O47*Vzdálenosti!$F$41-Vzdálenosti!$F$41*IF('Tabulky jízd'!O47&gt;0,"1","0")</f>
        <v>0</v>
      </c>
      <c r="P43" s="4">
        <f>2*'Tabulky jízd'!P47*Vzdálenosti!$F$41-Vzdálenosti!$F$41*IF('Tabulky jízd'!P47&gt;0,"1","0")</f>
        <v>0</v>
      </c>
      <c r="Q43" s="4">
        <f>2*'Tabulky jízd'!Q47*Vzdálenosti!$F$41-Vzdálenosti!$F$41*IF('Tabulky jízd'!Q47&gt;0,"1","0")</f>
        <v>0</v>
      </c>
      <c r="R43" s="4">
        <f>2*'Tabulky jízd'!R47*Vzdálenosti!$F$41-Vzdálenosti!$F$41*IF('Tabulky jízd'!R47&gt;0,"1","0")</f>
        <v>0</v>
      </c>
      <c r="S43" s="4">
        <f>2*'Tabulky jízd'!S47*Vzdálenosti!$F$41-Vzdálenosti!$F$41*IF('Tabulky jízd'!S47&gt;0,"1","0")</f>
        <v>0</v>
      </c>
      <c r="T43" s="4">
        <f>2*'Tabulky jízd'!T47*Vzdálenosti!$F$41-Vzdálenosti!$F$41*IF('Tabulky jízd'!T47&gt;0,"1","0")</f>
        <v>0</v>
      </c>
      <c r="U43" s="4">
        <f>2*'Tabulky jízd'!U47*Vzdálenosti!$F$41-Vzdálenosti!$F$41*IF('Tabulky jízd'!U47&gt;0,"1","0")</f>
        <v>0</v>
      </c>
      <c r="V43" s="4">
        <f>2*'Tabulky jízd'!V47*Vzdálenosti!$F$41-Vzdálenosti!$F$41*IF('Tabulky jízd'!V47&gt;0,"1","0")</f>
        <v>0</v>
      </c>
      <c r="W43" s="4">
        <f>2*'Tabulky jízd'!W47*Vzdálenosti!$F$41-Vzdálenosti!$F$41*IF('Tabulky jízd'!W47&gt;0,"1","0")</f>
        <v>0</v>
      </c>
      <c r="X43" s="4">
        <f>2*'Tabulky jízd'!X47*Vzdálenosti!$F$41-Vzdálenosti!$F$41*IF('Tabulky jízd'!X47&gt;0,"1","0")</f>
        <v>0</v>
      </c>
      <c r="Y43" s="4">
        <f>2*'Tabulky jízd'!Y47*Vzdálenosti!$F$41-Vzdálenosti!$F$41*IF('Tabulky jízd'!Y47&gt;0,"1","0")</f>
        <v>0</v>
      </c>
      <c r="Z43" s="4">
        <f>2*'Tabulky jízd'!Z47*Vzdálenosti!$F$41-Vzdálenosti!$F$41*IF('Tabulky jízd'!Z47&gt;0,"1","0")</f>
        <v>0</v>
      </c>
      <c r="AA43" s="4">
        <f>2*'Tabulky jízd'!AA47*Vzdálenosti!$F$41-Vzdálenosti!$F$41*IF('Tabulky jízd'!AA47&gt;0,"1","0")</f>
        <v>0</v>
      </c>
      <c r="AB43" s="4">
        <f>2*'Tabulky jízd'!AB47*Vzdálenosti!$F$41-Vzdálenosti!$F$41*IF('Tabulky jízd'!AB47&gt;0,"1","0")</f>
        <v>573</v>
      </c>
      <c r="AC43" s="4">
        <f>2*'Tabulky jízd'!AC47*Vzdálenosti!$F$41-Vzdálenosti!$F$41*IF('Tabulky jízd'!AC47&gt;0,"1","0")</f>
        <v>0</v>
      </c>
      <c r="AD43" s="4">
        <f>2*'Tabulky jízd'!AD47*Vzdálenosti!$F$41-Vzdálenosti!$F$41*IF('Tabulky jízd'!AD47&gt;0,"1","0")</f>
        <v>0</v>
      </c>
      <c r="AE43" s="4">
        <f>2*'Tabulky jízd'!AE47*Vzdálenosti!$F$41-Vzdálenosti!$F$41*IF('Tabulky jízd'!AE47&gt;0,"1","0")</f>
        <v>0</v>
      </c>
      <c r="AF43" s="4">
        <f>2*'Tabulky jízd'!AF47*Vzdálenosti!$F$41-Vzdálenosti!$F$41*IF('Tabulky jízd'!AF47&gt;0,"1","0")</f>
        <v>0</v>
      </c>
      <c r="AG43" s="4">
        <f>2*'Tabulky jízd'!AG47*Vzdálenosti!$F$41-Vzdálenosti!$F$41*IF('Tabulky jízd'!AG47&gt;0,"1","0")</f>
        <v>0</v>
      </c>
      <c r="AH43" s="4">
        <f>2*'Tabulky jízd'!AH47*Vzdálenosti!$F$41-Vzdálenosti!$F$41*IF('Tabulky jízd'!AH47&gt;0,"1","0")</f>
        <v>0</v>
      </c>
      <c r="AI43" s="4">
        <f>2*'Tabulky jízd'!AI47*Vzdálenosti!$F$41-Vzdálenosti!$F$41*IF('Tabulky jízd'!AI47&gt;0,"1","0")</f>
        <v>1719</v>
      </c>
      <c r="AJ43" s="4">
        <f>2*'Tabulky jízd'!AJ47*Vzdálenosti!$F$41-Vzdálenosti!$F$41*IF('Tabulky jízd'!AJ47&gt;0,"1","0")</f>
        <v>191</v>
      </c>
      <c r="AK43" s="4">
        <f>2*'Tabulky jízd'!AK47*Vzdálenosti!$F$41-Vzdálenosti!$F$41*IF('Tabulky jízd'!AK47&gt;0,"1","0")</f>
        <v>0</v>
      </c>
      <c r="AL43" s="4">
        <f>2*'Tabulky jízd'!AL47*Vzdálenosti!$F$41-Vzdálenosti!$F$41*IF('Tabulky jízd'!AL47&gt;0,"1","0")</f>
        <v>0</v>
      </c>
      <c r="AM43" s="4">
        <f>2*'Tabulky jízd'!AM47*Vzdálenosti!$F$41-Vzdálenosti!$F$41*IF('Tabulky jízd'!AM47&gt;0,"1","0")</f>
        <v>0</v>
      </c>
      <c r="AN43" s="4">
        <f>2*'Tabulky jízd'!AN47*Vzdálenosti!$F$41-Vzdálenosti!$F$41*IF('Tabulky jízd'!AN47&gt;0,"1","0")</f>
        <v>0</v>
      </c>
      <c r="AO43" s="4">
        <f>2*'Tabulky jízd'!AO47*Vzdálenosti!$F$41-Vzdálenosti!$F$41*IF('Tabulky jízd'!AO47&gt;0,"1","0")</f>
        <v>0</v>
      </c>
      <c r="AP43" s="4">
        <f>2*'Tabulky jízd'!AP47*Vzdálenosti!$F$41-Vzdálenosti!$F$41*IF('Tabulky jízd'!AP47&gt;0,"1","0")</f>
        <v>0</v>
      </c>
      <c r="AQ43" s="4">
        <f>2*'Tabulky jízd'!AQ47*Vzdálenosti!$F$41-Vzdálenosti!$F$41*IF('Tabulky jízd'!AQ47&gt;0,"1","0")</f>
        <v>0</v>
      </c>
      <c r="AR43" s="4">
        <f>2*'Tabulky jízd'!AR47*Vzdálenosti!$F$41-Vzdálenosti!$F$41*IF('Tabulky jízd'!AR47&gt;0,"1","0")</f>
        <v>0</v>
      </c>
      <c r="AS43" s="4">
        <f>2*'Tabulky jízd'!AS47*Vzdálenosti!$F$41-Vzdálenosti!$F$41*IF('Tabulky jízd'!AS47&gt;0,"1","0")</f>
        <v>0</v>
      </c>
      <c r="AT43" s="4">
        <f>2*'Tabulky jízd'!AT47*Vzdálenosti!$F$41-Vzdálenosti!$F$41*IF('Tabulky jízd'!AT47&gt;0,"1","0")</f>
        <v>0</v>
      </c>
      <c r="AU43" s="4">
        <f>2*'Tabulky jízd'!AU47*Vzdálenosti!$F$41-Vzdálenosti!$F$41*IF('Tabulky jízd'!AU47&gt;0,"1","0")</f>
        <v>0</v>
      </c>
      <c r="AV43" s="4">
        <f>2*'Tabulky jízd'!AV47*Vzdálenosti!$F$41-Vzdálenosti!$F$41*IF('Tabulky jízd'!AV47&gt;0,"1","0")</f>
        <v>0</v>
      </c>
      <c r="AW43" s="4">
        <f>2*'Tabulky jízd'!AW47*Vzdálenosti!$F$41-Vzdálenosti!$F$41*IF('Tabulky jízd'!AW47&gt;0,"1","0")</f>
        <v>0</v>
      </c>
      <c r="AX43" s="4">
        <f>2*'Tabulky jízd'!AX47*Vzdálenosti!$F$41-Vzdálenosti!$F$41*IF('Tabulky jízd'!AX47&gt;0,"1","0")</f>
        <v>0</v>
      </c>
      <c r="AY43" s="4">
        <f>2*'Tabulky jízd'!AY47*Vzdálenosti!$F$41-Vzdálenosti!$F$41*IF('Tabulky jízd'!AY47&gt;0,"1","0")</f>
        <v>0</v>
      </c>
      <c r="AZ43" s="4">
        <f>2*'Tabulky jízd'!AZ47*Vzdálenosti!$F$41-Vzdálenosti!$F$41*IF('Tabulky jízd'!AZ47&gt;0,"1","0")</f>
        <v>0</v>
      </c>
      <c r="BA43" s="4">
        <f>2*'Tabulky jízd'!BA47*Vzdálenosti!$F$41-Vzdálenosti!$F$41*IF('Tabulky jízd'!BA47&gt;0,"1","0")</f>
        <v>0</v>
      </c>
      <c r="BB43" s="4">
        <f>2*'Tabulky jízd'!BB47*Vzdálenosti!$F$41-Vzdálenosti!$F$41*IF('Tabulky jízd'!BB47&gt;0,"1","0")</f>
        <v>0</v>
      </c>
      <c r="BC43" s="4">
        <f>2*'Tabulky jízd'!BC47*Vzdálenosti!$F$41-Vzdálenosti!$F$41*IF('Tabulky jízd'!BC47&gt;0,"1","0")</f>
        <v>0</v>
      </c>
      <c r="BD43" s="4">
        <f>2*'Tabulky jízd'!BD47*Vzdálenosti!$F$41-Vzdálenosti!$F$41*IF('Tabulky jízd'!BD47&gt;0,"1","0")</f>
        <v>0</v>
      </c>
      <c r="BE43" s="4">
        <f>2*'Tabulky jízd'!BE47*Vzdálenosti!$F$41-Vzdálenosti!$F$41*IF('Tabulky jízd'!BE47&gt;0,"1","0")</f>
        <v>0</v>
      </c>
      <c r="BF43" s="4">
        <f>2*'Tabulky jízd'!BF47*Vzdálenosti!$F$41-Vzdálenosti!$F$41*IF('Tabulky jízd'!BF47&gt;0,"1","0")</f>
        <v>0</v>
      </c>
      <c r="BG43" s="4">
        <f>2*'Tabulky jízd'!BG47*Vzdálenosti!$F$41-Vzdálenosti!$F$41*IF('Tabulky jízd'!BG47&gt;0,"1","0")</f>
        <v>0</v>
      </c>
      <c r="BH43" s="4">
        <f>2*'Tabulky jízd'!BH47*Vzdálenosti!$F$41-Vzdálenosti!$F$41*IF('Tabulky jízd'!BH47&gt;0,"1","0")</f>
        <v>0</v>
      </c>
      <c r="BI43" s="4">
        <f>2*'Tabulky jízd'!BI47*Vzdálenosti!$F$41-Vzdálenosti!$F$41*IF('Tabulky jízd'!BI47&gt;0,"1","0")</f>
        <v>0</v>
      </c>
      <c r="BJ43" s="4">
        <f>2*'Tabulky jízd'!BJ47*Vzdálenosti!$F$41-Vzdálenosti!$F$41*IF('Tabulky jízd'!BJ47&gt;0,"1","0")</f>
        <v>0</v>
      </c>
      <c r="BK43" s="4">
        <f>2*'Tabulky jízd'!BK47*Vzdálenosti!$F$41-Vzdálenosti!$F$41*IF('Tabulky jízd'!BK47&gt;0,"1","0")</f>
        <v>0</v>
      </c>
      <c r="BL43" s="4">
        <f>2*'Tabulky jízd'!BL47*Vzdálenosti!$F$41-Vzdálenosti!$F$41*IF('Tabulky jízd'!BL47&gt;0,"1","0")</f>
        <v>0</v>
      </c>
      <c r="BM43" s="4">
        <f>2*'Tabulky jízd'!BM47*Vzdálenosti!$F$41-Vzdálenosti!$F$41*IF('Tabulky jízd'!BM47&gt;0,"1","0")</f>
        <v>0</v>
      </c>
      <c r="BN43" s="4">
        <f>2*'Tabulky jízd'!BN47*Vzdálenosti!$F$41-Vzdálenosti!$F$41*IF('Tabulky jízd'!BN47&gt;0,"1","0")</f>
        <v>0</v>
      </c>
      <c r="BO43" s="4">
        <f>2*'Tabulky jízd'!BO47*Vzdálenosti!$F$41-Vzdálenosti!$F$41*IF('Tabulky jízd'!BO47&gt;0,"1","0")</f>
        <v>0</v>
      </c>
      <c r="BP43" s="4">
        <f>2*'Tabulky jízd'!BP47*Vzdálenosti!$F$41-Vzdálenosti!$F$41*IF('Tabulky jízd'!BP47&gt;0,"1","0")</f>
        <v>0</v>
      </c>
      <c r="BQ43" s="4">
        <f>2*'Tabulky jízd'!BQ47*Vzdálenosti!$F$41-Vzdálenosti!$F$41*IF('Tabulky jízd'!BQ47&gt;0,"1","0")</f>
        <v>0</v>
      </c>
      <c r="BR43" s="4">
        <f>2*'Tabulky jízd'!BR47*Vzdálenosti!$F$41-Vzdálenosti!$F$41*IF('Tabulky jízd'!BR47&gt;0,"1","0")</f>
        <v>0</v>
      </c>
      <c r="BS43" s="4">
        <f>2*'Tabulky jízd'!BS47*Vzdálenosti!$F$41-Vzdálenosti!$F$41*IF('Tabulky jízd'!BS47&gt;0,"1","0")</f>
        <v>0</v>
      </c>
      <c r="BT43" s="4">
        <f>2*'Tabulky jízd'!BT47*Vzdálenosti!$F$41-Vzdálenosti!$F$41*IF('Tabulky jízd'!BT47&gt;0,"1","0")</f>
        <v>0</v>
      </c>
      <c r="BU43" s="4">
        <f>2*'Tabulky jízd'!BU47*Vzdálenosti!$F$41-Vzdálenosti!$F$41*IF('Tabulky jízd'!BU47&gt;0,"1","0")</f>
        <v>0</v>
      </c>
      <c r="BV43" s="4">
        <f>2*'Tabulky jízd'!BV47*Vzdálenosti!$F$41-Vzdálenosti!$F$41*IF('Tabulky jízd'!BV47&gt;0,"1","0")</f>
        <v>0</v>
      </c>
      <c r="BW43" s="4">
        <f>2*'Tabulky jízd'!BW47*Vzdálenosti!$F$41-Vzdálenosti!$F$41*IF('Tabulky jízd'!BW47&gt;0,"1","0")</f>
        <v>0</v>
      </c>
      <c r="BX43" s="4">
        <f>2*'Tabulky jízd'!BX47*Vzdálenosti!$F$41-Vzdálenosti!$F$41*IF('Tabulky jízd'!BX47&gt;0,"1","0")</f>
        <v>0</v>
      </c>
      <c r="BY43" s="4">
        <f>2*'Tabulky jízd'!BY47*Vzdálenosti!$F$41-Vzdálenosti!$F$41*IF('Tabulky jízd'!BY47&gt;0,"1","0")</f>
        <v>0</v>
      </c>
      <c r="BZ43" s="4">
        <f>2*'Tabulky jízd'!BZ47*Vzdálenosti!$F$41-Vzdálenosti!$F$41*IF('Tabulky jízd'!BZ47&gt;0,"1","0")</f>
        <v>0</v>
      </c>
      <c r="CA43" s="4">
        <f>2*'Tabulky jízd'!CA47*Vzdálenosti!$F$41-Vzdálenosti!$F$41*IF('Tabulky jízd'!CA47&gt;0,"1","0")</f>
        <v>0</v>
      </c>
      <c r="CB43" s="4">
        <f>2*'Tabulky jízd'!CB47*Vzdálenosti!$F$41-Vzdálenosti!$F$41*IF('Tabulky jízd'!CB47&gt;0,"1","0")</f>
        <v>0</v>
      </c>
      <c r="CC43" s="4">
        <f>2*'Tabulky jízd'!CC47*Vzdálenosti!$F$41-Vzdálenosti!$F$41*IF('Tabulky jízd'!CC47&gt;0,"1","0")</f>
        <v>0</v>
      </c>
      <c r="CD43" s="4">
        <f>2*'Tabulky jízd'!CD47*Vzdálenosti!$F$41-Vzdálenosti!$F$41*IF('Tabulky jízd'!CD47&gt;0,"1","0")</f>
        <v>0</v>
      </c>
      <c r="CE43" s="4">
        <f>2*'Tabulky jízd'!CE47*Vzdálenosti!$F$41-Vzdálenosti!$F$41*IF('Tabulky jízd'!CE47&gt;0,"1","0")</f>
        <v>0</v>
      </c>
      <c r="CF43" s="4">
        <f>2*'Tabulky jízd'!CF47*Vzdálenosti!$F$41-Vzdálenosti!$F$41*IF('Tabulky jízd'!CF47&gt;0,"1","0")</f>
        <v>0</v>
      </c>
      <c r="CG43" s="4">
        <f>2*'Tabulky jízd'!CG47*Vzdálenosti!$F$41-Vzdálenosti!$F$41*IF('Tabulky jízd'!CG47&gt;0,"1","0")</f>
        <v>0</v>
      </c>
      <c r="CH43" s="4">
        <f>2*'Tabulky jízd'!CH47*Vzdálenosti!$F$41-Vzdálenosti!$F$41*IF('Tabulky jízd'!CH47&gt;0,"1","0")</f>
        <v>0</v>
      </c>
      <c r="CI43" s="4">
        <f>2*'Tabulky jízd'!CI47*Vzdálenosti!$F$41-Vzdálenosti!$F$41*IF('Tabulky jízd'!CI47&gt;0,"1","0")</f>
        <v>0</v>
      </c>
      <c r="CJ43" s="4">
        <f>2*'Tabulky jízd'!CJ47*Vzdálenosti!$F$41-Vzdálenosti!$F$41*IF('Tabulky jízd'!CJ47&gt;0,"1","0")</f>
        <v>0</v>
      </c>
      <c r="CK43" s="4">
        <f>2*'Tabulky jízd'!CK47*Vzdálenosti!$F$41-Vzdálenosti!$F$41*IF('Tabulky jízd'!CK47&gt;0,"1","0")</f>
        <v>0</v>
      </c>
      <c r="CL43" s="4">
        <f>2*'Tabulky jízd'!CL47*Vzdálenosti!$F$41-Vzdálenosti!$F$41*IF('Tabulky jízd'!CL47&gt;0,"1","0")</f>
        <v>0</v>
      </c>
      <c r="CM43" s="4">
        <f>2*'Tabulky jízd'!CM47*Vzdálenosti!$F$41-Vzdálenosti!$F$41*IF('Tabulky jízd'!CM47&gt;0,"1","0")</f>
        <v>0</v>
      </c>
      <c r="CN43" s="4">
        <f>2*'Tabulky jízd'!CN47*Vzdálenosti!$F$41-Vzdálenosti!$F$41*IF('Tabulky jízd'!CN47&gt;0,"1","0")</f>
        <v>0</v>
      </c>
      <c r="CO43" s="4">
        <f>2*'Tabulky jízd'!CO47*Vzdálenosti!$F$41-Vzdálenosti!$F$41*IF('Tabulky jízd'!CO47&gt;0,"1","0")</f>
        <v>0</v>
      </c>
      <c r="CP43" s="4">
        <f>2*'Tabulky jízd'!CP47*Vzdálenosti!$F$41-Vzdálenosti!$F$41*IF('Tabulky jízd'!CP47&gt;0,"1","0")</f>
        <v>0</v>
      </c>
      <c r="CQ43" s="4">
        <f>2*'Tabulky jízd'!CQ47*Vzdálenosti!$F$41-Vzdálenosti!$F$41*IF('Tabulky jízd'!CQ47&gt;0,"1","0")</f>
        <v>0</v>
      </c>
      <c r="CR43" s="4">
        <f>2*'Tabulky jízd'!CR47*Vzdálenosti!$F$41-Vzdálenosti!$F$41*IF('Tabulky jízd'!CR47&gt;0,"1","0")</f>
        <v>0</v>
      </c>
      <c r="CS43" s="4">
        <f>2*'Tabulky jízd'!CS47*Vzdálenosti!$F$41-Vzdálenosti!$F$41*IF('Tabulky jízd'!CS47&gt;0,"1","0")</f>
        <v>0</v>
      </c>
      <c r="CT43" s="4">
        <f>2*'Tabulky jízd'!CT47*Vzdálenosti!$F$41-Vzdálenosti!$F$41*IF('Tabulky jízd'!CT47&gt;0,"1","0")</f>
        <v>0</v>
      </c>
      <c r="CU43" s="4">
        <f>2*'Tabulky jízd'!CU47*Vzdálenosti!$F$41-Vzdálenosti!$F$41*IF('Tabulky jízd'!CU47&gt;0,"1","0")</f>
        <v>0</v>
      </c>
      <c r="CV43" s="4">
        <f>2*'Tabulky jízd'!CV47*Vzdálenosti!$F$41-Vzdálenosti!$F$41*IF('Tabulky jízd'!CV47&gt;0,"1","0")</f>
        <v>955</v>
      </c>
      <c r="CW43" s="16">
        <f t="shared" si="2"/>
        <v>4393</v>
      </c>
    </row>
    <row r="44" spans="1:101" s="15" customFormat="1" x14ac:dyDescent="0.25">
      <c r="A44" s="19"/>
      <c r="B44" s="4" t="s">
        <v>55</v>
      </c>
      <c r="C44" s="4" t="s">
        <v>70</v>
      </c>
      <c r="D44" s="16" t="s">
        <v>188</v>
      </c>
      <c r="E44" s="4" t="s">
        <v>66</v>
      </c>
      <c r="F44" s="16">
        <v>3</v>
      </c>
      <c r="G44" s="16"/>
      <c r="H44" s="4">
        <f>2*'Tabulky jízd'!H48*Vzdálenosti!$F$42-Vzdálenosti!$F$42*IF('Tabulky jízd'!H48&gt;0,"1","0")</f>
        <v>0</v>
      </c>
      <c r="I44" s="4">
        <f>2*'Tabulky jízd'!I48*Vzdálenosti!$F$42-Vzdálenosti!$F$42*IF('Tabulky jízd'!I48&gt;0,"1","0")</f>
        <v>0</v>
      </c>
      <c r="J44" s="4">
        <f>2*'Tabulky jízd'!J48*Vzdálenosti!$F$42-Vzdálenosti!$F$42*IF('Tabulky jízd'!J48&gt;0,"1","0")</f>
        <v>0</v>
      </c>
      <c r="K44" s="4">
        <f>2*'Tabulky jízd'!K48*Vzdálenosti!$F$42-Vzdálenosti!$F$42*IF('Tabulky jízd'!K48&gt;0,"1","0")</f>
        <v>0</v>
      </c>
      <c r="L44" s="4">
        <f>2*'Tabulky jízd'!L48*Vzdálenosti!$F$42-Vzdálenosti!$F$42*IF('Tabulky jízd'!L48&gt;0,"1","0")</f>
        <v>0</v>
      </c>
      <c r="M44" s="4">
        <f>2*'Tabulky jízd'!M48*Vzdálenosti!$F$42-Vzdálenosti!$F$42*IF('Tabulky jízd'!M48&gt;0,"1","0")</f>
        <v>0</v>
      </c>
      <c r="N44" s="4">
        <f>2*'Tabulky jízd'!N48*Vzdálenosti!$F$42-Vzdálenosti!$F$42*IF('Tabulky jízd'!N48&gt;0,"1","0")</f>
        <v>0</v>
      </c>
      <c r="O44" s="4">
        <f>2*'Tabulky jízd'!O48*Vzdálenosti!$F$42-Vzdálenosti!$F$42*IF('Tabulky jízd'!O48&gt;0,"1","0")</f>
        <v>0</v>
      </c>
      <c r="P44" s="4">
        <f>2*'Tabulky jízd'!P48*Vzdálenosti!$F$42-Vzdálenosti!$F$42*IF('Tabulky jízd'!P48&gt;0,"1","0")</f>
        <v>0</v>
      </c>
      <c r="Q44" s="4">
        <f>2*'Tabulky jízd'!Q48*Vzdálenosti!$F$42-Vzdálenosti!$F$42*IF('Tabulky jízd'!Q48&gt;0,"1","0")</f>
        <v>0</v>
      </c>
      <c r="R44" s="4">
        <f>2*'Tabulky jízd'!R48*Vzdálenosti!$F$42-Vzdálenosti!$F$42*IF('Tabulky jízd'!R48&gt;0,"1","0")</f>
        <v>0</v>
      </c>
      <c r="S44" s="4">
        <f>2*'Tabulky jízd'!S48*Vzdálenosti!$F$42-Vzdálenosti!$F$42*IF('Tabulky jízd'!S48&gt;0,"1","0")</f>
        <v>0</v>
      </c>
      <c r="T44" s="4">
        <f>2*'Tabulky jízd'!T48*Vzdálenosti!$F$42-Vzdálenosti!$F$42*IF('Tabulky jízd'!T48&gt;0,"1","0")</f>
        <v>0</v>
      </c>
      <c r="U44" s="4">
        <f>2*'Tabulky jízd'!U48*Vzdálenosti!$F$42-Vzdálenosti!$F$42*IF('Tabulky jízd'!U48&gt;0,"1","0")</f>
        <v>0</v>
      </c>
      <c r="V44" s="4">
        <f>2*'Tabulky jízd'!V48*Vzdálenosti!$F$42-Vzdálenosti!$F$42*IF('Tabulky jízd'!V48&gt;0,"1","0")</f>
        <v>0</v>
      </c>
      <c r="W44" s="4">
        <f>2*'Tabulky jízd'!W48*Vzdálenosti!$F$42-Vzdálenosti!$F$42*IF('Tabulky jízd'!W48&gt;0,"1","0")</f>
        <v>0</v>
      </c>
      <c r="X44" s="4">
        <f>2*'Tabulky jízd'!X48*Vzdálenosti!$F$42-Vzdálenosti!$F$42*IF('Tabulky jízd'!X48&gt;0,"1","0")</f>
        <v>0</v>
      </c>
      <c r="Y44" s="4">
        <f>2*'Tabulky jízd'!Y48*Vzdálenosti!$F$42-Vzdálenosti!$F$42*IF('Tabulky jízd'!Y48&gt;0,"1","0")</f>
        <v>0</v>
      </c>
      <c r="Z44" s="4">
        <f>2*'Tabulky jízd'!Z48*Vzdálenosti!$F$42-Vzdálenosti!$F$42*IF('Tabulky jízd'!Z48&gt;0,"1","0")</f>
        <v>0</v>
      </c>
      <c r="AA44" s="4">
        <f>2*'Tabulky jízd'!AA48*Vzdálenosti!$F$42-Vzdálenosti!$F$42*IF('Tabulky jízd'!AA48&gt;0,"1","0")</f>
        <v>0</v>
      </c>
      <c r="AB44" s="4">
        <f>2*'Tabulky jízd'!AB48*Vzdálenosti!$F$42-Vzdálenosti!$F$42*IF('Tabulky jízd'!AB48&gt;0,"1","0")</f>
        <v>0</v>
      </c>
      <c r="AC44" s="4">
        <f>2*'Tabulky jízd'!AC48*Vzdálenosti!$F$42-Vzdálenosti!$F$42*IF('Tabulky jízd'!AC48&gt;0,"1","0")</f>
        <v>0</v>
      </c>
      <c r="AD44" s="4">
        <f>2*'Tabulky jízd'!AD48*Vzdálenosti!$F$42-Vzdálenosti!$F$42*IF('Tabulky jízd'!AD48&gt;0,"1","0")</f>
        <v>0</v>
      </c>
      <c r="AE44" s="4">
        <f>2*'Tabulky jízd'!AE48*Vzdálenosti!$F$42-Vzdálenosti!$F$42*IF('Tabulky jízd'!AE48&gt;0,"1","0")</f>
        <v>0</v>
      </c>
      <c r="AF44" s="4">
        <f>2*'Tabulky jízd'!AF48*Vzdálenosti!$F$42-Vzdálenosti!$F$42*IF('Tabulky jízd'!AF48&gt;0,"1","0")</f>
        <v>0</v>
      </c>
      <c r="AG44" s="4">
        <f>2*'Tabulky jízd'!AG48*Vzdálenosti!$F$42-Vzdálenosti!$F$42*IF('Tabulky jízd'!AG48&gt;0,"1","0")</f>
        <v>0</v>
      </c>
      <c r="AH44" s="4">
        <f>2*'Tabulky jízd'!AH48*Vzdálenosti!$F$42-Vzdálenosti!$F$42*IF('Tabulky jízd'!AH48&gt;0,"1","0")</f>
        <v>0</v>
      </c>
      <c r="AI44" s="4">
        <f>2*'Tabulky jízd'!AI48*Vzdálenosti!$F$42-Vzdálenosti!$F$42*IF('Tabulky jízd'!AI48&gt;0,"1","0")</f>
        <v>0</v>
      </c>
      <c r="AJ44" s="4">
        <f>2*'Tabulky jízd'!AJ48*Vzdálenosti!$F$42-Vzdálenosti!$F$42*IF('Tabulky jízd'!AJ48&gt;0,"1","0")</f>
        <v>0</v>
      </c>
      <c r="AK44" s="4">
        <f>2*'Tabulky jízd'!AK48*Vzdálenosti!$F$42-Vzdálenosti!$F$42*IF('Tabulky jízd'!AK48&gt;0,"1","0")</f>
        <v>0</v>
      </c>
      <c r="AL44" s="4">
        <f>2*'Tabulky jízd'!AL48*Vzdálenosti!$F$42-Vzdálenosti!$F$42*IF('Tabulky jízd'!AL48&gt;0,"1","0")</f>
        <v>0</v>
      </c>
      <c r="AM44" s="4">
        <f>2*'Tabulky jízd'!AM48*Vzdálenosti!$F$42-Vzdálenosti!$F$42*IF('Tabulky jízd'!AM48&gt;0,"1","0")</f>
        <v>0</v>
      </c>
      <c r="AN44" s="4">
        <f>2*'Tabulky jízd'!AN48*Vzdálenosti!$F$42-Vzdálenosti!$F$42*IF('Tabulky jízd'!AN48&gt;0,"1","0")</f>
        <v>0</v>
      </c>
      <c r="AO44" s="4">
        <f>2*'Tabulky jízd'!AO48*Vzdálenosti!$F$42-Vzdálenosti!$F$42*IF('Tabulky jízd'!AO48&gt;0,"1","0")</f>
        <v>0</v>
      </c>
      <c r="AP44" s="4">
        <f>2*'Tabulky jízd'!AP48*Vzdálenosti!$F$42-Vzdálenosti!$F$42*IF('Tabulky jízd'!AP48&gt;0,"1","0")</f>
        <v>0</v>
      </c>
      <c r="AQ44" s="4">
        <f>2*'Tabulky jízd'!AQ48*Vzdálenosti!$F$42-Vzdálenosti!$F$42*IF('Tabulky jízd'!AQ48&gt;0,"1","0")</f>
        <v>0</v>
      </c>
      <c r="AR44" s="4">
        <f>2*'Tabulky jízd'!AR48*Vzdálenosti!$F$42-Vzdálenosti!$F$42*IF('Tabulky jízd'!AR48&gt;0,"1","0")</f>
        <v>0</v>
      </c>
      <c r="AS44" s="4">
        <f>2*'Tabulky jízd'!AS48*Vzdálenosti!$F$42-Vzdálenosti!$F$42*IF('Tabulky jízd'!AS48&gt;0,"1","0")</f>
        <v>0</v>
      </c>
      <c r="AT44" s="4">
        <f>2*'Tabulky jízd'!AT48*Vzdálenosti!$F$42-Vzdálenosti!$F$42*IF('Tabulky jízd'!AT48&gt;0,"1","0")</f>
        <v>0</v>
      </c>
      <c r="AU44" s="4">
        <f>2*'Tabulky jízd'!AU48*Vzdálenosti!$F$42-Vzdálenosti!$F$42*IF('Tabulky jízd'!AU48&gt;0,"1","0")</f>
        <v>0</v>
      </c>
      <c r="AV44" s="4">
        <f>2*'Tabulky jízd'!AV48*Vzdálenosti!$F$42-Vzdálenosti!$F$42*IF('Tabulky jízd'!AV48&gt;0,"1","0")</f>
        <v>0</v>
      </c>
      <c r="AW44" s="4">
        <f>2*'Tabulky jízd'!AW48*Vzdálenosti!$F$42-Vzdálenosti!$F$42*IF('Tabulky jízd'!AW48&gt;0,"1","0")</f>
        <v>0</v>
      </c>
      <c r="AX44" s="4">
        <f>2*'Tabulky jízd'!AX48*Vzdálenosti!$F$42-Vzdálenosti!$F$42*IF('Tabulky jízd'!AX48&gt;0,"1","0")</f>
        <v>0</v>
      </c>
      <c r="AY44" s="4">
        <f>2*'Tabulky jízd'!AY48*Vzdálenosti!$F$42-Vzdálenosti!$F$42*IF('Tabulky jízd'!AY48&gt;0,"1","0")</f>
        <v>0</v>
      </c>
      <c r="AZ44" s="4">
        <f>2*'Tabulky jízd'!AZ48*Vzdálenosti!$F$42-Vzdálenosti!$F$42*IF('Tabulky jízd'!AZ48&gt;0,"1","0")</f>
        <v>0</v>
      </c>
      <c r="BA44" s="4">
        <f>2*'Tabulky jízd'!BA48*Vzdálenosti!$F$42-Vzdálenosti!$F$42*IF('Tabulky jízd'!BA48&gt;0,"1","0")</f>
        <v>0</v>
      </c>
      <c r="BB44" s="4">
        <f>2*'Tabulky jízd'!BB48*Vzdálenosti!$F$42-Vzdálenosti!$F$42*IF('Tabulky jízd'!BB48&gt;0,"1","0")</f>
        <v>0</v>
      </c>
      <c r="BC44" s="4">
        <f>2*'Tabulky jízd'!BC48*Vzdálenosti!$F$42-Vzdálenosti!$F$42*IF('Tabulky jízd'!BC48&gt;0,"1","0")</f>
        <v>0</v>
      </c>
      <c r="BD44" s="4">
        <f>2*'Tabulky jízd'!BD48*Vzdálenosti!$F$42-Vzdálenosti!$F$42*IF('Tabulky jízd'!BD48&gt;0,"1","0")</f>
        <v>0</v>
      </c>
      <c r="BE44" s="4">
        <f>2*'Tabulky jízd'!BE48*Vzdálenosti!$F$42-Vzdálenosti!$F$42*IF('Tabulky jízd'!BE48&gt;0,"1","0")</f>
        <v>0</v>
      </c>
      <c r="BF44" s="4">
        <f>2*'Tabulky jízd'!BF48*Vzdálenosti!$F$42-Vzdálenosti!$F$42*IF('Tabulky jízd'!BF48&gt;0,"1","0")</f>
        <v>0</v>
      </c>
      <c r="BG44" s="4">
        <f>2*'Tabulky jízd'!BG48*Vzdálenosti!$F$42-Vzdálenosti!$F$42*IF('Tabulky jízd'!BG48&gt;0,"1","0")</f>
        <v>0</v>
      </c>
      <c r="BH44" s="4">
        <f>2*'Tabulky jízd'!BH48*Vzdálenosti!$F$42-Vzdálenosti!$F$42*IF('Tabulky jízd'!BH48&gt;0,"1","0")</f>
        <v>0</v>
      </c>
      <c r="BI44" s="4">
        <f>2*'Tabulky jízd'!BI48*Vzdálenosti!$F$42-Vzdálenosti!$F$42*IF('Tabulky jízd'!BI48&gt;0,"1","0")</f>
        <v>0</v>
      </c>
      <c r="BJ44" s="4">
        <f>2*'Tabulky jízd'!BJ48*Vzdálenosti!$F$42-Vzdálenosti!$F$42*IF('Tabulky jízd'!BJ48&gt;0,"1","0")</f>
        <v>0</v>
      </c>
      <c r="BK44" s="4">
        <f>2*'Tabulky jízd'!BK48*Vzdálenosti!$F$42-Vzdálenosti!$F$42*IF('Tabulky jízd'!BK48&gt;0,"1","0")</f>
        <v>0</v>
      </c>
      <c r="BL44" s="4">
        <f>2*'Tabulky jízd'!BL48*Vzdálenosti!$F$42-Vzdálenosti!$F$42*IF('Tabulky jízd'!BL48&gt;0,"1","0")</f>
        <v>0</v>
      </c>
      <c r="BM44" s="4">
        <f>2*'Tabulky jízd'!BM48*Vzdálenosti!$F$42-Vzdálenosti!$F$42*IF('Tabulky jízd'!BM48&gt;0,"1","0")</f>
        <v>0</v>
      </c>
      <c r="BN44" s="4">
        <f>2*'Tabulky jízd'!BN48*Vzdálenosti!$F$42-Vzdálenosti!$F$42*IF('Tabulky jízd'!BN48&gt;0,"1","0")</f>
        <v>0</v>
      </c>
      <c r="BO44" s="4">
        <f>2*'Tabulky jízd'!BO48*Vzdálenosti!$F$42-Vzdálenosti!$F$42*IF('Tabulky jízd'!BO48&gt;0,"1","0")</f>
        <v>0</v>
      </c>
      <c r="BP44" s="4">
        <f>2*'Tabulky jízd'!BP48*Vzdálenosti!$F$42-Vzdálenosti!$F$42*IF('Tabulky jízd'!BP48&gt;0,"1","0")</f>
        <v>0</v>
      </c>
      <c r="BQ44" s="4">
        <f>2*'Tabulky jízd'!BQ48*Vzdálenosti!$F$42-Vzdálenosti!$F$42*IF('Tabulky jízd'!BQ48&gt;0,"1","0")</f>
        <v>0</v>
      </c>
      <c r="BR44" s="4">
        <f>2*'Tabulky jízd'!BR48*Vzdálenosti!$F$42-Vzdálenosti!$F$42*IF('Tabulky jízd'!BR48&gt;0,"1","0")</f>
        <v>0</v>
      </c>
      <c r="BS44" s="4">
        <f>2*'Tabulky jízd'!BS48*Vzdálenosti!$F$42-Vzdálenosti!$F$42*IF('Tabulky jízd'!BS48&gt;0,"1","0")</f>
        <v>0</v>
      </c>
      <c r="BT44" s="4">
        <f>2*'Tabulky jízd'!BT48*Vzdálenosti!$F$42-Vzdálenosti!$F$42*IF('Tabulky jízd'!BT48&gt;0,"1","0")</f>
        <v>0</v>
      </c>
      <c r="BU44" s="4">
        <f>2*'Tabulky jízd'!BU48*Vzdálenosti!$F$42-Vzdálenosti!$F$42*IF('Tabulky jízd'!BU48&gt;0,"1","0")</f>
        <v>0</v>
      </c>
      <c r="BV44" s="4">
        <f>2*'Tabulky jízd'!BV48*Vzdálenosti!$F$42-Vzdálenosti!$F$42*IF('Tabulky jízd'!BV48&gt;0,"1","0")</f>
        <v>0</v>
      </c>
      <c r="BW44" s="4">
        <f>2*'Tabulky jízd'!BW48*Vzdálenosti!$F$42-Vzdálenosti!$F$42*IF('Tabulky jízd'!BW48&gt;0,"1","0")</f>
        <v>0</v>
      </c>
      <c r="BX44" s="4">
        <f>2*'Tabulky jízd'!BX48*Vzdálenosti!$F$42-Vzdálenosti!$F$42*IF('Tabulky jízd'!BX48&gt;0,"1","0")</f>
        <v>0</v>
      </c>
      <c r="BY44" s="4">
        <f>2*'Tabulky jízd'!BY48*Vzdálenosti!$F$42-Vzdálenosti!$F$42*IF('Tabulky jízd'!BY48&gt;0,"1","0")</f>
        <v>0</v>
      </c>
      <c r="BZ44" s="4">
        <f>2*'Tabulky jízd'!BZ48*Vzdálenosti!$F$42-Vzdálenosti!$F$42*IF('Tabulky jízd'!BZ48&gt;0,"1","0")</f>
        <v>0</v>
      </c>
      <c r="CA44" s="4">
        <f>2*'Tabulky jízd'!CA48*Vzdálenosti!$F$42-Vzdálenosti!$F$42*IF('Tabulky jízd'!CA48&gt;0,"1","0")</f>
        <v>0</v>
      </c>
      <c r="CB44" s="4">
        <f>2*'Tabulky jízd'!CB48*Vzdálenosti!$F$42-Vzdálenosti!$F$42*IF('Tabulky jízd'!CB48&gt;0,"1","0")</f>
        <v>0</v>
      </c>
      <c r="CC44" s="4">
        <f>2*'Tabulky jízd'!CC48*Vzdálenosti!$F$42-Vzdálenosti!$F$42*IF('Tabulky jízd'!CC48&gt;0,"1","0")</f>
        <v>0</v>
      </c>
      <c r="CD44" s="4">
        <f>2*'Tabulky jízd'!CD48*Vzdálenosti!$F$42-Vzdálenosti!$F$42*IF('Tabulky jízd'!CD48&gt;0,"1","0")</f>
        <v>0</v>
      </c>
      <c r="CE44" s="4">
        <f>2*'Tabulky jízd'!CE48*Vzdálenosti!$F$42-Vzdálenosti!$F$42*IF('Tabulky jízd'!CE48&gt;0,"1","0")</f>
        <v>0</v>
      </c>
      <c r="CF44" s="4">
        <f>2*'Tabulky jízd'!CF48*Vzdálenosti!$F$42-Vzdálenosti!$F$42*IF('Tabulky jízd'!CF48&gt;0,"1","0")</f>
        <v>5886</v>
      </c>
      <c r="CG44" s="4">
        <f>2*'Tabulky jízd'!CG48*Vzdálenosti!$F$42-Vzdálenosti!$F$42*IF('Tabulky jízd'!CG48&gt;0,"1","0")</f>
        <v>2398</v>
      </c>
      <c r="CH44" s="4">
        <f>2*'Tabulky jízd'!CH48*Vzdálenosti!$F$42-Vzdálenosti!$F$42*IF('Tabulky jízd'!CH48&gt;0,"1","0")</f>
        <v>0</v>
      </c>
      <c r="CI44" s="4">
        <f>2*'Tabulky jízd'!CI48*Vzdálenosti!$F$42-Vzdálenosti!$F$42*IF('Tabulky jízd'!CI48&gt;0,"1","0")</f>
        <v>0</v>
      </c>
      <c r="CJ44" s="4">
        <f>2*'Tabulky jízd'!CJ48*Vzdálenosti!$F$42-Vzdálenosti!$F$42*IF('Tabulky jízd'!CJ48&gt;0,"1","0")</f>
        <v>0</v>
      </c>
      <c r="CK44" s="4">
        <f>2*'Tabulky jízd'!CK48*Vzdálenosti!$F$42-Vzdálenosti!$F$42*IF('Tabulky jízd'!CK48&gt;0,"1","0")</f>
        <v>0</v>
      </c>
      <c r="CL44" s="4">
        <f>2*'Tabulky jízd'!CL48*Vzdálenosti!$F$42-Vzdálenosti!$F$42*IF('Tabulky jízd'!CL48&gt;0,"1","0")</f>
        <v>0</v>
      </c>
      <c r="CM44" s="4">
        <f>2*'Tabulky jízd'!CM48*Vzdálenosti!$F$42-Vzdálenosti!$F$42*IF('Tabulky jízd'!CM48&gt;0,"1","0")</f>
        <v>0</v>
      </c>
      <c r="CN44" s="4">
        <f>2*'Tabulky jízd'!CN48*Vzdálenosti!$F$42-Vzdálenosti!$F$42*IF('Tabulky jízd'!CN48&gt;0,"1","0")</f>
        <v>0</v>
      </c>
      <c r="CO44" s="4">
        <f>2*'Tabulky jízd'!CO48*Vzdálenosti!$F$42-Vzdálenosti!$F$42*IF('Tabulky jízd'!CO48&gt;0,"1","0")</f>
        <v>0</v>
      </c>
      <c r="CP44" s="4">
        <f>2*'Tabulky jízd'!CP48*Vzdálenosti!$F$42-Vzdálenosti!$F$42*IF('Tabulky jízd'!CP48&gt;0,"1","0")</f>
        <v>0</v>
      </c>
      <c r="CQ44" s="4">
        <f>2*'Tabulky jízd'!CQ48*Vzdálenosti!$F$42-Vzdálenosti!$F$42*IF('Tabulky jízd'!CQ48&gt;0,"1","0")</f>
        <v>0</v>
      </c>
      <c r="CR44" s="4">
        <f>2*'Tabulky jízd'!CR48*Vzdálenosti!$F$42-Vzdálenosti!$F$42*IF('Tabulky jízd'!CR48&gt;0,"1","0")</f>
        <v>0</v>
      </c>
      <c r="CS44" s="4">
        <f>2*'Tabulky jízd'!CS48*Vzdálenosti!$F$42-Vzdálenosti!$F$42*IF('Tabulky jízd'!CS48&gt;0,"1","0")</f>
        <v>0</v>
      </c>
      <c r="CT44" s="4">
        <f>2*'Tabulky jízd'!CT48*Vzdálenosti!$F$42-Vzdálenosti!$F$42*IF('Tabulky jízd'!CT48&gt;0,"1","0")</f>
        <v>0</v>
      </c>
      <c r="CU44" s="4">
        <f>2*'Tabulky jízd'!CU48*Vzdálenosti!$F$42-Vzdálenosti!$F$42*IF('Tabulky jízd'!CU48&gt;0,"1","0")</f>
        <v>0</v>
      </c>
      <c r="CV44" s="4">
        <f>2*'Tabulky jízd'!CV48*Vzdálenosti!$F$42-Vzdálenosti!$F$42*IF('Tabulky jízd'!CV48&gt;0,"1","0")</f>
        <v>0</v>
      </c>
      <c r="CW44" s="16">
        <f t="shared" si="2"/>
        <v>8284</v>
      </c>
    </row>
    <row r="45" spans="1:101" s="15" customFormat="1" x14ac:dyDescent="0.25">
      <c r="A45" s="19"/>
      <c r="B45" s="4" t="s">
        <v>57</v>
      </c>
      <c r="C45" s="4" t="s">
        <v>55</v>
      </c>
      <c r="D45" s="16" t="s">
        <v>99</v>
      </c>
      <c r="E45" s="4" t="s">
        <v>66</v>
      </c>
      <c r="F45" s="16">
        <v>3</v>
      </c>
      <c r="G45" s="16"/>
      <c r="H45" s="4">
        <f>2*'Tabulky jízd'!H49*Vzdálenosti!$F$58-Vzdálenosti!$F$58*IF('Tabulky jízd'!H49&gt;0,"1","0")</f>
        <v>0</v>
      </c>
      <c r="I45" s="4">
        <f>2*'Tabulky jízd'!I49*Vzdálenosti!$F$58-Vzdálenosti!$F$58*IF('Tabulky jízd'!I49&gt;0,"1","0")</f>
        <v>0</v>
      </c>
      <c r="J45" s="4">
        <f>2*'Tabulky jízd'!J49*Vzdálenosti!$F$58-Vzdálenosti!$F$58*IF('Tabulky jízd'!J49&gt;0,"1","0")</f>
        <v>0</v>
      </c>
      <c r="K45" s="4">
        <f>2*'Tabulky jízd'!K49*Vzdálenosti!$F$58-Vzdálenosti!$F$58*IF('Tabulky jízd'!K49&gt;0,"1","0")</f>
        <v>0</v>
      </c>
      <c r="L45" s="4">
        <f>2*'Tabulky jízd'!L49*Vzdálenosti!$F$58-Vzdálenosti!$F$58*IF('Tabulky jízd'!L49&gt;0,"1","0")</f>
        <v>0</v>
      </c>
      <c r="M45" s="4">
        <f>2*'Tabulky jízd'!M49*Vzdálenosti!$F$58-Vzdálenosti!$F$58*IF('Tabulky jízd'!M49&gt;0,"1","0")</f>
        <v>0</v>
      </c>
      <c r="N45" s="4">
        <f>2*'Tabulky jízd'!N49*Vzdálenosti!$F$58-Vzdálenosti!$F$58*IF('Tabulky jízd'!N49&gt;0,"1","0")</f>
        <v>0</v>
      </c>
      <c r="O45" s="4">
        <f>2*'Tabulky jízd'!O49*Vzdálenosti!$F$58-Vzdálenosti!$F$58*IF('Tabulky jízd'!O49&gt;0,"1","0")</f>
        <v>0</v>
      </c>
      <c r="P45" s="4">
        <f>2*'Tabulky jízd'!P49*Vzdálenosti!$F$58-Vzdálenosti!$F$58*IF('Tabulky jízd'!P49&gt;0,"1","0")</f>
        <v>0</v>
      </c>
      <c r="Q45" s="4">
        <f>2*'Tabulky jízd'!Q49*Vzdálenosti!$F$58-Vzdálenosti!$F$58*IF('Tabulky jízd'!Q49&gt;0,"1","0")</f>
        <v>0</v>
      </c>
      <c r="R45" s="4">
        <f>2*'Tabulky jízd'!R49*Vzdálenosti!$F$58-Vzdálenosti!$F$58*IF('Tabulky jízd'!R49&gt;0,"1","0")</f>
        <v>0</v>
      </c>
      <c r="S45" s="4">
        <f>2*'Tabulky jízd'!S49*Vzdálenosti!$F$58-Vzdálenosti!$F$58*IF('Tabulky jízd'!S49&gt;0,"1","0")</f>
        <v>0</v>
      </c>
      <c r="T45" s="4">
        <f>2*'Tabulky jízd'!T49*Vzdálenosti!$F$58-Vzdálenosti!$F$58*IF('Tabulky jízd'!T49&gt;0,"1","0")</f>
        <v>0</v>
      </c>
      <c r="U45" s="4">
        <f>2*'Tabulky jízd'!U49*Vzdálenosti!$F$58-Vzdálenosti!$F$58*IF('Tabulky jízd'!U49&gt;0,"1","0")</f>
        <v>0</v>
      </c>
      <c r="V45" s="4">
        <f>2*'Tabulky jízd'!V49*Vzdálenosti!$F$58-Vzdálenosti!$F$58*IF('Tabulky jízd'!V49&gt;0,"1","0")</f>
        <v>3485</v>
      </c>
      <c r="W45" s="4">
        <f>2*'Tabulky jízd'!W49*Vzdálenosti!$F$58-Vzdálenosti!$F$58*IF('Tabulky jízd'!W49&gt;0,"1","0")</f>
        <v>0</v>
      </c>
      <c r="X45" s="4">
        <f>2*'Tabulky jízd'!X49*Vzdálenosti!$F$58-Vzdálenosti!$F$58*IF('Tabulky jízd'!X49&gt;0,"1","0")</f>
        <v>0</v>
      </c>
      <c r="Y45" s="4">
        <f>2*'Tabulky jízd'!Y49*Vzdálenosti!$F$58-Vzdálenosti!$F$58*IF('Tabulky jízd'!Y49&gt;0,"1","0")</f>
        <v>0</v>
      </c>
      <c r="Z45" s="4">
        <f>2*'Tabulky jízd'!Z49*Vzdálenosti!$F$58-Vzdálenosti!$F$58*IF('Tabulky jízd'!Z49&gt;0,"1","0")</f>
        <v>0</v>
      </c>
      <c r="AA45" s="4">
        <f>2*'Tabulky jízd'!AA49*Vzdálenosti!$F$58-Vzdálenosti!$F$58*IF('Tabulky jízd'!AA49&gt;0,"1","0")</f>
        <v>0</v>
      </c>
      <c r="AB45" s="4">
        <f>2*'Tabulky jízd'!AB49*Vzdálenosti!$F$58-Vzdálenosti!$F$58*IF('Tabulky jízd'!AB49&gt;0,"1","0")</f>
        <v>0</v>
      </c>
      <c r="AC45" s="4">
        <f>2*'Tabulky jízd'!AC49*Vzdálenosti!$F$58-Vzdálenosti!$F$58*IF('Tabulky jízd'!AC49&gt;0,"1","0")</f>
        <v>0</v>
      </c>
      <c r="AD45" s="4">
        <f>2*'Tabulky jízd'!AD49*Vzdálenosti!$F$58-Vzdálenosti!$F$58*IF('Tabulky jízd'!AD49&gt;0,"1","0")</f>
        <v>0</v>
      </c>
      <c r="AE45" s="4">
        <f>2*'Tabulky jízd'!AE49*Vzdálenosti!$F$58-Vzdálenosti!$F$58*IF('Tabulky jízd'!AE49&gt;0,"1","0")</f>
        <v>0</v>
      </c>
      <c r="AF45" s="4">
        <f>2*'Tabulky jízd'!AF49*Vzdálenosti!$F$58-Vzdálenosti!$F$58*IF('Tabulky jízd'!AF49&gt;0,"1","0")</f>
        <v>0</v>
      </c>
      <c r="AG45" s="4">
        <f>2*'Tabulky jízd'!AG49*Vzdálenosti!$F$58-Vzdálenosti!$F$58*IF('Tabulky jízd'!AG49&gt;0,"1","0")</f>
        <v>0</v>
      </c>
      <c r="AH45" s="4">
        <f>2*'Tabulky jízd'!AH49*Vzdálenosti!$F$58-Vzdálenosti!$F$58*IF('Tabulky jízd'!AH49&gt;0,"1","0")</f>
        <v>0</v>
      </c>
      <c r="AI45" s="4">
        <f>2*'Tabulky jízd'!AI49*Vzdálenosti!$F$58-Vzdálenosti!$F$58*IF('Tabulky jízd'!AI49&gt;0,"1","0")</f>
        <v>0</v>
      </c>
      <c r="AJ45" s="4">
        <f>2*'Tabulky jízd'!AJ49*Vzdálenosti!$F$58-Vzdálenosti!$F$58*IF('Tabulky jízd'!AJ49&gt;0,"1","0")</f>
        <v>0</v>
      </c>
      <c r="AK45" s="4">
        <f>2*'Tabulky jízd'!AK49*Vzdálenosti!$F$58-Vzdálenosti!$F$58*IF('Tabulky jízd'!AK49&gt;0,"1","0")</f>
        <v>0</v>
      </c>
      <c r="AL45" s="4">
        <f>2*'Tabulky jízd'!AL49*Vzdálenosti!$F$58-Vzdálenosti!$F$58*IF('Tabulky jízd'!AL49&gt;0,"1","0")</f>
        <v>0</v>
      </c>
      <c r="AM45" s="4">
        <f>2*'Tabulky jízd'!AM49*Vzdálenosti!$F$58-Vzdálenosti!$F$58*IF('Tabulky jízd'!AM49&gt;0,"1","0")</f>
        <v>0</v>
      </c>
      <c r="AN45" s="4">
        <f>2*'Tabulky jízd'!AN49*Vzdálenosti!$F$58-Vzdálenosti!$F$58*IF('Tabulky jízd'!AN49&gt;0,"1","0")</f>
        <v>0</v>
      </c>
      <c r="AO45" s="4">
        <f>2*'Tabulky jízd'!AO49*Vzdálenosti!$F$58-Vzdálenosti!$F$58*IF('Tabulky jízd'!AO49&gt;0,"1","0")</f>
        <v>0</v>
      </c>
      <c r="AP45" s="4">
        <f>2*'Tabulky jízd'!AP49*Vzdálenosti!$F$58-Vzdálenosti!$F$58*IF('Tabulky jízd'!AP49&gt;0,"1","0")</f>
        <v>0</v>
      </c>
      <c r="AQ45" s="4">
        <f>2*'Tabulky jízd'!AQ49*Vzdálenosti!$F$58-Vzdálenosti!$F$58*IF('Tabulky jízd'!AQ49&gt;0,"1","0")</f>
        <v>0</v>
      </c>
      <c r="AR45" s="4">
        <f>2*'Tabulky jízd'!AR49*Vzdálenosti!$F$58-Vzdálenosti!$F$58*IF('Tabulky jízd'!AR49&gt;0,"1","0")</f>
        <v>0</v>
      </c>
      <c r="AS45" s="4">
        <f>2*'Tabulky jízd'!AS49*Vzdálenosti!$F$58-Vzdálenosti!$F$58*IF('Tabulky jízd'!AS49&gt;0,"1","0")</f>
        <v>0</v>
      </c>
      <c r="AT45" s="4">
        <f>2*'Tabulky jízd'!AT49*Vzdálenosti!$F$58-Vzdálenosti!$F$58*IF('Tabulky jízd'!AT49&gt;0,"1","0")</f>
        <v>0</v>
      </c>
      <c r="AU45" s="4">
        <f>2*'Tabulky jízd'!AU49*Vzdálenosti!$F$58-Vzdálenosti!$F$58*IF('Tabulky jízd'!AU49&gt;0,"1","0")</f>
        <v>0</v>
      </c>
      <c r="AV45" s="4">
        <f>2*'Tabulky jízd'!AV49*Vzdálenosti!$F$58-Vzdálenosti!$F$58*IF('Tabulky jízd'!AV49&gt;0,"1","0")</f>
        <v>0</v>
      </c>
      <c r="AW45" s="4">
        <f>2*'Tabulky jízd'!AW49*Vzdálenosti!$F$58-Vzdálenosti!$F$58*IF('Tabulky jízd'!AW49&gt;0,"1","0")</f>
        <v>0</v>
      </c>
      <c r="AX45" s="4">
        <f>2*'Tabulky jízd'!AX49*Vzdálenosti!$F$58-Vzdálenosti!$F$58*IF('Tabulky jízd'!AX49&gt;0,"1","0")</f>
        <v>0</v>
      </c>
      <c r="AY45" s="4">
        <f>2*'Tabulky jízd'!AY49*Vzdálenosti!$F$58-Vzdálenosti!$F$58*IF('Tabulky jízd'!AY49&gt;0,"1","0")</f>
        <v>0</v>
      </c>
      <c r="AZ45" s="4">
        <f>2*'Tabulky jízd'!AZ49*Vzdálenosti!$F$58-Vzdálenosti!$F$58*IF('Tabulky jízd'!AZ49&gt;0,"1","0")</f>
        <v>0</v>
      </c>
      <c r="BA45" s="4">
        <f>2*'Tabulky jízd'!BA49*Vzdálenosti!$F$58-Vzdálenosti!$F$58*IF('Tabulky jízd'!BA49&gt;0,"1","0")</f>
        <v>0</v>
      </c>
      <c r="BB45" s="4">
        <f>2*'Tabulky jízd'!BB49*Vzdálenosti!$F$58-Vzdálenosti!$F$58*IF('Tabulky jízd'!BB49&gt;0,"1","0")</f>
        <v>0</v>
      </c>
      <c r="BC45" s="4">
        <f>2*'Tabulky jízd'!BC49*Vzdálenosti!$F$58-Vzdálenosti!$F$58*IF('Tabulky jízd'!BC49&gt;0,"1","0")</f>
        <v>0</v>
      </c>
      <c r="BD45" s="4">
        <f>2*'Tabulky jízd'!BD49*Vzdálenosti!$F$58-Vzdálenosti!$F$58*IF('Tabulky jízd'!BD49&gt;0,"1","0")</f>
        <v>0</v>
      </c>
      <c r="BE45" s="4">
        <f>2*'Tabulky jízd'!BE49*Vzdálenosti!$F$58-Vzdálenosti!$F$58*IF('Tabulky jízd'!BE49&gt;0,"1","0")</f>
        <v>0</v>
      </c>
      <c r="BF45" s="4">
        <f>2*'Tabulky jízd'!BF49*Vzdálenosti!$F$58-Vzdálenosti!$F$58*IF('Tabulky jízd'!BF49&gt;0,"1","0")</f>
        <v>0</v>
      </c>
      <c r="BG45" s="4">
        <f>2*'Tabulky jízd'!BG49*Vzdálenosti!$F$58-Vzdálenosti!$F$58*IF('Tabulky jízd'!BG49&gt;0,"1","0")</f>
        <v>0</v>
      </c>
      <c r="BH45" s="4">
        <f>2*'Tabulky jízd'!BH49*Vzdálenosti!$F$58-Vzdálenosti!$F$58*IF('Tabulky jízd'!BH49&gt;0,"1","0")</f>
        <v>0</v>
      </c>
      <c r="BI45" s="4">
        <f>2*'Tabulky jízd'!BI49*Vzdálenosti!$F$58-Vzdálenosti!$F$58*IF('Tabulky jízd'!BI49&gt;0,"1","0")</f>
        <v>0</v>
      </c>
      <c r="BJ45" s="4">
        <f>2*'Tabulky jízd'!BJ49*Vzdálenosti!$F$58-Vzdálenosti!$F$58*IF('Tabulky jízd'!BJ49&gt;0,"1","0")</f>
        <v>0</v>
      </c>
      <c r="BK45" s="4">
        <f>2*'Tabulky jízd'!BK49*Vzdálenosti!$F$58-Vzdálenosti!$F$58*IF('Tabulky jízd'!BK49&gt;0,"1","0")</f>
        <v>0</v>
      </c>
      <c r="BL45" s="4">
        <f>2*'Tabulky jízd'!BL49*Vzdálenosti!$F$58-Vzdálenosti!$F$58*IF('Tabulky jízd'!BL49&gt;0,"1","0")</f>
        <v>0</v>
      </c>
      <c r="BM45" s="4">
        <f>2*'Tabulky jízd'!BM49*Vzdálenosti!$F$58-Vzdálenosti!$F$58*IF('Tabulky jízd'!BM49&gt;0,"1","0")</f>
        <v>0</v>
      </c>
      <c r="BN45" s="4">
        <f>2*'Tabulky jízd'!BN49*Vzdálenosti!$F$58-Vzdálenosti!$F$58*IF('Tabulky jízd'!BN49&gt;0,"1","0")</f>
        <v>0</v>
      </c>
      <c r="BO45" s="4">
        <f>2*'Tabulky jízd'!BO49*Vzdálenosti!$F$58-Vzdálenosti!$F$58*IF('Tabulky jízd'!BO49&gt;0,"1","0")</f>
        <v>0</v>
      </c>
      <c r="BP45" s="4">
        <f>2*'Tabulky jízd'!BP49*Vzdálenosti!$F$58-Vzdálenosti!$F$58*IF('Tabulky jízd'!BP49&gt;0,"1","0")</f>
        <v>0</v>
      </c>
      <c r="BQ45" s="4">
        <f>2*'Tabulky jízd'!BQ49*Vzdálenosti!$F$58-Vzdálenosti!$F$58*IF('Tabulky jízd'!BQ49&gt;0,"1","0")</f>
        <v>0</v>
      </c>
      <c r="BR45" s="4">
        <f>2*'Tabulky jízd'!BR49*Vzdálenosti!$F$58-Vzdálenosti!$F$58*IF('Tabulky jízd'!BR49&gt;0,"1","0")</f>
        <v>0</v>
      </c>
      <c r="BS45" s="4">
        <f>2*'Tabulky jízd'!BS49*Vzdálenosti!$F$58-Vzdálenosti!$F$58*IF('Tabulky jízd'!BS49&gt;0,"1","0")</f>
        <v>0</v>
      </c>
      <c r="BT45" s="4">
        <f>2*'Tabulky jízd'!BT49*Vzdálenosti!$F$58-Vzdálenosti!$F$58*IF('Tabulky jízd'!BT49&gt;0,"1","0")</f>
        <v>0</v>
      </c>
      <c r="BU45" s="4">
        <f>2*'Tabulky jízd'!BU49*Vzdálenosti!$F$58-Vzdálenosti!$F$58*IF('Tabulky jízd'!BU49&gt;0,"1","0")</f>
        <v>0</v>
      </c>
      <c r="BV45" s="4">
        <f>2*'Tabulky jízd'!BV49*Vzdálenosti!$F$58-Vzdálenosti!$F$58*IF('Tabulky jízd'!BV49&gt;0,"1","0")</f>
        <v>0</v>
      </c>
      <c r="BW45" s="4">
        <f>2*'Tabulky jízd'!BW49*Vzdálenosti!$F$58-Vzdálenosti!$F$58*IF('Tabulky jízd'!BW49&gt;0,"1","0")</f>
        <v>0</v>
      </c>
      <c r="BX45" s="4">
        <f>2*'Tabulky jízd'!BX49*Vzdálenosti!$F$58-Vzdálenosti!$F$58*IF('Tabulky jízd'!BX49&gt;0,"1","0")</f>
        <v>0</v>
      </c>
      <c r="BY45" s="4">
        <f>2*'Tabulky jízd'!BY49*Vzdálenosti!$F$58-Vzdálenosti!$F$58*IF('Tabulky jízd'!BY49&gt;0,"1","0")</f>
        <v>0</v>
      </c>
      <c r="BZ45" s="4">
        <f>2*'Tabulky jízd'!BZ49*Vzdálenosti!$F$58-Vzdálenosti!$F$58*IF('Tabulky jízd'!BZ49&gt;0,"1","0")</f>
        <v>3895</v>
      </c>
      <c r="CA45" s="4">
        <f>2*'Tabulky jízd'!CA49*Vzdálenosti!$F$58-Vzdálenosti!$F$58*IF('Tabulky jízd'!CA49&gt;0,"1","0")</f>
        <v>0</v>
      </c>
      <c r="CB45" s="4">
        <f>2*'Tabulky jízd'!CB49*Vzdálenosti!$F$58-Vzdálenosti!$F$58*IF('Tabulky jízd'!CB49&gt;0,"1","0")</f>
        <v>0</v>
      </c>
      <c r="CC45" s="4">
        <f>2*'Tabulky jízd'!CC49*Vzdálenosti!$F$58-Vzdálenosti!$F$58*IF('Tabulky jízd'!CC49&gt;0,"1","0")</f>
        <v>3075</v>
      </c>
      <c r="CD45" s="4">
        <f>2*'Tabulky jízd'!CD49*Vzdálenosti!$F$58-Vzdálenosti!$F$58*IF('Tabulky jízd'!CD49&gt;0,"1","0")</f>
        <v>0</v>
      </c>
      <c r="CE45" s="4">
        <f>2*'Tabulky jízd'!CE49*Vzdálenosti!$F$58-Vzdálenosti!$F$58*IF('Tabulky jízd'!CE49&gt;0,"1","0")</f>
        <v>0</v>
      </c>
      <c r="CF45" s="4">
        <f>2*'Tabulky jízd'!CF49*Vzdálenosti!$F$58-Vzdálenosti!$F$58*IF('Tabulky jízd'!CF49&gt;0,"1","0")</f>
        <v>0</v>
      </c>
      <c r="CG45" s="4">
        <f>2*'Tabulky jízd'!CG49*Vzdálenosti!$F$58-Vzdálenosti!$F$58*IF('Tabulky jízd'!CG49&gt;0,"1","0")</f>
        <v>0</v>
      </c>
      <c r="CH45" s="4">
        <f>2*'Tabulky jízd'!CH49*Vzdálenosti!$F$58-Vzdálenosti!$F$58*IF('Tabulky jízd'!CH49&gt;0,"1","0")</f>
        <v>0</v>
      </c>
      <c r="CI45" s="4">
        <f>2*'Tabulky jízd'!CI49*Vzdálenosti!$F$58-Vzdálenosti!$F$58*IF('Tabulky jízd'!CI49&gt;0,"1","0")</f>
        <v>0</v>
      </c>
      <c r="CJ45" s="4">
        <f>2*'Tabulky jízd'!CJ49*Vzdálenosti!$F$58-Vzdálenosti!$F$58*IF('Tabulky jízd'!CJ49&gt;0,"1","0")</f>
        <v>0</v>
      </c>
      <c r="CK45" s="4">
        <f>2*'Tabulky jízd'!CK49*Vzdálenosti!$F$58-Vzdálenosti!$F$58*IF('Tabulky jízd'!CK49&gt;0,"1","0")</f>
        <v>0</v>
      </c>
      <c r="CL45" s="4">
        <f>2*'Tabulky jízd'!CL49*Vzdálenosti!$F$58-Vzdálenosti!$F$58*IF('Tabulky jízd'!CL49&gt;0,"1","0")</f>
        <v>0</v>
      </c>
      <c r="CM45" s="4">
        <f>2*'Tabulky jízd'!CM49*Vzdálenosti!$F$58-Vzdálenosti!$F$58*IF('Tabulky jízd'!CM49&gt;0,"1","0")</f>
        <v>0</v>
      </c>
      <c r="CN45" s="4">
        <f>2*'Tabulky jízd'!CN49*Vzdálenosti!$F$58-Vzdálenosti!$F$58*IF('Tabulky jízd'!CN49&gt;0,"1","0")</f>
        <v>0</v>
      </c>
      <c r="CO45" s="4">
        <f>2*'Tabulky jízd'!CO49*Vzdálenosti!$F$58-Vzdálenosti!$F$58*IF('Tabulky jízd'!CO49&gt;0,"1","0")</f>
        <v>0</v>
      </c>
      <c r="CP45" s="4">
        <f>2*'Tabulky jízd'!CP49*Vzdálenosti!$F$58-Vzdálenosti!$F$58*IF('Tabulky jízd'!CP49&gt;0,"1","0")</f>
        <v>0</v>
      </c>
      <c r="CQ45" s="4">
        <f>2*'Tabulky jízd'!CQ49*Vzdálenosti!$F$58-Vzdálenosti!$F$58*IF('Tabulky jízd'!CQ49&gt;0,"1","0")</f>
        <v>0</v>
      </c>
      <c r="CR45" s="4">
        <f>2*'Tabulky jízd'!CR49*Vzdálenosti!$F$58-Vzdálenosti!$F$58*IF('Tabulky jízd'!CR49&gt;0,"1","0")</f>
        <v>0</v>
      </c>
      <c r="CS45" s="4">
        <f>2*'Tabulky jízd'!CS49*Vzdálenosti!$F$58-Vzdálenosti!$F$58*IF('Tabulky jízd'!CS49&gt;0,"1","0")</f>
        <v>0</v>
      </c>
      <c r="CT45" s="4">
        <f>2*'Tabulky jízd'!CT49*Vzdálenosti!$F$58-Vzdálenosti!$F$58*IF('Tabulky jízd'!CT49&gt;0,"1","0")</f>
        <v>0</v>
      </c>
      <c r="CU45" s="4">
        <f>2*'Tabulky jízd'!CU49*Vzdálenosti!$F$58-Vzdálenosti!$F$58*IF('Tabulky jízd'!CU49&gt;0,"1","0")</f>
        <v>0</v>
      </c>
      <c r="CV45" s="4">
        <f>2*'Tabulky jízd'!CV49*Vzdálenosti!$F$58-Vzdálenosti!$F$58*IF('Tabulky jízd'!CV49&gt;0,"1","0")</f>
        <v>0</v>
      </c>
      <c r="CW45" s="16">
        <f t="shared" si="2"/>
        <v>10455</v>
      </c>
    </row>
    <row r="46" spans="1:101" s="15" customFormat="1" x14ac:dyDescent="0.25">
      <c r="A46" s="19"/>
      <c r="B46" s="4" t="s">
        <v>55</v>
      </c>
      <c r="C46" s="4" t="s">
        <v>54</v>
      </c>
      <c r="D46" s="16" t="s">
        <v>187</v>
      </c>
      <c r="E46" s="4" t="s">
        <v>66</v>
      </c>
      <c r="F46" s="16">
        <v>3</v>
      </c>
      <c r="G46" s="16"/>
      <c r="H46" s="4">
        <f>2*'Tabulky jízd'!H50*Vzdálenosti!$F$66-Vzdálenosti!$F$66*IF('Tabulky jízd'!H50&gt;0,"1","0")</f>
        <v>0</v>
      </c>
      <c r="I46" s="4">
        <f>2*'Tabulky jízd'!I50*Vzdálenosti!$F$66-Vzdálenosti!$F$66*IF('Tabulky jízd'!I50&gt;0,"1","0")</f>
        <v>0</v>
      </c>
      <c r="J46" s="4">
        <f>2*'Tabulky jízd'!J50*Vzdálenosti!$F$66-Vzdálenosti!$F$66*IF('Tabulky jízd'!J50&gt;0,"1","0")</f>
        <v>0</v>
      </c>
      <c r="K46" s="4">
        <f>2*'Tabulky jízd'!K50*Vzdálenosti!$F$66-Vzdálenosti!$F$66*IF('Tabulky jízd'!K50&gt;0,"1","0")</f>
        <v>0</v>
      </c>
      <c r="L46" s="4">
        <f>2*'Tabulky jízd'!L50*Vzdálenosti!$F$66-Vzdálenosti!$F$66*IF('Tabulky jízd'!L50&gt;0,"1","0")</f>
        <v>0</v>
      </c>
      <c r="M46" s="4">
        <f>2*'Tabulky jízd'!M50*Vzdálenosti!$F$66-Vzdálenosti!$F$66*IF('Tabulky jízd'!M50&gt;0,"1","0")</f>
        <v>0</v>
      </c>
      <c r="N46" s="4">
        <f>2*'Tabulky jízd'!N50*Vzdálenosti!$F$66-Vzdálenosti!$F$66*IF('Tabulky jízd'!N50&gt;0,"1","0")</f>
        <v>0</v>
      </c>
      <c r="O46" s="4">
        <f>2*'Tabulky jízd'!O50*Vzdálenosti!$F$66-Vzdálenosti!$F$66*IF('Tabulky jízd'!O50&gt;0,"1","0")</f>
        <v>0</v>
      </c>
      <c r="P46" s="4">
        <f>2*'Tabulky jízd'!P50*Vzdálenosti!$F$66-Vzdálenosti!$F$66*IF('Tabulky jízd'!P50&gt;0,"1","0")</f>
        <v>0</v>
      </c>
      <c r="Q46" s="4">
        <f>2*'Tabulky jízd'!Q50*Vzdálenosti!$F$66-Vzdálenosti!$F$66*IF('Tabulky jízd'!Q50&gt;0,"1","0")</f>
        <v>0</v>
      </c>
      <c r="R46" s="4">
        <f>2*'Tabulky jízd'!R50*Vzdálenosti!$F$66-Vzdálenosti!$F$66*IF('Tabulky jízd'!R50&gt;0,"1","0")</f>
        <v>0</v>
      </c>
      <c r="S46" s="4">
        <f>2*'Tabulky jízd'!S50*Vzdálenosti!$F$66-Vzdálenosti!$F$66*IF('Tabulky jízd'!S50&gt;0,"1","0")</f>
        <v>0</v>
      </c>
      <c r="T46" s="4">
        <f>2*'Tabulky jízd'!T50*Vzdálenosti!$F$66-Vzdálenosti!$F$66*IF('Tabulky jízd'!T50&gt;0,"1","0")</f>
        <v>0</v>
      </c>
      <c r="U46" s="4">
        <f>2*'Tabulky jízd'!U50*Vzdálenosti!$F$66-Vzdálenosti!$F$66*IF('Tabulky jízd'!U50&gt;0,"1","0")</f>
        <v>0</v>
      </c>
      <c r="V46" s="4">
        <f>2*'Tabulky jízd'!V50*Vzdálenosti!$F$66-Vzdálenosti!$F$66*IF('Tabulky jízd'!V50&gt;0,"1","0")</f>
        <v>0</v>
      </c>
      <c r="W46" s="4">
        <f>2*'Tabulky jízd'!W50*Vzdálenosti!$F$66-Vzdálenosti!$F$66*IF('Tabulky jízd'!W50&gt;0,"1","0")</f>
        <v>0</v>
      </c>
      <c r="X46" s="4">
        <f>2*'Tabulky jízd'!X50*Vzdálenosti!$F$66-Vzdálenosti!$F$66*IF('Tabulky jízd'!X50&gt;0,"1","0")</f>
        <v>0</v>
      </c>
      <c r="Y46" s="4">
        <f>2*'Tabulky jízd'!Y50*Vzdálenosti!$F$66-Vzdálenosti!$F$66*IF('Tabulky jízd'!Y50&gt;0,"1","0")</f>
        <v>0</v>
      </c>
      <c r="Z46" s="4">
        <f>2*'Tabulky jízd'!Z50*Vzdálenosti!$F$66-Vzdálenosti!$F$66*IF('Tabulky jízd'!Z50&gt;0,"1","0")</f>
        <v>0</v>
      </c>
      <c r="AA46" s="4">
        <f>2*'Tabulky jízd'!AA50*Vzdálenosti!$F$66-Vzdálenosti!$F$66*IF('Tabulky jízd'!AA50&gt;0,"1","0")</f>
        <v>0</v>
      </c>
      <c r="AB46" s="4">
        <f>2*'Tabulky jízd'!AB50*Vzdálenosti!$F$66-Vzdálenosti!$F$66*IF('Tabulky jízd'!AB50&gt;0,"1","0")</f>
        <v>0</v>
      </c>
      <c r="AC46" s="4">
        <f>2*'Tabulky jízd'!AC50*Vzdálenosti!$F$66-Vzdálenosti!$F$66*IF('Tabulky jízd'!AC50&gt;0,"1","0")</f>
        <v>0</v>
      </c>
      <c r="AD46" s="4">
        <f>2*'Tabulky jízd'!AD50*Vzdálenosti!$F$66-Vzdálenosti!$F$66*IF('Tabulky jízd'!AD50&gt;0,"1","0")</f>
        <v>0</v>
      </c>
      <c r="AE46" s="4">
        <f>2*'Tabulky jízd'!AE50*Vzdálenosti!$F$66-Vzdálenosti!$F$66*IF('Tabulky jízd'!AE50&gt;0,"1","0")</f>
        <v>0</v>
      </c>
      <c r="AF46" s="4">
        <f>2*'Tabulky jízd'!AF50*Vzdálenosti!$F$66-Vzdálenosti!$F$66*IF('Tabulky jízd'!AF50&gt;0,"1","0")</f>
        <v>0</v>
      </c>
      <c r="AG46" s="4">
        <f>2*'Tabulky jízd'!AG50*Vzdálenosti!$F$66-Vzdálenosti!$F$66*IF('Tabulky jízd'!AG50&gt;0,"1","0")</f>
        <v>0</v>
      </c>
      <c r="AH46" s="4">
        <f>2*'Tabulky jízd'!AH50*Vzdálenosti!$F$66-Vzdálenosti!$F$66*IF('Tabulky jízd'!AH50&gt;0,"1","0")</f>
        <v>0</v>
      </c>
      <c r="AI46" s="4">
        <f>2*'Tabulky jízd'!AI50*Vzdálenosti!$F$66-Vzdálenosti!$F$66*IF('Tabulky jízd'!AI50&gt;0,"1","0")</f>
        <v>0</v>
      </c>
      <c r="AJ46" s="4">
        <f>2*'Tabulky jízd'!AJ50*Vzdálenosti!$F$66-Vzdálenosti!$F$66*IF('Tabulky jízd'!AJ50&gt;0,"1","0")</f>
        <v>0</v>
      </c>
      <c r="AK46" s="4">
        <f>2*'Tabulky jízd'!AK50*Vzdálenosti!$F$66-Vzdálenosti!$F$66*IF('Tabulky jízd'!AK50&gt;0,"1","0")</f>
        <v>0</v>
      </c>
      <c r="AL46" s="4">
        <f>2*'Tabulky jízd'!AL50*Vzdálenosti!$F$66-Vzdálenosti!$F$66*IF('Tabulky jízd'!AL50&gt;0,"1","0")</f>
        <v>0</v>
      </c>
      <c r="AM46" s="4">
        <f>2*'Tabulky jízd'!AM50*Vzdálenosti!$F$66-Vzdálenosti!$F$66*IF('Tabulky jízd'!AM50&gt;0,"1","0")</f>
        <v>0</v>
      </c>
      <c r="AN46" s="4">
        <f>2*'Tabulky jízd'!AN50*Vzdálenosti!$F$66-Vzdálenosti!$F$66*IF('Tabulky jízd'!AN50&gt;0,"1","0")</f>
        <v>0</v>
      </c>
      <c r="AO46" s="4">
        <f>2*'Tabulky jízd'!AO50*Vzdálenosti!$F$66-Vzdálenosti!$F$66*IF('Tabulky jízd'!AO50&gt;0,"1","0")</f>
        <v>0</v>
      </c>
      <c r="AP46" s="4">
        <f>2*'Tabulky jízd'!AP50*Vzdálenosti!$F$66-Vzdálenosti!$F$66*IF('Tabulky jízd'!AP50&gt;0,"1","0")</f>
        <v>0</v>
      </c>
      <c r="AQ46" s="4">
        <f>2*'Tabulky jízd'!AQ50*Vzdálenosti!$F$66-Vzdálenosti!$F$66*IF('Tabulky jízd'!AQ50&gt;0,"1","0")</f>
        <v>0</v>
      </c>
      <c r="AR46" s="4">
        <f>2*'Tabulky jízd'!AR50*Vzdálenosti!$F$66-Vzdálenosti!$F$66*IF('Tabulky jízd'!AR50&gt;0,"1","0")</f>
        <v>0</v>
      </c>
      <c r="AS46" s="4">
        <f>2*'Tabulky jízd'!AS50*Vzdálenosti!$F$66-Vzdálenosti!$F$66*IF('Tabulky jízd'!AS50&gt;0,"1","0")</f>
        <v>0</v>
      </c>
      <c r="AT46" s="4">
        <f>2*'Tabulky jízd'!AT50*Vzdálenosti!$F$66-Vzdálenosti!$F$66*IF('Tabulky jízd'!AT50&gt;0,"1","0")</f>
        <v>0</v>
      </c>
      <c r="AU46" s="4">
        <f>2*'Tabulky jízd'!AU50*Vzdálenosti!$F$66-Vzdálenosti!$F$66*IF('Tabulky jízd'!AU50&gt;0,"1","0")</f>
        <v>0</v>
      </c>
      <c r="AV46" s="4">
        <f>2*'Tabulky jízd'!AV50*Vzdálenosti!$F$66-Vzdálenosti!$F$66*IF('Tabulky jízd'!AV50&gt;0,"1","0")</f>
        <v>0</v>
      </c>
      <c r="AW46" s="4">
        <f>2*'Tabulky jízd'!AW50*Vzdálenosti!$F$66-Vzdálenosti!$F$66*IF('Tabulky jízd'!AW50&gt;0,"1","0")</f>
        <v>0</v>
      </c>
      <c r="AX46" s="4">
        <f>2*'Tabulky jízd'!AX50*Vzdálenosti!$F$66-Vzdálenosti!$F$66*IF('Tabulky jízd'!AX50&gt;0,"1","0")</f>
        <v>0</v>
      </c>
      <c r="AY46" s="4">
        <f>2*'Tabulky jízd'!AY50*Vzdálenosti!$F$66-Vzdálenosti!$F$66*IF('Tabulky jízd'!AY50&gt;0,"1","0")</f>
        <v>0</v>
      </c>
      <c r="AZ46" s="4">
        <f>2*'Tabulky jízd'!AZ50*Vzdálenosti!$F$66-Vzdálenosti!$F$66*IF('Tabulky jízd'!AZ50&gt;0,"1","0")</f>
        <v>0</v>
      </c>
      <c r="BA46" s="4">
        <f>2*'Tabulky jízd'!BA50*Vzdálenosti!$F$66-Vzdálenosti!$F$66*IF('Tabulky jízd'!BA50&gt;0,"1","0")</f>
        <v>0</v>
      </c>
      <c r="BB46" s="4">
        <f>2*'Tabulky jízd'!BB50*Vzdálenosti!$F$66-Vzdálenosti!$F$66*IF('Tabulky jízd'!BB50&gt;0,"1","0")</f>
        <v>0</v>
      </c>
      <c r="BC46" s="4">
        <f>2*'Tabulky jízd'!BC50*Vzdálenosti!$F$66-Vzdálenosti!$F$66*IF('Tabulky jízd'!BC50&gt;0,"1","0")</f>
        <v>0</v>
      </c>
      <c r="BD46" s="4">
        <f>2*'Tabulky jízd'!BD50*Vzdálenosti!$F$66-Vzdálenosti!$F$66*IF('Tabulky jízd'!BD50&gt;0,"1","0")</f>
        <v>0</v>
      </c>
      <c r="BE46" s="4">
        <f>2*'Tabulky jízd'!BE50*Vzdálenosti!$F$66-Vzdálenosti!$F$66*IF('Tabulky jízd'!BE50&gt;0,"1","0")</f>
        <v>0</v>
      </c>
      <c r="BF46" s="4">
        <f>2*'Tabulky jízd'!BF50*Vzdálenosti!$F$66-Vzdálenosti!$F$66*IF('Tabulky jízd'!BF50&gt;0,"1","0")</f>
        <v>0</v>
      </c>
      <c r="BG46" s="4">
        <f>2*'Tabulky jízd'!BG50*Vzdálenosti!$F$66-Vzdálenosti!$F$66*IF('Tabulky jízd'!BG50&gt;0,"1","0")</f>
        <v>0</v>
      </c>
      <c r="BH46" s="4">
        <f>2*'Tabulky jízd'!BH50*Vzdálenosti!$F$66-Vzdálenosti!$F$66*IF('Tabulky jízd'!BH50&gt;0,"1","0")</f>
        <v>0</v>
      </c>
      <c r="BI46" s="4">
        <f>2*'Tabulky jízd'!BI50*Vzdálenosti!$F$66-Vzdálenosti!$F$66*IF('Tabulky jízd'!BI50&gt;0,"1","0")</f>
        <v>0</v>
      </c>
      <c r="BJ46" s="4">
        <f>2*'Tabulky jízd'!BJ50*Vzdálenosti!$F$66-Vzdálenosti!$F$66*IF('Tabulky jízd'!BJ50&gt;0,"1","0")</f>
        <v>0</v>
      </c>
      <c r="BK46" s="4">
        <f>2*'Tabulky jízd'!BK50*Vzdálenosti!$F$66-Vzdálenosti!$F$66*IF('Tabulky jízd'!BK50&gt;0,"1","0")</f>
        <v>0</v>
      </c>
      <c r="BL46" s="4">
        <f>2*'Tabulky jízd'!BL50*Vzdálenosti!$F$66-Vzdálenosti!$F$66*IF('Tabulky jízd'!BL50&gt;0,"1","0")</f>
        <v>0</v>
      </c>
      <c r="BM46" s="4">
        <f>2*'Tabulky jízd'!BM50*Vzdálenosti!$F$66-Vzdálenosti!$F$66*IF('Tabulky jízd'!BM50&gt;0,"1","0")</f>
        <v>0</v>
      </c>
      <c r="BN46" s="4">
        <f>2*'Tabulky jízd'!BN50*Vzdálenosti!$F$66-Vzdálenosti!$F$66*IF('Tabulky jízd'!BN50&gt;0,"1","0")</f>
        <v>0</v>
      </c>
      <c r="BO46" s="4">
        <f>2*'Tabulky jízd'!BO50*Vzdálenosti!$F$66-Vzdálenosti!$F$66*IF('Tabulky jízd'!BO50&gt;0,"1","0")</f>
        <v>0</v>
      </c>
      <c r="BP46" s="4">
        <f>2*'Tabulky jízd'!BP50*Vzdálenosti!$F$66-Vzdálenosti!$F$66*IF('Tabulky jízd'!BP50&gt;0,"1","0")</f>
        <v>0</v>
      </c>
      <c r="BQ46" s="4">
        <f>2*'Tabulky jízd'!BQ50*Vzdálenosti!$F$66-Vzdálenosti!$F$66*IF('Tabulky jízd'!BQ50&gt;0,"1","0")</f>
        <v>0</v>
      </c>
      <c r="BR46" s="4">
        <f>2*'Tabulky jízd'!BR50*Vzdálenosti!$F$66-Vzdálenosti!$F$66*IF('Tabulky jízd'!BR50&gt;0,"1","0")</f>
        <v>0</v>
      </c>
      <c r="BS46" s="4">
        <f>2*'Tabulky jízd'!BS50*Vzdálenosti!$F$66-Vzdálenosti!$F$66*IF('Tabulky jízd'!BS50&gt;0,"1","0")</f>
        <v>0</v>
      </c>
      <c r="BT46" s="4">
        <f>2*'Tabulky jízd'!BT50*Vzdálenosti!$F$66-Vzdálenosti!$F$66*IF('Tabulky jízd'!BT50&gt;0,"1","0")</f>
        <v>0</v>
      </c>
      <c r="BU46" s="4">
        <f>2*'Tabulky jízd'!BU50*Vzdálenosti!$F$66-Vzdálenosti!$F$66*IF('Tabulky jízd'!BU50&gt;0,"1","0")</f>
        <v>0</v>
      </c>
      <c r="BV46" s="4">
        <f>2*'Tabulky jízd'!BV50*Vzdálenosti!$F$66-Vzdálenosti!$F$66*IF('Tabulky jízd'!BV50&gt;0,"1","0")</f>
        <v>0</v>
      </c>
      <c r="BW46" s="4">
        <f>2*'Tabulky jízd'!BW50*Vzdálenosti!$F$66-Vzdálenosti!$F$66*IF('Tabulky jízd'!BW50&gt;0,"1","0")</f>
        <v>0</v>
      </c>
      <c r="BX46" s="4">
        <f>2*'Tabulky jízd'!BX50*Vzdálenosti!$F$66-Vzdálenosti!$F$66*IF('Tabulky jízd'!BX50&gt;0,"1","0")</f>
        <v>0</v>
      </c>
      <c r="BY46" s="4">
        <f>2*'Tabulky jízd'!BY50*Vzdálenosti!$F$66-Vzdálenosti!$F$66*IF('Tabulky jízd'!BY50&gt;0,"1","0")</f>
        <v>0</v>
      </c>
      <c r="BZ46" s="4">
        <f>2*'Tabulky jízd'!BZ50*Vzdálenosti!$F$66-Vzdálenosti!$F$66*IF('Tabulky jízd'!BZ50&gt;0,"1","0")</f>
        <v>0</v>
      </c>
      <c r="CA46" s="4">
        <f>2*'Tabulky jízd'!CA50*Vzdálenosti!$F$66-Vzdálenosti!$F$66*IF('Tabulky jízd'!CA50&gt;0,"1","0")</f>
        <v>0</v>
      </c>
      <c r="CB46" s="4">
        <f>2*'Tabulky jízd'!CB50*Vzdálenosti!$F$66-Vzdálenosti!$F$66*IF('Tabulky jízd'!CB50&gt;0,"1","0")</f>
        <v>0</v>
      </c>
      <c r="CC46" s="4">
        <f>2*'Tabulky jízd'!CC50*Vzdálenosti!$F$66-Vzdálenosti!$F$66*IF('Tabulky jízd'!CC50&gt;0,"1","0")</f>
        <v>0</v>
      </c>
      <c r="CD46" s="4">
        <f>2*'Tabulky jízd'!CD50*Vzdálenosti!$F$66-Vzdálenosti!$F$66*IF('Tabulky jízd'!CD50&gt;0,"1","0")</f>
        <v>41</v>
      </c>
      <c r="CE46" s="4">
        <f>2*'Tabulky jízd'!CE50*Vzdálenosti!$F$66-Vzdálenosti!$F$66*IF('Tabulky jízd'!CE50&gt;0,"1","0")</f>
        <v>0</v>
      </c>
      <c r="CF46" s="4">
        <f>2*'Tabulky jízd'!CF50*Vzdálenosti!$F$66-Vzdálenosti!$F$66*IF('Tabulky jízd'!CF50&gt;0,"1","0")</f>
        <v>0</v>
      </c>
      <c r="CG46" s="4">
        <f>2*'Tabulky jízd'!CG50*Vzdálenosti!$F$66-Vzdálenosti!$F$66*IF('Tabulky jízd'!CG50&gt;0,"1","0")</f>
        <v>0</v>
      </c>
      <c r="CH46" s="4">
        <f>2*'Tabulky jízd'!CH50*Vzdálenosti!$F$66-Vzdálenosti!$F$66*IF('Tabulky jízd'!CH50&gt;0,"1","0")</f>
        <v>0</v>
      </c>
      <c r="CI46" s="4">
        <f>2*'Tabulky jízd'!CI50*Vzdálenosti!$F$66-Vzdálenosti!$F$66*IF('Tabulky jízd'!CI50&gt;0,"1","0")</f>
        <v>0</v>
      </c>
      <c r="CJ46" s="4">
        <f>2*'Tabulky jízd'!CJ50*Vzdálenosti!$F$66-Vzdálenosti!$F$66*IF('Tabulky jízd'!CJ50&gt;0,"1","0")</f>
        <v>0</v>
      </c>
      <c r="CK46" s="4">
        <f>2*'Tabulky jízd'!CK50*Vzdálenosti!$F$66-Vzdálenosti!$F$66*IF('Tabulky jízd'!CK50&gt;0,"1","0")</f>
        <v>0</v>
      </c>
      <c r="CL46" s="4">
        <f>2*'Tabulky jízd'!CL50*Vzdálenosti!$F$66-Vzdálenosti!$F$66*IF('Tabulky jízd'!CL50&gt;0,"1","0")</f>
        <v>0</v>
      </c>
      <c r="CM46" s="4">
        <f>2*'Tabulky jízd'!CM50*Vzdálenosti!$F$66-Vzdálenosti!$F$66*IF('Tabulky jízd'!CM50&gt;0,"1","0")</f>
        <v>0</v>
      </c>
      <c r="CN46" s="4">
        <f>2*'Tabulky jízd'!CN50*Vzdálenosti!$F$66-Vzdálenosti!$F$66*IF('Tabulky jízd'!CN50&gt;0,"1","0")</f>
        <v>0</v>
      </c>
      <c r="CO46" s="4">
        <f>2*'Tabulky jízd'!CO50*Vzdálenosti!$F$66-Vzdálenosti!$F$66*IF('Tabulky jízd'!CO50&gt;0,"1","0")</f>
        <v>0</v>
      </c>
      <c r="CP46" s="4">
        <f>2*'Tabulky jízd'!CP50*Vzdálenosti!$F$66-Vzdálenosti!$F$66*IF('Tabulky jízd'!CP50&gt;0,"1","0")</f>
        <v>0</v>
      </c>
      <c r="CQ46" s="4">
        <f>2*'Tabulky jízd'!CQ50*Vzdálenosti!$F$66-Vzdálenosti!$F$66*IF('Tabulky jízd'!CQ50&gt;0,"1","0")</f>
        <v>0</v>
      </c>
      <c r="CR46" s="4">
        <f>2*'Tabulky jízd'!CR50*Vzdálenosti!$F$66-Vzdálenosti!$F$66*IF('Tabulky jízd'!CR50&gt;0,"1","0")</f>
        <v>0</v>
      </c>
      <c r="CS46" s="4">
        <f>2*'Tabulky jízd'!CS50*Vzdálenosti!$F$66-Vzdálenosti!$F$66*IF('Tabulky jízd'!CS50&gt;0,"1","0")</f>
        <v>0</v>
      </c>
      <c r="CT46" s="4">
        <f>2*'Tabulky jízd'!CT50*Vzdálenosti!$F$66-Vzdálenosti!$F$66*IF('Tabulky jízd'!CT50&gt;0,"1","0")</f>
        <v>0</v>
      </c>
      <c r="CU46" s="4">
        <f>2*'Tabulky jízd'!CU50*Vzdálenosti!$F$66-Vzdálenosti!$F$66*IF('Tabulky jízd'!CU50&gt;0,"1","0")</f>
        <v>0</v>
      </c>
      <c r="CV46" s="4">
        <f>2*'Tabulky jízd'!CV50*Vzdálenosti!$F$66-Vzdálenosti!$F$66*IF('Tabulky jízd'!CV50&gt;0,"1","0")</f>
        <v>0</v>
      </c>
      <c r="CW46" s="16">
        <f t="shared" si="2"/>
        <v>41</v>
      </c>
    </row>
    <row r="47" spans="1:101" s="15" customFormat="1" x14ac:dyDescent="0.25">
      <c r="A47" s="19"/>
      <c r="B47" s="4" t="s">
        <v>57</v>
      </c>
      <c r="C47" s="4" t="s">
        <v>56</v>
      </c>
      <c r="D47" s="16" t="s">
        <v>99</v>
      </c>
      <c r="E47" s="4" t="s">
        <v>67</v>
      </c>
      <c r="F47" s="16">
        <v>3</v>
      </c>
      <c r="G47" s="16"/>
      <c r="H47" s="4">
        <f>2*'Tabulky jízd'!H51*Vzdálenosti!$F$59-Vzdálenosti!$F$59*IF('Tabulky jízd'!H51&gt;0,"1","0")</f>
        <v>0</v>
      </c>
      <c r="I47" s="4">
        <f>2*'Tabulky jízd'!I51*Vzdálenosti!$F$59-Vzdálenosti!$F$59*IF('Tabulky jízd'!I51&gt;0,"1","0")</f>
        <v>0</v>
      </c>
      <c r="J47" s="4">
        <f>2*'Tabulky jízd'!J51*Vzdálenosti!$F$59-Vzdálenosti!$F$59*IF('Tabulky jízd'!J51&gt;0,"1","0")</f>
        <v>0</v>
      </c>
      <c r="K47" s="4">
        <f>2*'Tabulky jízd'!K51*Vzdálenosti!$F$59-Vzdálenosti!$F$59*IF('Tabulky jízd'!K51&gt;0,"1","0")</f>
        <v>0</v>
      </c>
      <c r="L47" s="4">
        <f>2*'Tabulky jízd'!L51*Vzdálenosti!$F$59-Vzdálenosti!$F$59*IF('Tabulky jízd'!L51&gt;0,"1","0")</f>
        <v>0</v>
      </c>
      <c r="M47" s="4">
        <f>2*'Tabulky jízd'!M51*Vzdálenosti!$F$59-Vzdálenosti!$F$59*IF('Tabulky jízd'!M51&gt;0,"1","0")</f>
        <v>0</v>
      </c>
      <c r="N47" s="4">
        <f>2*'Tabulky jízd'!N51*Vzdálenosti!$F$59-Vzdálenosti!$F$59*IF('Tabulky jízd'!N51&gt;0,"1","0")</f>
        <v>6532</v>
      </c>
      <c r="O47" s="4">
        <f>2*'Tabulky jízd'!O51*Vzdálenosti!$F$59-Vzdálenosti!$F$59*IF('Tabulky jízd'!O51&gt;0,"1","0")</f>
        <v>6532</v>
      </c>
      <c r="P47" s="4">
        <f>2*'Tabulky jízd'!P51*Vzdálenosti!$F$59-Vzdálenosti!$F$59*IF('Tabulky jízd'!P51&gt;0,"1","0")</f>
        <v>6532</v>
      </c>
      <c r="Q47" s="4">
        <f>2*'Tabulky jízd'!Q51*Vzdálenosti!$F$59-Vzdálenosti!$F$59*IF('Tabulky jízd'!Q51&gt;0,"1","0")</f>
        <v>6532</v>
      </c>
      <c r="R47" s="4">
        <f>2*'Tabulky jízd'!R51*Vzdálenosti!$F$59-Vzdálenosti!$F$59*IF('Tabulky jízd'!R51&gt;0,"1","0")</f>
        <v>6532</v>
      </c>
      <c r="S47" s="4">
        <f>2*'Tabulky jízd'!S51*Vzdálenosti!$F$59-Vzdálenosti!$F$59*IF('Tabulky jízd'!S51&gt;0,"1","0")</f>
        <v>6532</v>
      </c>
      <c r="T47" s="4">
        <f>2*'Tabulky jízd'!T51*Vzdálenosti!$F$59-Vzdálenosti!$F$59*IF('Tabulky jízd'!T51&gt;0,"1","0")</f>
        <v>4828</v>
      </c>
      <c r="U47" s="4">
        <f>2*'Tabulky jízd'!U51*Vzdálenosti!$F$59-Vzdálenosti!$F$59*IF('Tabulky jízd'!U51&gt;0,"1","0")</f>
        <v>0</v>
      </c>
      <c r="V47" s="4">
        <f>2*'Tabulky jízd'!V51*Vzdálenosti!$F$59-Vzdálenosti!$F$59*IF('Tabulky jízd'!V51&gt;0,"1","0")</f>
        <v>0</v>
      </c>
      <c r="W47" s="4">
        <f>2*'Tabulky jízd'!W51*Vzdálenosti!$F$59-Vzdálenosti!$F$59*IF('Tabulky jízd'!W51&gt;0,"1","0")</f>
        <v>0</v>
      </c>
      <c r="X47" s="4">
        <f>2*'Tabulky jízd'!X51*Vzdálenosti!$F$59-Vzdálenosti!$F$59*IF('Tabulky jízd'!X51&gt;0,"1","0")</f>
        <v>0</v>
      </c>
      <c r="Y47" s="4">
        <f>2*'Tabulky jízd'!Y51*Vzdálenosti!$F$59-Vzdálenosti!$F$59*IF('Tabulky jízd'!Y51&gt;0,"1","0")</f>
        <v>0</v>
      </c>
      <c r="Z47" s="4">
        <f>2*'Tabulky jízd'!Z51*Vzdálenosti!$F$59-Vzdálenosti!$F$59*IF('Tabulky jízd'!Z51&gt;0,"1","0")</f>
        <v>6532</v>
      </c>
      <c r="AA47" s="4">
        <f>2*'Tabulky jízd'!AA51*Vzdálenosti!$F$59-Vzdálenosti!$F$59*IF('Tabulky jízd'!AA51&gt;0,"1","0")</f>
        <v>7100</v>
      </c>
      <c r="AB47" s="4">
        <f>2*'Tabulky jízd'!AB51*Vzdálenosti!$F$59-Vzdálenosti!$F$59*IF('Tabulky jízd'!AB51&gt;0,"1","0")</f>
        <v>0</v>
      </c>
      <c r="AC47" s="4">
        <f>2*'Tabulky jízd'!AC51*Vzdálenosti!$F$59-Vzdálenosti!$F$59*IF('Tabulky jízd'!AC51&gt;0,"1","0")</f>
        <v>0</v>
      </c>
      <c r="AD47" s="4">
        <f>2*'Tabulky jízd'!AD51*Vzdálenosti!$F$59-Vzdálenosti!$F$59*IF('Tabulky jízd'!AD51&gt;0,"1","0")</f>
        <v>0</v>
      </c>
      <c r="AE47" s="4">
        <f>2*'Tabulky jízd'!AE51*Vzdálenosti!$F$59-Vzdálenosti!$F$59*IF('Tabulky jízd'!AE51&gt;0,"1","0")</f>
        <v>0</v>
      </c>
      <c r="AF47" s="4">
        <f>2*'Tabulky jízd'!AF51*Vzdálenosti!$F$59-Vzdálenosti!$F$59*IF('Tabulky jízd'!AF51&gt;0,"1","0")</f>
        <v>0</v>
      </c>
      <c r="AG47" s="4">
        <f>2*'Tabulky jízd'!AG51*Vzdálenosti!$F$59-Vzdálenosti!$F$59*IF('Tabulky jízd'!AG51&gt;0,"1","0")</f>
        <v>0</v>
      </c>
      <c r="AH47" s="4">
        <f>2*'Tabulky jízd'!AH51*Vzdálenosti!$F$59-Vzdálenosti!$F$59*IF('Tabulky jízd'!AH51&gt;0,"1","0")</f>
        <v>0</v>
      </c>
      <c r="AI47" s="4">
        <f>2*'Tabulky jízd'!AI51*Vzdálenosti!$F$59-Vzdálenosti!$F$59*IF('Tabulky jízd'!AI51&gt;0,"1","0")</f>
        <v>7100</v>
      </c>
      <c r="AJ47" s="4">
        <f>2*'Tabulky jízd'!AJ51*Vzdálenosti!$F$59-Vzdálenosti!$F$59*IF('Tabulky jízd'!AJ51&gt;0,"1","0")</f>
        <v>6532</v>
      </c>
      <c r="AK47" s="4">
        <f>2*'Tabulky jízd'!AK51*Vzdálenosti!$F$59-Vzdálenosti!$F$59*IF('Tabulky jízd'!AK51&gt;0,"1","0")</f>
        <v>6532</v>
      </c>
      <c r="AL47" s="4">
        <f>2*'Tabulky jízd'!AL51*Vzdálenosti!$F$59-Vzdálenosti!$F$59*IF('Tabulky jízd'!AL51&gt;0,"1","0")</f>
        <v>6532</v>
      </c>
      <c r="AM47" s="4">
        <f>2*'Tabulky jízd'!AM51*Vzdálenosti!$F$59-Vzdálenosti!$F$59*IF('Tabulky jízd'!AM51&gt;0,"1","0")</f>
        <v>6532</v>
      </c>
      <c r="AN47" s="4">
        <f>2*'Tabulky jízd'!AN51*Vzdálenosti!$F$59-Vzdálenosti!$F$59*IF('Tabulky jízd'!AN51&gt;0,"1","0")</f>
        <v>6532</v>
      </c>
      <c r="AO47" s="4">
        <f>2*'Tabulky jízd'!AO51*Vzdálenosti!$F$59-Vzdálenosti!$F$59*IF('Tabulky jízd'!AO51&gt;0,"1","0")</f>
        <v>2556</v>
      </c>
      <c r="AP47" s="4">
        <f>2*'Tabulky jízd'!AP51*Vzdálenosti!$F$59-Vzdálenosti!$F$59*IF('Tabulky jízd'!AP51&gt;0,"1","0")</f>
        <v>0</v>
      </c>
      <c r="AQ47" s="4">
        <f>2*'Tabulky jízd'!AQ51*Vzdálenosti!$F$59-Vzdálenosti!$F$59*IF('Tabulky jízd'!AQ51&gt;0,"1","0")</f>
        <v>0</v>
      </c>
      <c r="AR47" s="4">
        <f>2*'Tabulky jízd'!AR51*Vzdálenosti!$F$59-Vzdálenosti!$F$59*IF('Tabulky jízd'!AR51&gt;0,"1","0")</f>
        <v>0</v>
      </c>
      <c r="AS47" s="4">
        <f>2*'Tabulky jízd'!AS51*Vzdálenosti!$F$59-Vzdálenosti!$F$59*IF('Tabulky jízd'!AS51&gt;0,"1","0")</f>
        <v>0</v>
      </c>
      <c r="AT47" s="4">
        <f>2*'Tabulky jízd'!AT51*Vzdálenosti!$F$59-Vzdálenosti!$F$59*IF('Tabulky jízd'!AT51&gt;0,"1","0")</f>
        <v>0</v>
      </c>
      <c r="AU47" s="4">
        <f>2*'Tabulky jízd'!AU51*Vzdálenosti!$F$59-Vzdálenosti!$F$59*IF('Tabulky jízd'!AU51&gt;0,"1","0")</f>
        <v>0</v>
      </c>
      <c r="AV47" s="4">
        <f>2*'Tabulky jízd'!AV51*Vzdálenosti!$F$59-Vzdálenosti!$F$59*IF('Tabulky jízd'!AV51&gt;0,"1","0")</f>
        <v>0</v>
      </c>
      <c r="AW47" s="4">
        <f>2*'Tabulky jízd'!AW51*Vzdálenosti!$F$59-Vzdálenosti!$F$59*IF('Tabulky jízd'!AW51&gt;0,"1","0")</f>
        <v>0</v>
      </c>
      <c r="AX47" s="4">
        <f>2*'Tabulky jízd'!AX51*Vzdálenosti!$F$59-Vzdálenosti!$F$59*IF('Tabulky jízd'!AX51&gt;0,"1","0")</f>
        <v>0</v>
      </c>
      <c r="AY47" s="4">
        <f>2*'Tabulky jízd'!AY51*Vzdálenosti!$F$59-Vzdálenosti!$F$59*IF('Tabulky jízd'!AY51&gt;0,"1","0")</f>
        <v>0</v>
      </c>
      <c r="AZ47" s="4">
        <f>2*'Tabulky jízd'!AZ51*Vzdálenosti!$F$59-Vzdálenosti!$F$59*IF('Tabulky jízd'!AZ51&gt;0,"1","0")</f>
        <v>0</v>
      </c>
      <c r="BA47" s="4">
        <f>2*'Tabulky jízd'!BA51*Vzdálenosti!$F$59-Vzdálenosti!$F$59*IF('Tabulky jízd'!BA51&gt;0,"1","0")</f>
        <v>0</v>
      </c>
      <c r="BB47" s="4">
        <f>2*'Tabulky jízd'!BB51*Vzdálenosti!$F$59-Vzdálenosti!$F$59*IF('Tabulky jízd'!BB51&gt;0,"1","0")</f>
        <v>0</v>
      </c>
      <c r="BC47" s="4">
        <f>2*'Tabulky jízd'!BC51*Vzdálenosti!$F$59-Vzdálenosti!$F$59*IF('Tabulky jízd'!BC51&gt;0,"1","0")</f>
        <v>0</v>
      </c>
      <c r="BD47" s="4">
        <f>2*'Tabulky jízd'!BD51*Vzdálenosti!$F$59-Vzdálenosti!$F$59*IF('Tabulky jízd'!BD51&gt;0,"1","0")</f>
        <v>0</v>
      </c>
      <c r="BE47" s="4">
        <f>2*'Tabulky jízd'!BE51*Vzdálenosti!$F$59-Vzdálenosti!$F$59*IF('Tabulky jízd'!BE51&gt;0,"1","0")</f>
        <v>0</v>
      </c>
      <c r="BF47" s="4">
        <f>2*'Tabulky jízd'!BF51*Vzdálenosti!$F$59-Vzdálenosti!$F$59*IF('Tabulky jízd'!BF51&gt;0,"1","0")</f>
        <v>0</v>
      </c>
      <c r="BG47" s="4">
        <f>2*'Tabulky jízd'!BG51*Vzdálenosti!$F$59-Vzdálenosti!$F$59*IF('Tabulky jízd'!BG51&gt;0,"1","0")</f>
        <v>0</v>
      </c>
      <c r="BH47" s="4">
        <f>2*'Tabulky jízd'!BH51*Vzdálenosti!$F$59-Vzdálenosti!$F$59*IF('Tabulky jízd'!BH51&gt;0,"1","0")</f>
        <v>0</v>
      </c>
      <c r="BI47" s="4">
        <f>2*'Tabulky jízd'!BI51*Vzdálenosti!$F$59-Vzdálenosti!$F$59*IF('Tabulky jízd'!BI51&gt;0,"1","0")</f>
        <v>0</v>
      </c>
      <c r="BJ47" s="4">
        <f>2*'Tabulky jízd'!BJ51*Vzdálenosti!$F$59-Vzdálenosti!$F$59*IF('Tabulky jízd'!BJ51&gt;0,"1","0")</f>
        <v>0</v>
      </c>
      <c r="BK47" s="4">
        <f>2*'Tabulky jízd'!BK51*Vzdálenosti!$F$59-Vzdálenosti!$F$59*IF('Tabulky jízd'!BK51&gt;0,"1","0")</f>
        <v>0</v>
      </c>
      <c r="BL47" s="4">
        <f>2*'Tabulky jízd'!BL51*Vzdálenosti!$F$59-Vzdálenosti!$F$59*IF('Tabulky jízd'!BL51&gt;0,"1","0")</f>
        <v>6532</v>
      </c>
      <c r="BM47" s="4">
        <f>2*'Tabulky jízd'!BM51*Vzdálenosti!$F$59-Vzdálenosti!$F$59*IF('Tabulky jízd'!BM51&gt;0,"1","0")</f>
        <v>6532</v>
      </c>
      <c r="BN47" s="4">
        <f>2*'Tabulky jízd'!BN51*Vzdálenosti!$F$59-Vzdálenosti!$F$59*IF('Tabulky jízd'!BN51&gt;0,"1","0")</f>
        <v>6532</v>
      </c>
      <c r="BO47" s="4">
        <f>2*'Tabulky jízd'!BO51*Vzdálenosti!$F$59-Vzdálenosti!$F$59*IF('Tabulky jízd'!BO51&gt;0,"1","0")</f>
        <v>6532</v>
      </c>
      <c r="BP47" s="4">
        <f>2*'Tabulky jízd'!BP51*Vzdálenosti!$F$59-Vzdálenosti!$F$59*IF('Tabulky jízd'!BP51&gt;0,"1","0")</f>
        <v>6532</v>
      </c>
      <c r="BQ47" s="4">
        <f>2*'Tabulky jízd'!BQ51*Vzdálenosti!$F$59-Vzdálenosti!$F$59*IF('Tabulky jízd'!BQ51&gt;0,"1","0")</f>
        <v>6532</v>
      </c>
      <c r="BR47" s="4">
        <f>2*'Tabulky jízd'!BR51*Vzdálenosti!$F$59-Vzdálenosti!$F$59*IF('Tabulky jízd'!BR51&gt;0,"1","0")</f>
        <v>2556</v>
      </c>
      <c r="BS47" s="4">
        <f>2*'Tabulky jízd'!BS51*Vzdálenosti!$F$59-Vzdálenosti!$F$59*IF('Tabulky jízd'!BS51&gt;0,"1","0")</f>
        <v>0</v>
      </c>
      <c r="BT47" s="4">
        <f>2*'Tabulky jízd'!BT51*Vzdálenosti!$F$59-Vzdálenosti!$F$59*IF('Tabulky jízd'!BT51&gt;0,"1","0")</f>
        <v>0</v>
      </c>
      <c r="BU47" s="4">
        <f>2*'Tabulky jízd'!BU51*Vzdálenosti!$F$59-Vzdálenosti!$F$59*IF('Tabulky jízd'!BU51&gt;0,"1","0")</f>
        <v>0</v>
      </c>
      <c r="BV47" s="4">
        <f>2*'Tabulky jízd'!BV51*Vzdálenosti!$F$59-Vzdálenosti!$F$59*IF('Tabulky jízd'!BV51&gt;0,"1","0")</f>
        <v>0</v>
      </c>
      <c r="BW47" s="4">
        <f>2*'Tabulky jízd'!BW51*Vzdálenosti!$F$59-Vzdálenosti!$F$59*IF('Tabulky jízd'!BW51&gt;0,"1","0")</f>
        <v>0</v>
      </c>
      <c r="BX47" s="4">
        <f>2*'Tabulky jízd'!BX51*Vzdálenosti!$F$59-Vzdálenosti!$F$59*IF('Tabulky jízd'!BX51&gt;0,"1","0")</f>
        <v>0</v>
      </c>
      <c r="BY47" s="4">
        <f>2*'Tabulky jízd'!BY51*Vzdálenosti!$F$59-Vzdálenosti!$F$59*IF('Tabulky jízd'!BY51&gt;0,"1","0")</f>
        <v>6532</v>
      </c>
      <c r="BZ47" s="4">
        <f>2*'Tabulky jízd'!BZ51*Vzdálenosti!$F$59-Vzdálenosti!$F$59*IF('Tabulky jízd'!BZ51&gt;0,"1","0")</f>
        <v>7100</v>
      </c>
      <c r="CA47" s="4">
        <f>2*'Tabulky jízd'!CA51*Vzdálenosti!$F$59-Vzdálenosti!$F$59*IF('Tabulky jízd'!CA51&gt;0,"1","0")</f>
        <v>6532</v>
      </c>
      <c r="CB47" s="4">
        <f>2*'Tabulky jízd'!CB51*Vzdálenosti!$F$59-Vzdálenosti!$F$59*IF('Tabulky jízd'!CB51&gt;0,"1","0")</f>
        <v>6532</v>
      </c>
      <c r="CC47" s="4">
        <f>2*'Tabulky jízd'!CC51*Vzdálenosti!$F$59-Vzdálenosti!$F$59*IF('Tabulky jízd'!CC51&gt;0,"1","0")</f>
        <v>6532</v>
      </c>
      <c r="CD47" s="4">
        <f>2*'Tabulky jízd'!CD51*Vzdálenosti!$F$59-Vzdálenosti!$F$59*IF('Tabulky jízd'!CD51&gt;0,"1","0")</f>
        <v>3124</v>
      </c>
      <c r="CE47" s="4">
        <f>2*'Tabulky jízd'!CE51*Vzdálenosti!$F$59-Vzdálenosti!$F$59*IF('Tabulky jízd'!CE51&gt;0,"1","0")</f>
        <v>0</v>
      </c>
      <c r="CF47" s="4">
        <f>2*'Tabulky jízd'!CF51*Vzdálenosti!$F$59-Vzdálenosti!$F$59*IF('Tabulky jízd'!CF51&gt;0,"1","0")</f>
        <v>0</v>
      </c>
      <c r="CG47" s="4">
        <f>2*'Tabulky jízd'!CG51*Vzdálenosti!$F$59-Vzdálenosti!$F$59*IF('Tabulky jízd'!CG51&gt;0,"1","0")</f>
        <v>0</v>
      </c>
      <c r="CH47" s="4">
        <f>2*'Tabulky jízd'!CH51*Vzdálenosti!$F$59-Vzdálenosti!$F$59*IF('Tabulky jízd'!CH51&gt;0,"1","0")</f>
        <v>0</v>
      </c>
      <c r="CI47" s="4">
        <f>2*'Tabulky jízd'!CI51*Vzdálenosti!$F$59-Vzdálenosti!$F$59*IF('Tabulky jízd'!CI51&gt;0,"1","0")</f>
        <v>0</v>
      </c>
      <c r="CJ47" s="4">
        <f>2*'Tabulky jízd'!CJ51*Vzdálenosti!$F$59-Vzdálenosti!$F$59*IF('Tabulky jízd'!CJ51&gt;0,"1","0")</f>
        <v>0</v>
      </c>
      <c r="CK47" s="4">
        <f>2*'Tabulky jízd'!CK51*Vzdálenosti!$F$59-Vzdálenosti!$F$59*IF('Tabulky jízd'!CK51&gt;0,"1","0")</f>
        <v>0</v>
      </c>
      <c r="CL47" s="4">
        <f>2*'Tabulky jízd'!CL51*Vzdálenosti!$F$59-Vzdálenosti!$F$59*IF('Tabulky jízd'!CL51&gt;0,"1","0")</f>
        <v>0</v>
      </c>
      <c r="CM47" s="4">
        <f>2*'Tabulky jízd'!CM51*Vzdálenosti!$F$59-Vzdálenosti!$F$59*IF('Tabulky jízd'!CM51&gt;0,"1","0")</f>
        <v>0</v>
      </c>
      <c r="CN47" s="4">
        <f>2*'Tabulky jízd'!CN51*Vzdálenosti!$F$59-Vzdálenosti!$F$59*IF('Tabulky jízd'!CN51&gt;0,"1","0")</f>
        <v>0</v>
      </c>
      <c r="CO47" s="4">
        <f>2*'Tabulky jízd'!CO51*Vzdálenosti!$F$59-Vzdálenosti!$F$59*IF('Tabulky jízd'!CO51&gt;0,"1","0")</f>
        <v>0</v>
      </c>
      <c r="CP47" s="4">
        <f>2*'Tabulky jízd'!CP51*Vzdálenosti!$F$59-Vzdálenosti!$F$59*IF('Tabulky jízd'!CP51&gt;0,"1","0")</f>
        <v>0</v>
      </c>
      <c r="CQ47" s="4">
        <f>2*'Tabulky jízd'!CQ51*Vzdálenosti!$F$59-Vzdálenosti!$F$59*IF('Tabulky jízd'!CQ51&gt;0,"1","0")</f>
        <v>0</v>
      </c>
      <c r="CR47" s="4">
        <f>2*'Tabulky jízd'!CR51*Vzdálenosti!$F$59-Vzdálenosti!$F$59*IF('Tabulky jízd'!CR51&gt;0,"1","0")</f>
        <v>0</v>
      </c>
      <c r="CS47" s="4">
        <f>2*'Tabulky jízd'!CS51*Vzdálenosti!$F$59-Vzdálenosti!$F$59*IF('Tabulky jízd'!CS51&gt;0,"1","0")</f>
        <v>0</v>
      </c>
      <c r="CT47" s="4">
        <f>2*'Tabulky jízd'!CT51*Vzdálenosti!$F$59-Vzdálenosti!$F$59*IF('Tabulky jízd'!CT51&gt;0,"1","0")</f>
        <v>0</v>
      </c>
      <c r="CU47" s="4">
        <f>2*'Tabulky jízd'!CU51*Vzdálenosti!$F$59-Vzdálenosti!$F$59*IF('Tabulky jízd'!CU51&gt;0,"1","0")</f>
        <v>0</v>
      </c>
      <c r="CV47" s="4">
        <f>2*'Tabulky jízd'!CV51*Vzdálenosti!$F$59-Vzdálenosti!$F$59*IF('Tabulky jízd'!CV51&gt;0,"1","0")</f>
        <v>0</v>
      </c>
      <c r="CW47" s="16">
        <f t="shared" si="2"/>
        <v>178068</v>
      </c>
    </row>
    <row r="48" spans="1:101" s="15" customFormat="1" x14ac:dyDescent="0.25">
      <c r="A48" s="19"/>
      <c r="B48" s="4" t="s">
        <v>54</v>
      </c>
      <c r="C48" s="4" t="s">
        <v>64</v>
      </c>
      <c r="D48" s="16" t="s">
        <v>99</v>
      </c>
      <c r="E48" s="4" t="s">
        <v>68</v>
      </c>
      <c r="F48" s="16">
        <v>3</v>
      </c>
      <c r="G48" s="16"/>
      <c r="H48" s="4">
        <f>2*'Tabulky jízd'!H52*Vzdálenosti!$F$60-Vzdálenosti!$F$60*IF('Tabulky jízd'!H52&gt;0,"1","0")</f>
        <v>0</v>
      </c>
      <c r="I48" s="4">
        <f>2*'Tabulky jízd'!I52*Vzdálenosti!$F$60-Vzdálenosti!$F$60*IF('Tabulky jízd'!I52&gt;0,"1","0")</f>
        <v>0</v>
      </c>
      <c r="J48" s="4">
        <f>2*'Tabulky jízd'!J52*Vzdálenosti!$F$60-Vzdálenosti!$F$60*IF('Tabulky jízd'!J52&gt;0,"1","0")</f>
        <v>0</v>
      </c>
      <c r="K48" s="4">
        <f>2*'Tabulky jízd'!K52*Vzdálenosti!$F$60-Vzdálenosti!$F$60*IF('Tabulky jízd'!K52&gt;0,"1","0")</f>
        <v>0</v>
      </c>
      <c r="L48" s="4">
        <f>2*'Tabulky jízd'!L52*Vzdálenosti!$F$60-Vzdálenosti!$F$60*IF('Tabulky jízd'!L52&gt;0,"1","0")</f>
        <v>0</v>
      </c>
      <c r="M48" s="4">
        <f>2*'Tabulky jízd'!M52*Vzdálenosti!$F$60-Vzdálenosti!$F$60*IF('Tabulky jízd'!M52&gt;0,"1","0")</f>
        <v>0</v>
      </c>
      <c r="N48" s="4">
        <f>2*'Tabulky jízd'!N52*Vzdálenosti!$F$60-Vzdálenosti!$F$60*IF('Tabulky jízd'!N52&gt;0,"1","0")</f>
        <v>0</v>
      </c>
      <c r="O48" s="4">
        <f>2*'Tabulky jízd'!O52*Vzdálenosti!$F$60-Vzdálenosti!$F$60*IF('Tabulky jízd'!O52&gt;0,"1","0")</f>
        <v>0</v>
      </c>
      <c r="P48" s="4">
        <f>2*'Tabulky jízd'!P52*Vzdálenosti!$F$60-Vzdálenosti!$F$60*IF('Tabulky jízd'!P52&gt;0,"1","0")</f>
        <v>0</v>
      </c>
      <c r="Q48" s="4">
        <f>2*'Tabulky jízd'!Q52*Vzdálenosti!$F$60-Vzdálenosti!$F$60*IF('Tabulky jízd'!Q52&gt;0,"1","0")</f>
        <v>0</v>
      </c>
      <c r="R48" s="4">
        <f>2*'Tabulky jízd'!R52*Vzdálenosti!$F$60-Vzdálenosti!$F$60*IF('Tabulky jízd'!R52&gt;0,"1","0")</f>
        <v>0</v>
      </c>
      <c r="S48" s="4">
        <f>2*'Tabulky jízd'!S52*Vzdálenosti!$F$60-Vzdálenosti!$F$60*IF('Tabulky jízd'!S52&gt;0,"1","0")</f>
        <v>0</v>
      </c>
      <c r="T48" s="4">
        <f>2*'Tabulky jízd'!T52*Vzdálenosti!$F$60-Vzdálenosti!$F$60*IF('Tabulky jízd'!T52&gt;0,"1","0")</f>
        <v>0</v>
      </c>
      <c r="U48" s="4">
        <f>2*'Tabulky jízd'!U52*Vzdálenosti!$F$60-Vzdálenosti!$F$60*IF('Tabulky jízd'!U52&gt;0,"1","0")</f>
        <v>0</v>
      </c>
      <c r="V48" s="4">
        <f>2*'Tabulky jízd'!V52*Vzdálenosti!$F$60-Vzdálenosti!$F$60*IF('Tabulky jízd'!V52&gt;0,"1","0")</f>
        <v>78</v>
      </c>
      <c r="W48" s="4">
        <f>2*'Tabulky jízd'!W52*Vzdálenosti!$F$60-Vzdálenosti!$F$60*IF('Tabulky jízd'!W52&gt;0,"1","0")</f>
        <v>0</v>
      </c>
      <c r="X48" s="4">
        <f>2*'Tabulky jízd'!X52*Vzdálenosti!$F$60-Vzdálenosti!$F$60*IF('Tabulky jízd'!X52&gt;0,"1","0")</f>
        <v>0</v>
      </c>
      <c r="Y48" s="4">
        <f>2*'Tabulky jízd'!Y52*Vzdálenosti!$F$60-Vzdálenosti!$F$60*IF('Tabulky jízd'!Y52&gt;0,"1","0")</f>
        <v>0</v>
      </c>
      <c r="Z48" s="4">
        <f>2*'Tabulky jízd'!Z52*Vzdálenosti!$F$60-Vzdálenosti!$F$60*IF('Tabulky jízd'!Z52&gt;0,"1","0")</f>
        <v>0</v>
      </c>
      <c r="AA48" s="4">
        <f>2*'Tabulky jízd'!AA52*Vzdálenosti!$F$60-Vzdálenosti!$F$60*IF('Tabulky jízd'!AA52&gt;0,"1","0")</f>
        <v>0</v>
      </c>
      <c r="AB48" s="4">
        <f>2*'Tabulky jízd'!AB52*Vzdálenosti!$F$60-Vzdálenosti!$F$60*IF('Tabulky jízd'!AB52&gt;0,"1","0")</f>
        <v>0</v>
      </c>
      <c r="AC48" s="4">
        <f>2*'Tabulky jízd'!AC52*Vzdálenosti!$F$60-Vzdálenosti!$F$60*IF('Tabulky jízd'!AC52&gt;0,"1","0")</f>
        <v>0</v>
      </c>
      <c r="AD48" s="4">
        <f>2*'Tabulky jízd'!AD52*Vzdálenosti!$F$60-Vzdálenosti!$F$60*IF('Tabulky jízd'!AD52&gt;0,"1","0")</f>
        <v>0</v>
      </c>
      <c r="AE48" s="4">
        <f>2*'Tabulky jízd'!AE52*Vzdálenosti!$F$60-Vzdálenosti!$F$60*IF('Tabulky jízd'!AE52&gt;0,"1","0")</f>
        <v>0</v>
      </c>
      <c r="AF48" s="4">
        <f>2*'Tabulky jízd'!AF52*Vzdálenosti!$F$60-Vzdálenosti!$F$60*IF('Tabulky jízd'!AF52&gt;0,"1","0")</f>
        <v>0</v>
      </c>
      <c r="AG48" s="4">
        <f>2*'Tabulky jízd'!AG52*Vzdálenosti!$F$60-Vzdálenosti!$F$60*IF('Tabulky jízd'!AG52&gt;0,"1","0")</f>
        <v>0</v>
      </c>
      <c r="AH48" s="4">
        <f>2*'Tabulky jízd'!AH52*Vzdálenosti!$F$60-Vzdálenosti!$F$60*IF('Tabulky jízd'!AH52&gt;0,"1","0")</f>
        <v>0</v>
      </c>
      <c r="AI48" s="4">
        <f>2*'Tabulky jízd'!AI52*Vzdálenosti!$F$60-Vzdálenosti!$F$60*IF('Tabulky jízd'!AI52&gt;0,"1","0")</f>
        <v>0</v>
      </c>
      <c r="AJ48" s="4">
        <f>2*'Tabulky jízd'!AJ52*Vzdálenosti!$F$60-Vzdálenosti!$F$60*IF('Tabulky jízd'!AJ52&gt;0,"1","0")</f>
        <v>0</v>
      </c>
      <c r="AK48" s="4">
        <f>2*'Tabulky jízd'!AK52*Vzdálenosti!$F$60-Vzdálenosti!$F$60*IF('Tabulky jízd'!AK52&gt;0,"1","0")</f>
        <v>0</v>
      </c>
      <c r="AL48" s="4">
        <f>2*'Tabulky jízd'!AL52*Vzdálenosti!$F$60-Vzdálenosti!$F$60*IF('Tabulky jízd'!AL52&gt;0,"1","0")</f>
        <v>0</v>
      </c>
      <c r="AM48" s="4">
        <f>2*'Tabulky jízd'!AM52*Vzdálenosti!$F$60-Vzdálenosti!$F$60*IF('Tabulky jízd'!AM52&gt;0,"1","0")</f>
        <v>390</v>
      </c>
      <c r="AN48" s="4">
        <f>2*'Tabulky jízd'!AN52*Vzdálenosti!$F$60-Vzdálenosti!$F$60*IF('Tabulky jízd'!AN52&gt;0,"1","0")</f>
        <v>0</v>
      </c>
      <c r="AO48" s="4">
        <f>2*'Tabulky jízd'!AO52*Vzdálenosti!$F$60-Vzdálenosti!$F$60*IF('Tabulky jízd'!AO52&gt;0,"1","0")</f>
        <v>0</v>
      </c>
      <c r="AP48" s="4">
        <f>2*'Tabulky jízd'!AP52*Vzdálenosti!$F$60-Vzdálenosti!$F$60*IF('Tabulky jízd'!AP52&gt;0,"1","0")</f>
        <v>0</v>
      </c>
      <c r="AQ48" s="4">
        <f>2*'Tabulky jízd'!AQ52*Vzdálenosti!$F$60-Vzdálenosti!$F$60*IF('Tabulky jízd'!AQ52&gt;0,"1","0")</f>
        <v>0</v>
      </c>
      <c r="AR48" s="4">
        <f>2*'Tabulky jízd'!AR52*Vzdálenosti!$F$60-Vzdálenosti!$F$60*IF('Tabulky jízd'!AR52&gt;0,"1","0")</f>
        <v>0</v>
      </c>
      <c r="AS48" s="4">
        <f>2*'Tabulky jízd'!AS52*Vzdálenosti!$F$60-Vzdálenosti!$F$60*IF('Tabulky jízd'!AS52&gt;0,"1","0")</f>
        <v>0</v>
      </c>
      <c r="AT48" s="4">
        <f>2*'Tabulky jízd'!AT52*Vzdálenosti!$F$60-Vzdálenosti!$F$60*IF('Tabulky jízd'!AT52&gt;0,"1","0")</f>
        <v>0</v>
      </c>
      <c r="AU48" s="4">
        <f>2*'Tabulky jízd'!AU52*Vzdálenosti!$F$60-Vzdálenosti!$F$60*IF('Tabulky jízd'!AU52&gt;0,"1","0")</f>
        <v>0</v>
      </c>
      <c r="AV48" s="4">
        <f>2*'Tabulky jízd'!AV52*Vzdálenosti!$F$60-Vzdálenosti!$F$60*IF('Tabulky jízd'!AV52&gt;0,"1","0")</f>
        <v>0</v>
      </c>
      <c r="AW48" s="4">
        <f>2*'Tabulky jízd'!AW52*Vzdálenosti!$F$60-Vzdálenosti!$F$60*IF('Tabulky jízd'!AW52&gt;0,"1","0")</f>
        <v>0</v>
      </c>
      <c r="AX48" s="4">
        <f>2*'Tabulky jízd'!AX52*Vzdálenosti!$F$60-Vzdálenosti!$F$60*IF('Tabulky jízd'!AX52&gt;0,"1","0")</f>
        <v>0</v>
      </c>
      <c r="AY48" s="4">
        <f>2*'Tabulky jízd'!AY52*Vzdálenosti!$F$60-Vzdálenosti!$F$60*IF('Tabulky jízd'!AY52&gt;0,"1","0")</f>
        <v>0</v>
      </c>
      <c r="AZ48" s="4">
        <f>2*'Tabulky jízd'!AZ52*Vzdálenosti!$F$60-Vzdálenosti!$F$60*IF('Tabulky jízd'!AZ52&gt;0,"1","0")</f>
        <v>0</v>
      </c>
      <c r="BA48" s="4">
        <f>2*'Tabulky jízd'!BA52*Vzdálenosti!$F$60-Vzdálenosti!$F$60*IF('Tabulky jízd'!BA52&gt;0,"1","0")</f>
        <v>0</v>
      </c>
      <c r="BB48" s="4">
        <f>2*'Tabulky jízd'!BB52*Vzdálenosti!$F$60-Vzdálenosti!$F$60*IF('Tabulky jízd'!BB52&gt;0,"1","0")</f>
        <v>0</v>
      </c>
      <c r="BC48" s="4">
        <f>2*'Tabulky jízd'!BC52*Vzdálenosti!$F$60-Vzdálenosti!$F$60*IF('Tabulky jízd'!BC52&gt;0,"1","0")</f>
        <v>0</v>
      </c>
      <c r="BD48" s="4">
        <f>2*'Tabulky jízd'!BD52*Vzdálenosti!$F$60-Vzdálenosti!$F$60*IF('Tabulky jízd'!BD52&gt;0,"1","0")</f>
        <v>0</v>
      </c>
      <c r="BE48" s="4">
        <f>2*'Tabulky jízd'!BE52*Vzdálenosti!$F$60-Vzdálenosti!$F$60*IF('Tabulky jízd'!BE52&gt;0,"1","0")</f>
        <v>0</v>
      </c>
      <c r="BF48" s="4">
        <f>2*'Tabulky jízd'!BF52*Vzdálenosti!$F$60-Vzdálenosti!$F$60*IF('Tabulky jízd'!BF52&gt;0,"1","0")</f>
        <v>0</v>
      </c>
      <c r="BG48" s="4">
        <f>2*'Tabulky jízd'!BG52*Vzdálenosti!$F$60-Vzdálenosti!$F$60*IF('Tabulky jízd'!BG52&gt;0,"1","0")</f>
        <v>0</v>
      </c>
      <c r="BH48" s="4">
        <f>2*'Tabulky jízd'!BH52*Vzdálenosti!$F$60-Vzdálenosti!$F$60*IF('Tabulky jízd'!BH52&gt;0,"1","0")</f>
        <v>0</v>
      </c>
      <c r="BI48" s="4">
        <f>2*'Tabulky jízd'!BI52*Vzdálenosti!$F$60-Vzdálenosti!$F$60*IF('Tabulky jízd'!BI52&gt;0,"1","0")</f>
        <v>0</v>
      </c>
      <c r="BJ48" s="4">
        <f>2*'Tabulky jízd'!BJ52*Vzdálenosti!$F$60-Vzdálenosti!$F$60*IF('Tabulky jízd'!BJ52&gt;0,"1","0")</f>
        <v>0</v>
      </c>
      <c r="BK48" s="4">
        <f>2*'Tabulky jízd'!BK52*Vzdálenosti!$F$60-Vzdálenosti!$F$60*IF('Tabulky jízd'!BK52&gt;0,"1","0")</f>
        <v>390</v>
      </c>
      <c r="BL48" s="4">
        <f>2*'Tabulky jízd'!BL52*Vzdálenosti!$F$60-Vzdálenosti!$F$60*IF('Tabulky jízd'!BL52&gt;0,"1","0")</f>
        <v>0</v>
      </c>
      <c r="BM48" s="4">
        <f>2*'Tabulky jízd'!BM52*Vzdálenosti!$F$60-Vzdálenosti!$F$60*IF('Tabulky jízd'!BM52&gt;0,"1","0")</f>
        <v>0</v>
      </c>
      <c r="BN48" s="4">
        <f>2*'Tabulky jízd'!BN52*Vzdálenosti!$F$60-Vzdálenosti!$F$60*IF('Tabulky jízd'!BN52&gt;0,"1","0")</f>
        <v>0</v>
      </c>
      <c r="BO48" s="4">
        <f>2*'Tabulky jízd'!BO52*Vzdálenosti!$F$60-Vzdálenosti!$F$60*IF('Tabulky jízd'!BO52&gt;0,"1","0")</f>
        <v>0</v>
      </c>
      <c r="BP48" s="4">
        <f>2*'Tabulky jízd'!BP52*Vzdálenosti!$F$60-Vzdálenosti!$F$60*IF('Tabulky jízd'!BP52&gt;0,"1","0")</f>
        <v>0</v>
      </c>
      <c r="BQ48" s="4">
        <f>2*'Tabulky jízd'!BQ52*Vzdálenosti!$F$60-Vzdálenosti!$F$60*IF('Tabulky jízd'!BQ52&gt;0,"1","0")</f>
        <v>0</v>
      </c>
      <c r="BR48" s="4">
        <f>2*'Tabulky jízd'!BR52*Vzdálenosti!$F$60-Vzdálenosti!$F$60*IF('Tabulky jízd'!BR52&gt;0,"1","0")</f>
        <v>0</v>
      </c>
      <c r="BS48" s="4">
        <f>2*'Tabulky jízd'!BS52*Vzdálenosti!$F$60-Vzdálenosti!$F$60*IF('Tabulky jízd'!BS52&gt;0,"1","0")</f>
        <v>0</v>
      </c>
      <c r="BT48" s="4">
        <f>2*'Tabulky jízd'!BT52*Vzdálenosti!$F$60-Vzdálenosti!$F$60*IF('Tabulky jízd'!BT52&gt;0,"1","0")</f>
        <v>0</v>
      </c>
      <c r="BU48" s="4">
        <f>2*'Tabulky jízd'!BU52*Vzdálenosti!$F$60-Vzdálenosti!$F$60*IF('Tabulky jízd'!BU52&gt;0,"1","0")</f>
        <v>0</v>
      </c>
      <c r="BV48" s="4">
        <f>2*'Tabulky jízd'!BV52*Vzdálenosti!$F$60-Vzdálenosti!$F$60*IF('Tabulky jízd'!BV52&gt;0,"1","0")</f>
        <v>0</v>
      </c>
      <c r="BW48" s="4">
        <f>2*'Tabulky jízd'!BW52*Vzdálenosti!$F$60-Vzdálenosti!$F$60*IF('Tabulky jízd'!BW52&gt;0,"1","0")</f>
        <v>0</v>
      </c>
      <c r="BX48" s="4">
        <f>2*'Tabulky jízd'!BX52*Vzdálenosti!$F$60-Vzdálenosti!$F$60*IF('Tabulky jízd'!BX52&gt;0,"1","0")</f>
        <v>0</v>
      </c>
      <c r="BY48" s="4">
        <f>2*'Tabulky jízd'!BY52*Vzdálenosti!$F$60-Vzdálenosti!$F$60*IF('Tabulky jízd'!BY52&gt;0,"1","0")</f>
        <v>0</v>
      </c>
      <c r="BZ48" s="4">
        <f>2*'Tabulky jízd'!BZ52*Vzdálenosti!$F$60-Vzdálenosti!$F$60*IF('Tabulky jízd'!BZ52&gt;0,"1","0")</f>
        <v>0</v>
      </c>
      <c r="CA48" s="4">
        <f>2*'Tabulky jízd'!CA52*Vzdálenosti!$F$60-Vzdálenosti!$F$60*IF('Tabulky jízd'!CA52&gt;0,"1","0")</f>
        <v>0</v>
      </c>
      <c r="CB48" s="4">
        <f>2*'Tabulky jízd'!CB52*Vzdálenosti!$F$60-Vzdálenosti!$F$60*IF('Tabulky jízd'!CB52&gt;0,"1","0")</f>
        <v>0</v>
      </c>
      <c r="CC48" s="4">
        <f>2*'Tabulky jízd'!CC52*Vzdálenosti!$F$60-Vzdálenosti!$F$60*IF('Tabulky jízd'!CC52&gt;0,"1","0")</f>
        <v>0</v>
      </c>
      <c r="CD48" s="4">
        <f>2*'Tabulky jízd'!CD52*Vzdálenosti!$F$60-Vzdálenosti!$F$60*IF('Tabulky jízd'!CD52&gt;0,"1","0")</f>
        <v>0</v>
      </c>
      <c r="CE48" s="4">
        <f>2*'Tabulky jízd'!CE52*Vzdálenosti!$F$60-Vzdálenosti!$F$60*IF('Tabulky jízd'!CE52&gt;0,"1","0")</f>
        <v>0</v>
      </c>
      <c r="CF48" s="4">
        <f>2*'Tabulky jízd'!CF52*Vzdálenosti!$F$60-Vzdálenosti!$F$60*IF('Tabulky jízd'!CF52&gt;0,"1","0")</f>
        <v>0</v>
      </c>
      <c r="CG48" s="4">
        <f>2*'Tabulky jízd'!CG52*Vzdálenosti!$F$60-Vzdálenosti!$F$60*IF('Tabulky jízd'!CG52&gt;0,"1","0")</f>
        <v>0</v>
      </c>
      <c r="CH48" s="4">
        <f>2*'Tabulky jízd'!CH52*Vzdálenosti!$F$60-Vzdálenosti!$F$60*IF('Tabulky jízd'!CH52&gt;0,"1","0")</f>
        <v>0</v>
      </c>
      <c r="CI48" s="4">
        <f>2*'Tabulky jízd'!CI52*Vzdálenosti!$F$60-Vzdálenosti!$F$60*IF('Tabulky jízd'!CI52&gt;0,"1","0")</f>
        <v>0</v>
      </c>
      <c r="CJ48" s="4">
        <f>2*'Tabulky jízd'!CJ52*Vzdálenosti!$F$60-Vzdálenosti!$F$60*IF('Tabulky jízd'!CJ52&gt;0,"1","0")</f>
        <v>0</v>
      </c>
      <c r="CK48" s="4">
        <f>2*'Tabulky jízd'!CK52*Vzdálenosti!$F$60-Vzdálenosti!$F$60*IF('Tabulky jízd'!CK52&gt;0,"1","0")</f>
        <v>0</v>
      </c>
      <c r="CL48" s="4">
        <f>2*'Tabulky jízd'!CL52*Vzdálenosti!$F$60-Vzdálenosti!$F$60*IF('Tabulky jízd'!CL52&gt;0,"1","0")</f>
        <v>0</v>
      </c>
      <c r="CM48" s="4">
        <f>2*'Tabulky jízd'!CM52*Vzdálenosti!$F$60-Vzdálenosti!$F$60*IF('Tabulky jízd'!CM52&gt;0,"1","0")</f>
        <v>0</v>
      </c>
      <c r="CN48" s="4">
        <f>2*'Tabulky jízd'!CN52*Vzdálenosti!$F$60-Vzdálenosti!$F$60*IF('Tabulky jízd'!CN52&gt;0,"1","0")</f>
        <v>0</v>
      </c>
      <c r="CO48" s="4">
        <f>2*'Tabulky jízd'!CO52*Vzdálenosti!$F$60-Vzdálenosti!$F$60*IF('Tabulky jízd'!CO52&gt;0,"1","0")</f>
        <v>0</v>
      </c>
      <c r="CP48" s="4">
        <f>2*'Tabulky jízd'!CP52*Vzdálenosti!$F$60-Vzdálenosti!$F$60*IF('Tabulky jízd'!CP52&gt;0,"1","0")</f>
        <v>0</v>
      </c>
      <c r="CQ48" s="4">
        <f>2*'Tabulky jízd'!CQ52*Vzdálenosti!$F$60-Vzdálenosti!$F$60*IF('Tabulky jízd'!CQ52&gt;0,"1","0")</f>
        <v>0</v>
      </c>
      <c r="CR48" s="4">
        <f>2*'Tabulky jízd'!CR52*Vzdálenosti!$F$60-Vzdálenosti!$F$60*IF('Tabulky jízd'!CR52&gt;0,"1","0")</f>
        <v>0</v>
      </c>
      <c r="CS48" s="4">
        <f>2*'Tabulky jízd'!CS52*Vzdálenosti!$F$60-Vzdálenosti!$F$60*IF('Tabulky jízd'!CS52&gt;0,"1","0")</f>
        <v>0</v>
      </c>
      <c r="CT48" s="4">
        <f>2*'Tabulky jízd'!CT52*Vzdálenosti!$F$60-Vzdálenosti!$F$60*IF('Tabulky jízd'!CT52&gt;0,"1","0")</f>
        <v>0</v>
      </c>
      <c r="CU48" s="4">
        <f>2*'Tabulky jízd'!CU52*Vzdálenosti!$F$60-Vzdálenosti!$F$60*IF('Tabulky jízd'!CU52&gt;0,"1","0")</f>
        <v>0</v>
      </c>
      <c r="CV48" s="4">
        <f>2*'Tabulky jízd'!CV52*Vzdálenosti!$F$60-Vzdálenosti!$F$60*IF('Tabulky jízd'!CV52&gt;0,"1","0")</f>
        <v>0</v>
      </c>
      <c r="CW48" s="16">
        <f t="shared" si="2"/>
        <v>858</v>
      </c>
    </row>
    <row r="49" spans="1:101" s="15" customFormat="1" x14ac:dyDescent="0.25">
      <c r="A49" s="19"/>
      <c r="B49" s="4" t="s">
        <v>54</v>
      </c>
      <c r="C49" s="4" t="s">
        <v>64</v>
      </c>
      <c r="D49" s="16" t="s">
        <v>99</v>
      </c>
      <c r="E49" s="4" t="s">
        <v>69</v>
      </c>
      <c r="F49" s="16">
        <v>3</v>
      </c>
      <c r="G49" s="16"/>
      <c r="H49" s="4">
        <f>2*'Tabulky jízd'!H53*Vzdálenosti!$F$61-Vzdálenosti!$F$61*IF('Tabulky jízd'!H53&gt;0,"1","0")</f>
        <v>0</v>
      </c>
      <c r="I49" s="4">
        <f>2*'Tabulky jízd'!I53*Vzdálenosti!$F$61-Vzdálenosti!$F$61*IF('Tabulky jízd'!I53&gt;0,"1","0")</f>
        <v>0</v>
      </c>
      <c r="J49" s="4">
        <f>2*'Tabulky jízd'!J53*Vzdálenosti!$F$61-Vzdálenosti!$F$61*IF('Tabulky jízd'!J53&gt;0,"1","0")</f>
        <v>0</v>
      </c>
      <c r="K49" s="4">
        <f>2*'Tabulky jízd'!K53*Vzdálenosti!$F$61-Vzdálenosti!$F$61*IF('Tabulky jízd'!K53&gt;0,"1","0")</f>
        <v>0</v>
      </c>
      <c r="L49" s="4">
        <f>2*'Tabulky jízd'!L53*Vzdálenosti!$F$61-Vzdálenosti!$F$61*IF('Tabulky jízd'!L53&gt;0,"1","0")</f>
        <v>0</v>
      </c>
      <c r="M49" s="4">
        <f>2*'Tabulky jízd'!M53*Vzdálenosti!$F$61-Vzdálenosti!$F$61*IF('Tabulky jízd'!M53&gt;0,"1","0")</f>
        <v>0</v>
      </c>
      <c r="N49" s="4">
        <f>2*'Tabulky jízd'!N53*Vzdálenosti!$F$61-Vzdálenosti!$F$61*IF('Tabulky jízd'!N53&gt;0,"1","0")</f>
        <v>0</v>
      </c>
      <c r="O49" s="4">
        <f>2*'Tabulky jízd'!O53*Vzdálenosti!$F$61-Vzdálenosti!$F$61*IF('Tabulky jízd'!O53&gt;0,"1","0")</f>
        <v>0</v>
      </c>
      <c r="P49" s="4">
        <f>2*'Tabulky jízd'!P53*Vzdálenosti!$F$61-Vzdálenosti!$F$61*IF('Tabulky jízd'!P53&gt;0,"1","0")</f>
        <v>0</v>
      </c>
      <c r="Q49" s="4">
        <f>2*'Tabulky jízd'!Q53*Vzdálenosti!$F$61-Vzdálenosti!$F$61*IF('Tabulky jízd'!Q53&gt;0,"1","0")</f>
        <v>0</v>
      </c>
      <c r="R49" s="4">
        <f>2*'Tabulky jízd'!R53*Vzdálenosti!$F$61-Vzdálenosti!$F$61*IF('Tabulky jízd'!R53&gt;0,"1","0")</f>
        <v>0</v>
      </c>
      <c r="S49" s="4">
        <f>2*'Tabulky jízd'!S53*Vzdálenosti!$F$61-Vzdálenosti!$F$61*IF('Tabulky jízd'!S53&gt;0,"1","0")</f>
        <v>0</v>
      </c>
      <c r="T49" s="4">
        <f>2*'Tabulky jízd'!T53*Vzdálenosti!$F$61-Vzdálenosti!$F$61*IF('Tabulky jízd'!T53&gt;0,"1","0")</f>
        <v>0</v>
      </c>
      <c r="U49" s="4">
        <f>2*'Tabulky jízd'!U53*Vzdálenosti!$F$61-Vzdálenosti!$F$61*IF('Tabulky jízd'!U53&gt;0,"1","0")</f>
        <v>0</v>
      </c>
      <c r="V49" s="4">
        <f>2*'Tabulky jízd'!V53*Vzdálenosti!$F$61-Vzdálenosti!$F$61*IF('Tabulky jízd'!V53&gt;0,"1","0")</f>
        <v>0</v>
      </c>
      <c r="W49" s="4">
        <f>2*'Tabulky jízd'!W53*Vzdálenosti!$F$61-Vzdálenosti!$F$61*IF('Tabulky jízd'!W53&gt;0,"1","0")</f>
        <v>0</v>
      </c>
      <c r="X49" s="4">
        <f>2*'Tabulky jízd'!X53*Vzdálenosti!$F$61-Vzdálenosti!$F$61*IF('Tabulky jízd'!X53&gt;0,"1","0")</f>
        <v>0</v>
      </c>
      <c r="Y49" s="4">
        <f>2*'Tabulky jízd'!Y53*Vzdálenosti!$F$61-Vzdálenosti!$F$61*IF('Tabulky jízd'!Y53&gt;0,"1","0")</f>
        <v>0</v>
      </c>
      <c r="Z49" s="4">
        <f>2*'Tabulky jízd'!Z53*Vzdálenosti!$F$61-Vzdálenosti!$F$61*IF('Tabulky jízd'!Z53&gt;0,"1","0")</f>
        <v>0</v>
      </c>
      <c r="AA49" s="4">
        <f>2*'Tabulky jízd'!AA53*Vzdálenosti!$F$61-Vzdálenosti!$F$61*IF('Tabulky jízd'!AA53&gt;0,"1","0")</f>
        <v>0</v>
      </c>
      <c r="AB49" s="4">
        <f>2*'Tabulky jízd'!AB53*Vzdálenosti!$F$61-Vzdálenosti!$F$61*IF('Tabulky jízd'!AB53&gt;0,"1","0")</f>
        <v>0</v>
      </c>
      <c r="AC49" s="4">
        <f>2*'Tabulky jízd'!AC53*Vzdálenosti!$F$61-Vzdálenosti!$F$61*IF('Tabulky jízd'!AC53&gt;0,"1","0")</f>
        <v>0</v>
      </c>
      <c r="AD49" s="4">
        <f>2*'Tabulky jízd'!AD53*Vzdálenosti!$F$61-Vzdálenosti!$F$61*IF('Tabulky jízd'!AD53&gt;0,"1","0")</f>
        <v>0</v>
      </c>
      <c r="AE49" s="4">
        <f>2*'Tabulky jízd'!AE53*Vzdálenosti!$F$61-Vzdálenosti!$F$61*IF('Tabulky jízd'!AE53&gt;0,"1","0")</f>
        <v>0</v>
      </c>
      <c r="AF49" s="4">
        <f>2*'Tabulky jízd'!AF53*Vzdálenosti!$F$61-Vzdálenosti!$F$61*IF('Tabulky jízd'!AF53&gt;0,"1","0")</f>
        <v>0</v>
      </c>
      <c r="AG49" s="4">
        <f>2*'Tabulky jízd'!AG53*Vzdálenosti!$F$61-Vzdálenosti!$F$61*IF('Tabulky jízd'!AG53&gt;0,"1","0")</f>
        <v>0</v>
      </c>
      <c r="AH49" s="4">
        <f>2*'Tabulky jízd'!AH53*Vzdálenosti!$F$61-Vzdálenosti!$F$61*IF('Tabulky jízd'!AH53&gt;0,"1","0")</f>
        <v>0</v>
      </c>
      <c r="AI49" s="4">
        <f>2*'Tabulky jízd'!AI53*Vzdálenosti!$F$61-Vzdálenosti!$F$61*IF('Tabulky jízd'!AI53&gt;0,"1","0")</f>
        <v>0</v>
      </c>
      <c r="AJ49" s="4">
        <f>2*'Tabulky jízd'!AJ53*Vzdálenosti!$F$61-Vzdálenosti!$F$61*IF('Tabulky jízd'!AJ53&gt;0,"1","0")</f>
        <v>0</v>
      </c>
      <c r="AK49" s="4">
        <f>2*'Tabulky jízd'!AK53*Vzdálenosti!$F$61-Vzdálenosti!$F$61*IF('Tabulky jízd'!AK53&gt;0,"1","0")</f>
        <v>0</v>
      </c>
      <c r="AL49" s="4">
        <f>2*'Tabulky jízd'!AL53*Vzdálenosti!$F$61-Vzdálenosti!$F$61*IF('Tabulky jízd'!AL53&gt;0,"1","0")</f>
        <v>0</v>
      </c>
      <c r="AM49" s="4">
        <f>2*'Tabulky jízd'!AM53*Vzdálenosti!$F$61-Vzdálenosti!$F$61*IF('Tabulky jízd'!AM53&gt;0,"1","0")</f>
        <v>0</v>
      </c>
      <c r="AN49" s="4">
        <f>2*'Tabulky jízd'!AN53*Vzdálenosti!$F$61-Vzdálenosti!$F$61*IF('Tabulky jízd'!AN53&gt;0,"1","0")</f>
        <v>0</v>
      </c>
      <c r="AO49" s="4">
        <f>2*'Tabulky jízd'!AO53*Vzdálenosti!$F$61-Vzdálenosti!$F$61*IF('Tabulky jízd'!AO53&gt;0,"1","0")</f>
        <v>42</v>
      </c>
      <c r="AP49" s="4">
        <f>2*'Tabulky jízd'!AP53*Vzdálenosti!$F$61-Vzdálenosti!$F$61*IF('Tabulky jízd'!AP53&gt;0,"1","0")</f>
        <v>294</v>
      </c>
      <c r="AQ49" s="4">
        <f>2*'Tabulky jízd'!AQ53*Vzdálenosti!$F$61-Vzdálenosti!$F$61*IF('Tabulky jízd'!AQ53&gt;0,"1","0")</f>
        <v>0</v>
      </c>
      <c r="AR49" s="4">
        <f>2*'Tabulky jízd'!AR53*Vzdálenosti!$F$61-Vzdálenosti!$F$61*IF('Tabulky jízd'!AR53&gt;0,"1","0")</f>
        <v>0</v>
      </c>
      <c r="AS49" s="4">
        <f>2*'Tabulky jízd'!AS53*Vzdálenosti!$F$61-Vzdálenosti!$F$61*IF('Tabulky jízd'!AS53&gt;0,"1","0")</f>
        <v>0</v>
      </c>
      <c r="AT49" s="4">
        <f>2*'Tabulky jízd'!AT53*Vzdálenosti!$F$61-Vzdálenosti!$F$61*IF('Tabulky jízd'!AT53&gt;0,"1","0")</f>
        <v>0</v>
      </c>
      <c r="AU49" s="4">
        <f>2*'Tabulky jízd'!AU53*Vzdálenosti!$F$61-Vzdálenosti!$F$61*IF('Tabulky jízd'!AU53&gt;0,"1","0")</f>
        <v>0</v>
      </c>
      <c r="AV49" s="4">
        <f>2*'Tabulky jízd'!AV53*Vzdálenosti!$F$61-Vzdálenosti!$F$61*IF('Tabulky jízd'!AV53&gt;0,"1","0")</f>
        <v>0</v>
      </c>
      <c r="AW49" s="4">
        <f>2*'Tabulky jízd'!AW53*Vzdálenosti!$F$61-Vzdálenosti!$F$61*IF('Tabulky jízd'!AW53&gt;0,"1","0")</f>
        <v>0</v>
      </c>
      <c r="AX49" s="4">
        <f>2*'Tabulky jízd'!AX53*Vzdálenosti!$F$61-Vzdálenosti!$F$61*IF('Tabulky jízd'!AX53&gt;0,"1","0")</f>
        <v>0</v>
      </c>
      <c r="AY49" s="4">
        <f>2*'Tabulky jízd'!AY53*Vzdálenosti!$F$61-Vzdálenosti!$F$61*IF('Tabulky jízd'!AY53&gt;0,"1","0")</f>
        <v>0</v>
      </c>
      <c r="AZ49" s="4">
        <f>2*'Tabulky jízd'!AZ53*Vzdálenosti!$F$61-Vzdálenosti!$F$61*IF('Tabulky jízd'!AZ53&gt;0,"1","0")</f>
        <v>0</v>
      </c>
      <c r="BA49" s="4">
        <f>2*'Tabulky jízd'!BA53*Vzdálenosti!$F$61-Vzdálenosti!$F$61*IF('Tabulky jízd'!BA53&gt;0,"1","0")</f>
        <v>0</v>
      </c>
      <c r="BB49" s="4">
        <f>2*'Tabulky jízd'!BB53*Vzdálenosti!$F$61-Vzdálenosti!$F$61*IF('Tabulky jízd'!BB53&gt;0,"1","0")</f>
        <v>0</v>
      </c>
      <c r="BC49" s="4">
        <f>2*'Tabulky jízd'!BC53*Vzdálenosti!$F$61-Vzdálenosti!$F$61*IF('Tabulky jízd'!BC53&gt;0,"1","0")</f>
        <v>0</v>
      </c>
      <c r="BD49" s="4">
        <f>2*'Tabulky jízd'!BD53*Vzdálenosti!$F$61-Vzdálenosti!$F$61*IF('Tabulky jízd'!BD53&gt;0,"1","0")</f>
        <v>0</v>
      </c>
      <c r="BE49" s="4">
        <f>2*'Tabulky jízd'!BE53*Vzdálenosti!$F$61-Vzdálenosti!$F$61*IF('Tabulky jízd'!BE53&gt;0,"1","0")</f>
        <v>0</v>
      </c>
      <c r="BF49" s="4">
        <f>2*'Tabulky jízd'!BF53*Vzdálenosti!$F$61-Vzdálenosti!$F$61*IF('Tabulky jízd'!BF53&gt;0,"1","0")</f>
        <v>0</v>
      </c>
      <c r="BG49" s="4">
        <f>2*'Tabulky jízd'!BG53*Vzdálenosti!$F$61-Vzdálenosti!$F$61*IF('Tabulky jízd'!BG53&gt;0,"1","0")</f>
        <v>0</v>
      </c>
      <c r="BH49" s="4">
        <f>2*'Tabulky jízd'!BH53*Vzdálenosti!$F$61-Vzdálenosti!$F$61*IF('Tabulky jízd'!BH53&gt;0,"1","0")</f>
        <v>0</v>
      </c>
      <c r="BI49" s="4">
        <f>2*'Tabulky jízd'!BI53*Vzdálenosti!$F$61-Vzdálenosti!$F$61*IF('Tabulky jízd'!BI53&gt;0,"1","0")</f>
        <v>0</v>
      </c>
      <c r="BJ49" s="4">
        <f>2*'Tabulky jízd'!BJ53*Vzdálenosti!$F$61-Vzdálenosti!$F$61*IF('Tabulky jízd'!BJ53&gt;0,"1","0")</f>
        <v>0</v>
      </c>
      <c r="BK49" s="4">
        <f>2*'Tabulky jízd'!BK53*Vzdálenosti!$F$61-Vzdálenosti!$F$61*IF('Tabulky jízd'!BK53&gt;0,"1","0")</f>
        <v>0</v>
      </c>
      <c r="BL49" s="4">
        <f>2*'Tabulky jízd'!BL53*Vzdálenosti!$F$61-Vzdálenosti!$F$61*IF('Tabulky jízd'!BL53&gt;0,"1","0")</f>
        <v>0</v>
      </c>
      <c r="BM49" s="4">
        <f>2*'Tabulky jízd'!BM53*Vzdálenosti!$F$61-Vzdálenosti!$F$61*IF('Tabulky jízd'!BM53&gt;0,"1","0")</f>
        <v>0</v>
      </c>
      <c r="BN49" s="4">
        <f>2*'Tabulky jízd'!BN53*Vzdálenosti!$F$61-Vzdálenosti!$F$61*IF('Tabulky jízd'!BN53&gt;0,"1","0")</f>
        <v>0</v>
      </c>
      <c r="BO49" s="4">
        <f>2*'Tabulky jízd'!BO53*Vzdálenosti!$F$61-Vzdálenosti!$F$61*IF('Tabulky jízd'!BO53&gt;0,"1","0")</f>
        <v>0</v>
      </c>
      <c r="BP49" s="4">
        <f>2*'Tabulky jízd'!BP53*Vzdálenosti!$F$61-Vzdálenosti!$F$61*IF('Tabulky jízd'!BP53&gt;0,"1","0")</f>
        <v>0</v>
      </c>
      <c r="BQ49" s="4">
        <f>2*'Tabulky jízd'!BQ53*Vzdálenosti!$F$61-Vzdálenosti!$F$61*IF('Tabulky jízd'!BQ53&gt;0,"1","0")</f>
        <v>0</v>
      </c>
      <c r="BR49" s="4">
        <f>2*'Tabulky jízd'!BR53*Vzdálenosti!$F$61-Vzdálenosti!$F$61*IF('Tabulky jízd'!BR53&gt;0,"1","0")</f>
        <v>0</v>
      </c>
      <c r="BS49" s="4">
        <f>2*'Tabulky jízd'!BS53*Vzdálenosti!$F$61-Vzdálenosti!$F$61*IF('Tabulky jízd'!BS53&gt;0,"1","0")</f>
        <v>0</v>
      </c>
      <c r="BT49" s="4">
        <f>2*'Tabulky jízd'!BT53*Vzdálenosti!$F$61-Vzdálenosti!$F$61*IF('Tabulky jízd'!BT53&gt;0,"1","0")</f>
        <v>0</v>
      </c>
      <c r="BU49" s="4">
        <f>2*'Tabulky jízd'!BU53*Vzdálenosti!$F$61-Vzdálenosti!$F$61*IF('Tabulky jízd'!BU53&gt;0,"1","0")</f>
        <v>0</v>
      </c>
      <c r="BV49" s="4">
        <f>2*'Tabulky jízd'!BV53*Vzdálenosti!$F$61-Vzdálenosti!$F$61*IF('Tabulky jízd'!BV53&gt;0,"1","0")</f>
        <v>0</v>
      </c>
      <c r="BW49" s="4">
        <f>2*'Tabulky jízd'!BW53*Vzdálenosti!$F$61-Vzdálenosti!$F$61*IF('Tabulky jízd'!BW53&gt;0,"1","0")</f>
        <v>0</v>
      </c>
      <c r="BX49" s="4">
        <f>2*'Tabulky jízd'!BX53*Vzdálenosti!$F$61-Vzdálenosti!$F$61*IF('Tabulky jízd'!BX53&gt;0,"1","0")</f>
        <v>0</v>
      </c>
      <c r="BY49" s="4">
        <f>2*'Tabulky jízd'!BY53*Vzdálenosti!$F$61-Vzdálenosti!$F$61*IF('Tabulky jízd'!BY53&gt;0,"1","0")</f>
        <v>0</v>
      </c>
      <c r="BZ49" s="4">
        <f>2*'Tabulky jízd'!BZ53*Vzdálenosti!$F$61-Vzdálenosti!$F$61*IF('Tabulky jízd'!BZ53&gt;0,"1","0")</f>
        <v>0</v>
      </c>
      <c r="CA49" s="4">
        <f>2*'Tabulky jízd'!CA53*Vzdálenosti!$F$61-Vzdálenosti!$F$61*IF('Tabulky jízd'!CA53&gt;0,"1","0")</f>
        <v>0</v>
      </c>
      <c r="CB49" s="4">
        <f>2*'Tabulky jízd'!CB53*Vzdálenosti!$F$61-Vzdálenosti!$F$61*IF('Tabulky jízd'!CB53&gt;0,"1","0")</f>
        <v>0</v>
      </c>
      <c r="CC49" s="4">
        <f>2*'Tabulky jízd'!CC53*Vzdálenosti!$F$61-Vzdálenosti!$F$61*IF('Tabulky jízd'!CC53&gt;0,"1","0")</f>
        <v>0</v>
      </c>
      <c r="CD49" s="4">
        <f>2*'Tabulky jízd'!CD53*Vzdálenosti!$F$61-Vzdálenosti!$F$61*IF('Tabulky jízd'!CD53&gt;0,"1","0")</f>
        <v>0</v>
      </c>
      <c r="CE49" s="4">
        <f>2*'Tabulky jízd'!CE53*Vzdálenosti!$F$61-Vzdálenosti!$F$61*IF('Tabulky jízd'!CE53&gt;0,"1","0")</f>
        <v>0</v>
      </c>
      <c r="CF49" s="4">
        <f>2*'Tabulky jízd'!CF53*Vzdálenosti!$F$61-Vzdálenosti!$F$61*IF('Tabulky jízd'!CF53&gt;0,"1","0")</f>
        <v>0</v>
      </c>
      <c r="CG49" s="4">
        <f>2*'Tabulky jízd'!CG53*Vzdálenosti!$F$61-Vzdálenosti!$F$61*IF('Tabulky jízd'!CG53&gt;0,"1","0")</f>
        <v>0</v>
      </c>
      <c r="CH49" s="4">
        <f>2*'Tabulky jízd'!CH53*Vzdálenosti!$F$61-Vzdálenosti!$F$61*IF('Tabulky jízd'!CH53&gt;0,"1","0")</f>
        <v>0</v>
      </c>
      <c r="CI49" s="4">
        <f>2*'Tabulky jízd'!CI53*Vzdálenosti!$F$61-Vzdálenosti!$F$61*IF('Tabulky jízd'!CI53&gt;0,"1","0")</f>
        <v>0</v>
      </c>
      <c r="CJ49" s="4">
        <f>2*'Tabulky jízd'!CJ53*Vzdálenosti!$F$61-Vzdálenosti!$F$61*IF('Tabulky jízd'!CJ53&gt;0,"1","0")</f>
        <v>0</v>
      </c>
      <c r="CK49" s="4">
        <f>2*'Tabulky jízd'!CK53*Vzdálenosti!$F$61-Vzdálenosti!$F$61*IF('Tabulky jízd'!CK53&gt;0,"1","0")</f>
        <v>0</v>
      </c>
      <c r="CL49" s="4">
        <f>2*'Tabulky jízd'!CL53*Vzdálenosti!$F$61-Vzdálenosti!$F$61*IF('Tabulky jízd'!CL53&gt;0,"1","0")</f>
        <v>0</v>
      </c>
      <c r="CM49" s="4">
        <f>2*'Tabulky jízd'!CM53*Vzdálenosti!$F$61-Vzdálenosti!$F$61*IF('Tabulky jízd'!CM53&gt;0,"1","0")</f>
        <v>0</v>
      </c>
      <c r="CN49" s="4">
        <f>2*'Tabulky jízd'!CN53*Vzdálenosti!$F$61-Vzdálenosti!$F$61*IF('Tabulky jízd'!CN53&gt;0,"1","0")</f>
        <v>0</v>
      </c>
      <c r="CO49" s="4">
        <f>2*'Tabulky jízd'!CO53*Vzdálenosti!$F$61-Vzdálenosti!$F$61*IF('Tabulky jízd'!CO53&gt;0,"1","0")</f>
        <v>0</v>
      </c>
      <c r="CP49" s="4">
        <f>2*'Tabulky jízd'!CP53*Vzdálenosti!$F$61-Vzdálenosti!$F$61*IF('Tabulky jízd'!CP53&gt;0,"1","0")</f>
        <v>0</v>
      </c>
      <c r="CQ49" s="4">
        <f>2*'Tabulky jízd'!CQ53*Vzdálenosti!$F$61-Vzdálenosti!$F$61*IF('Tabulky jízd'!CQ53&gt;0,"1","0")</f>
        <v>0</v>
      </c>
      <c r="CR49" s="4">
        <f>2*'Tabulky jízd'!CR53*Vzdálenosti!$F$61-Vzdálenosti!$F$61*IF('Tabulky jízd'!CR53&gt;0,"1","0")</f>
        <v>0</v>
      </c>
      <c r="CS49" s="4">
        <f>2*'Tabulky jízd'!CS53*Vzdálenosti!$F$61-Vzdálenosti!$F$61*IF('Tabulky jízd'!CS53&gt;0,"1","0")</f>
        <v>0</v>
      </c>
      <c r="CT49" s="4">
        <f>2*'Tabulky jízd'!CT53*Vzdálenosti!$F$61-Vzdálenosti!$F$61*IF('Tabulky jízd'!CT53&gt;0,"1","0")</f>
        <v>0</v>
      </c>
      <c r="CU49" s="4">
        <f>2*'Tabulky jízd'!CU53*Vzdálenosti!$F$61-Vzdálenosti!$F$61*IF('Tabulky jízd'!CU53&gt;0,"1","0")</f>
        <v>0</v>
      </c>
      <c r="CV49" s="4">
        <f>2*'Tabulky jízd'!CV53*Vzdálenosti!$F$61-Vzdálenosti!$F$61*IF('Tabulky jízd'!CV53&gt;0,"1","0")</f>
        <v>0</v>
      </c>
      <c r="CW49" s="16">
        <f t="shared" si="2"/>
        <v>336</v>
      </c>
    </row>
    <row r="50" spans="1:101" s="15" customFormat="1" x14ac:dyDescent="0.25">
      <c r="A50" s="19"/>
      <c r="B50" s="4" t="s">
        <v>54</v>
      </c>
      <c r="C50" s="4" t="s">
        <v>64</v>
      </c>
      <c r="D50" s="16" t="s">
        <v>99</v>
      </c>
      <c r="E50" s="4" t="s">
        <v>177</v>
      </c>
      <c r="F50" s="16">
        <v>3</v>
      </c>
      <c r="G50" s="16"/>
      <c r="H50" s="4">
        <f>2*'Tabulky jízd'!H54*Vzdálenosti!$F$62-Vzdálenosti!$F$62*IF('Tabulky jízd'!H54&gt;0,"1","0")</f>
        <v>0</v>
      </c>
      <c r="I50" s="4">
        <f>2*'Tabulky jízd'!I54*Vzdálenosti!$F$62-Vzdálenosti!$F$62*IF('Tabulky jízd'!I54&gt;0,"1","0")</f>
        <v>0</v>
      </c>
      <c r="J50" s="4">
        <f>2*'Tabulky jízd'!J54*Vzdálenosti!$F$62-Vzdálenosti!$F$62*IF('Tabulky jízd'!J54&gt;0,"1","0")</f>
        <v>0</v>
      </c>
      <c r="K50" s="4">
        <f>2*'Tabulky jízd'!K54*Vzdálenosti!$F$62-Vzdálenosti!$F$62*IF('Tabulky jízd'!K54&gt;0,"1","0")</f>
        <v>0</v>
      </c>
      <c r="L50" s="4">
        <f>2*'Tabulky jízd'!L54*Vzdálenosti!$F$62-Vzdálenosti!$F$62*IF('Tabulky jízd'!L54&gt;0,"1","0")</f>
        <v>0</v>
      </c>
      <c r="M50" s="4">
        <f>2*'Tabulky jízd'!M54*Vzdálenosti!$F$62-Vzdálenosti!$F$62*IF('Tabulky jízd'!M54&gt;0,"1","0")</f>
        <v>0</v>
      </c>
      <c r="N50" s="4">
        <f>2*'Tabulky jízd'!N54*Vzdálenosti!$F$62-Vzdálenosti!$F$62*IF('Tabulky jízd'!N54&gt;0,"1","0")</f>
        <v>390</v>
      </c>
      <c r="O50" s="4">
        <f>2*'Tabulky jízd'!O54*Vzdálenosti!$F$62-Vzdálenosti!$F$62*IF('Tabulky jízd'!O54&gt;0,"1","0")</f>
        <v>0</v>
      </c>
      <c r="P50" s="4">
        <f>2*'Tabulky jízd'!P54*Vzdálenosti!$F$62-Vzdálenosti!$F$62*IF('Tabulky jízd'!P54&gt;0,"1","0")</f>
        <v>0</v>
      </c>
      <c r="Q50" s="4">
        <f>2*'Tabulky jízd'!Q54*Vzdálenosti!$F$62-Vzdálenosti!$F$62*IF('Tabulky jízd'!Q54&gt;0,"1","0")</f>
        <v>0</v>
      </c>
      <c r="R50" s="4">
        <f>2*'Tabulky jízd'!R54*Vzdálenosti!$F$62-Vzdálenosti!$F$62*IF('Tabulky jízd'!R54&gt;0,"1","0")</f>
        <v>0</v>
      </c>
      <c r="S50" s="4">
        <f>2*'Tabulky jízd'!S54*Vzdálenosti!$F$62-Vzdálenosti!$F$62*IF('Tabulky jízd'!S54&gt;0,"1","0")</f>
        <v>0</v>
      </c>
      <c r="T50" s="4">
        <f>2*'Tabulky jízd'!T54*Vzdálenosti!$F$62-Vzdálenosti!$F$62*IF('Tabulky jízd'!T54&gt;0,"1","0")</f>
        <v>0</v>
      </c>
      <c r="U50" s="4">
        <f>2*'Tabulky jízd'!U54*Vzdálenosti!$F$62-Vzdálenosti!$F$62*IF('Tabulky jízd'!U54&gt;0,"1","0")</f>
        <v>546</v>
      </c>
      <c r="V50" s="4">
        <f>2*'Tabulky jízd'!V54*Vzdálenosti!$F$62-Vzdálenosti!$F$62*IF('Tabulky jízd'!V54&gt;0,"1","0")</f>
        <v>0</v>
      </c>
      <c r="W50" s="4">
        <f>2*'Tabulky jízd'!W54*Vzdálenosti!$F$62-Vzdálenosti!$F$62*IF('Tabulky jízd'!W54&gt;0,"1","0")</f>
        <v>546</v>
      </c>
      <c r="X50" s="4">
        <f>2*'Tabulky jízd'!X54*Vzdálenosti!$F$62-Vzdálenosti!$F$62*IF('Tabulky jízd'!X54&gt;0,"1","0")</f>
        <v>234</v>
      </c>
      <c r="Y50" s="4">
        <f>2*'Tabulky jízd'!Y54*Vzdálenosti!$F$62-Vzdálenosti!$F$62*IF('Tabulky jízd'!Y54&gt;0,"1","0")</f>
        <v>0</v>
      </c>
      <c r="Z50" s="4">
        <f>2*'Tabulky jízd'!Z54*Vzdálenosti!$F$62-Vzdálenosti!$F$62*IF('Tabulky jízd'!Z54&gt;0,"1","0")</f>
        <v>0</v>
      </c>
      <c r="AA50" s="4">
        <f>2*'Tabulky jízd'!AA54*Vzdálenosti!$F$62-Vzdálenosti!$F$62*IF('Tabulky jízd'!AA54&gt;0,"1","0")</f>
        <v>0</v>
      </c>
      <c r="AB50" s="4">
        <f>2*'Tabulky jízd'!AB54*Vzdálenosti!$F$62-Vzdálenosti!$F$62*IF('Tabulky jízd'!AB54&gt;0,"1","0")</f>
        <v>0</v>
      </c>
      <c r="AC50" s="4">
        <f>2*'Tabulky jízd'!AC54*Vzdálenosti!$F$62-Vzdálenosti!$F$62*IF('Tabulky jízd'!AC54&gt;0,"1","0")</f>
        <v>0</v>
      </c>
      <c r="AD50" s="4">
        <f>2*'Tabulky jízd'!AD54*Vzdálenosti!$F$62-Vzdálenosti!$F$62*IF('Tabulky jízd'!AD54&gt;0,"1","0")</f>
        <v>0</v>
      </c>
      <c r="AE50" s="4">
        <f>2*'Tabulky jízd'!AE54*Vzdálenosti!$F$62-Vzdálenosti!$F$62*IF('Tabulky jízd'!AE54&gt;0,"1","0")</f>
        <v>0</v>
      </c>
      <c r="AF50" s="4">
        <f>2*'Tabulky jízd'!AF54*Vzdálenosti!$F$62-Vzdálenosti!$F$62*IF('Tabulky jízd'!AF54&gt;0,"1","0")</f>
        <v>0</v>
      </c>
      <c r="AG50" s="4">
        <f>2*'Tabulky jízd'!AG54*Vzdálenosti!$F$62-Vzdálenosti!$F$62*IF('Tabulky jízd'!AG54&gt;0,"1","0")</f>
        <v>0</v>
      </c>
      <c r="AH50" s="4">
        <f>2*'Tabulky jízd'!AH54*Vzdálenosti!$F$62-Vzdálenosti!$F$62*IF('Tabulky jízd'!AH54&gt;0,"1","0")</f>
        <v>0</v>
      </c>
      <c r="AI50" s="4">
        <f>2*'Tabulky jízd'!AI54*Vzdálenosti!$F$62-Vzdálenosti!$F$62*IF('Tabulky jízd'!AI54&gt;0,"1","0")</f>
        <v>0</v>
      </c>
      <c r="AJ50" s="4">
        <f>2*'Tabulky jízd'!AJ54*Vzdálenosti!$F$62-Vzdálenosti!$F$62*IF('Tabulky jízd'!AJ54&gt;0,"1","0")</f>
        <v>0</v>
      </c>
      <c r="AK50" s="4">
        <f>2*'Tabulky jízd'!AK54*Vzdálenosti!$F$62-Vzdálenosti!$F$62*IF('Tabulky jízd'!AK54&gt;0,"1","0")</f>
        <v>0</v>
      </c>
      <c r="AL50" s="4">
        <f>2*'Tabulky jízd'!AL54*Vzdálenosti!$F$62-Vzdálenosti!$F$62*IF('Tabulky jízd'!AL54&gt;0,"1","0")</f>
        <v>0</v>
      </c>
      <c r="AM50" s="4">
        <f>2*'Tabulky jízd'!AM54*Vzdálenosti!$F$62-Vzdálenosti!$F$62*IF('Tabulky jízd'!AM54&gt;0,"1","0")</f>
        <v>0</v>
      </c>
      <c r="AN50" s="4">
        <f>2*'Tabulky jízd'!AN54*Vzdálenosti!$F$62-Vzdálenosti!$F$62*IF('Tabulky jízd'!AN54&gt;0,"1","0")</f>
        <v>0</v>
      </c>
      <c r="AO50" s="4">
        <f>2*'Tabulky jízd'!AO54*Vzdálenosti!$F$62-Vzdálenosti!$F$62*IF('Tabulky jízd'!AO54&gt;0,"1","0")</f>
        <v>390</v>
      </c>
      <c r="AP50" s="4">
        <f>2*'Tabulky jízd'!AP54*Vzdálenosti!$F$62-Vzdálenosti!$F$62*IF('Tabulky jízd'!AP54&gt;0,"1","0")</f>
        <v>0</v>
      </c>
      <c r="AQ50" s="4">
        <f>2*'Tabulky jízd'!AQ54*Vzdálenosti!$F$62-Vzdálenosti!$F$62*IF('Tabulky jízd'!AQ54&gt;0,"1","0")</f>
        <v>546</v>
      </c>
      <c r="AR50" s="4">
        <f>2*'Tabulky jízd'!AR54*Vzdálenosti!$F$62-Vzdálenosti!$F$62*IF('Tabulky jízd'!AR54&gt;0,"1","0")</f>
        <v>390</v>
      </c>
      <c r="AS50" s="4">
        <f>2*'Tabulky jízd'!AS54*Vzdálenosti!$F$62-Vzdálenosti!$F$62*IF('Tabulky jízd'!AS54&gt;0,"1","0")</f>
        <v>0</v>
      </c>
      <c r="AT50" s="4">
        <f>2*'Tabulky jízd'!AT54*Vzdálenosti!$F$62-Vzdálenosti!$F$62*IF('Tabulky jízd'!AT54&gt;0,"1","0")</f>
        <v>0</v>
      </c>
      <c r="AU50" s="4">
        <f>2*'Tabulky jízd'!AU54*Vzdálenosti!$F$62-Vzdálenosti!$F$62*IF('Tabulky jízd'!AU54&gt;0,"1","0")</f>
        <v>78</v>
      </c>
      <c r="AV50" s="4">
        <f>2*'Tabulky jízd'!AV54*Vzdálenosti!$F$62-Vzdálenosti!$F$62*IF('Tabulky jízd'!AV54&gt;0,"1","0")</f>
        <v>0</v>
      </c>
      <c r="AW50" s="4">
        <f>2*'Tabulky jízd'!AW54*Vzdálenosti!$F$62-Vzdálenosti!$F$62*IF('Tabulky jízd'!AW54&gt;0,"1","0")</f>
        <v>0</v>
      </c>
      <c r="AX50" s="4">
        <f>2*'Tabulky jízd'!AX54*Vzdálenosti!$F$62-Vzdálenosti!$F$62*IF('Tabulky jízd'!AX54&gt;0,"1","0")</f>
        <v>0</v>
      </c>
      <c r="AY50" s="4">
        <f>2*'Tabulky jízd'!AY54*Vzdálenosti!$F$62-Vzdálenosti!$F$62*IF('Tabulky jízd'!AY54&gt;0,"1","0")</f>
        <v>0</v>
      </c>
      <c r="AZ50" s="4">
        <f>2*'Tabulky jízd'!AZ54*Vzdálenosti!$F$62-Vzdálenosti!$F$62*IF('Tabulky jízd'!AZ54&gt;0,"1","0")</f>
        <v>0</v>
      </c>
      <c r="BA50" s="4">
        <f>2*'Tabulky jízd'!BA54*Vzdálenosti!$F$62-Vzdálenosti!$F$62*IF('Tabulky jízd'!BA54&gt;0,"1","0")</f>
        <v>0</v>
      </c>
      <c r="BB50" s="4">
        <f>2*'Tabulky jízd'!BB54*Vzdálenosti!$F$62-Vzdálenosti!$F$62*IF('Tabulky jízd'!BB54&gt;0,"1","0")</f>
        <v>0</v>
      </c>
      <c r="BC50" s="4">
        <f>2*'Tabulky jízd'!BC54*Vzdálenosti!$F$62-Vzdálenosti!$F$62*IF('Tabulky jízd'!BC54&gt;0,"1","0")</f>
        <v>0</v>
      </c>
      <c r="BD50" s="4">
        <f>2*'Tabulky jízd'!BD54*Vzdálenosti!$F$62-Vzdálenosti!$F$62*IF('Tabulky jízd'!BD54&gt;0,"1","0")</f>
        <v>234</v>
      </c>
      <c r="BE50" s="4">
        <f>2*'Tabulky jízd'!BE54*Vzdálenosti!$F$62-Vzdálenosti!$F$62*IF('Tabulky jízd'!BE54&gt;0,"1","0")</f>
        <v>0</v>
      </c>
      <c r="BF50" s="4">
        <f>2*'Tabulky jízd'!BF54*Vzdálenosti!$F$62-Vzdálenosti!$F$62*IF('Tabulky jízd'!BF54&gt;0,"1","0")</f>
        <v>0</v>
      </c>
      <c r="BG50" s="4">
        <f>2*'Tabulky jízd'!BG54*Vzdálenosti!$F$62-Vzdálenosti!$F$62*IF('Tabulky jízd'!BG54&gt;0,"1","0")</f>
        <v>78</v>
      </c>
      <c r="BH50" s="4">
        <f>2*'Tabulky jízd'!BH54*Vzdálenosti!$F$62-Vzdálenosti!$F$62*IF('Tabulky jízd'!BH54&gt;0,"1","0")</f>
        <v>0</v>
      </c>
      <c r="BI50" s="4">
        <f>2*'Tabulky jízd'!BI54*Vzdálenosti!$F$62-Vzdálenosti!$F$62*IF('Tabulky jízd'!BI54&gt;0,"1","0")</f>
        <v>0</v>
      </c>
      <c r="BJ50" s="4">
        <f>2*'Tabulky jízd'!BJ54*Vzdálenosti!$F$62-Vzdálenosti!$F$62*IF('Tabulky jízd'!BJ54&gt;0,"1","0")</f>
        <v>546</v>
      </c>
      <c r="BK50" s="4">
        <f>2*'Tabulky jízd'!BK54*Vzdálenosti!$F$62-Vzdálenosti!$F$62*IF('Tabulky jízd'!BK54&gt;0,"1","0")</f>
        <v>390</v>
      </c>
      <c r="BL50" s="4">
        <f>2*'Tabulky jízd'!BL54*Vzdálenosti!$F$62-Vzdálenosti!$F$62*IF('Tabulky jízd'!BL54&gt;0,"1","0")</f>
        <v>0</v>
      </c>
      <c r="BM50" s="4">
        <f>2*'Tabulky jízd'!BM54*Vzdálenosti!$F$62-Vzdálenosti!$F$62*IF('Tabulky jízd'!BM54&gt;0,"1","0")</f>
        <v>0</v>
      </c>
      <c r="BN50" s="4">
        <f>2*'Tabulky jízd'!BN54*Vzdálenosti!$F$62-Vzdálenosti!$F$62*IF('Tabulky jízd'!BN54&gt;0,"1","0")</f>
        <v>0</v>
      </c>
      <c r="BO50" s="4">
        <f>2*'Tabulky jízd'!BO54*Vzdálenosti!$F$62-Vzdálenosti!$F$62*IF('Tabulky jízd'!BO54&gt;0,"1","0")</f>
        <v>0</v>
      </c>
      <c r="BP50" s="4">
        <f>2*'Tabulky jízd'!BP54*Vzdálenosti!$F$62-Vzdálenosti!$F$62*IF('Tabulky jízd'!BP54&gt;0,"1","0")</f>
        <v>0</v>
      </c>
      <c r="BQ50" s="4">
        <f>2*'Tabulky jízd'!BQ54*Vzdálenosti!$F$62-Vzdálenosti!$F$62*IF('Tabulky jízd'!BQ54&gt;0,"1","0")</f>
        <v>0</v>
      </c>
      <c r="BR50" s="4">
        <f>2*'Tabulky jízd'!BR54*Vzdálenosti!$F$62-Vzdálenosti!$F$62*IF('Tabulky jízd'!BR54&gt;0,"1","0")</f>
        <v>0</v>
      </c>
      <c r="BS50" s="4">
        <f>2*'Tabulky jízd'!BS54*Vzdálenosti!$F$62-Vzdálenosti!$F$62*IF('Tabulky jízd'!BS54&gt;0,"1","0")</f>
        <v>0</v>
      </c>
      <c r="BT50" s="4">
        <f>2*'Tabulky jízd'!BT54*Vzdálenosti!$F$62-Vzdálenosti!$F$62*IF('Tabulky jízd'!BT54&gt;0,"1","0")</f>
        <v>0</v>
      </c>
      <c r="BU50" s="4">
        <f>2*'Tabulky jízd'!BU54*Vzdálenosti!$F$62-Vzdálenosti!$F$62*IF('Tabulky jízd'!BU54&gt;0,"1","0")</f>
        <v>0</v>
      </c>
      <c r="BV50" s="4">
        <f>2*'Tabulky jízd'!BV54*Vzdálenosti!$F$62-Vzdálenosti!$F$62*IF('Tabulky jízd'!BV54&gt;0,"1","0")</f>
        <v>0</v>
      </c>
      <c r="BW50" s="4">
        <f>2*'Tabulky jízd'!BW54*Vzdálenosti!$F$62-Vzdálenosti!$F$62*IF('Tabulky jízd'!BW54&gt;0,"1","0")</f>
        <v>0</v>
      </c>
      <c r="BX50" s="4">
        <f>2*'Tabulky jízd'!BX54*Vzdálenosti!$F$62-Vzdálenosti!$F$62*IF('Tabulky jízd'!BX54&gt;0,"1","0")</f>
        <v>390</v>
      </c>
      <c r="BY50" s="4">
        <f>2*'Tabulky jízd'!BY54*Vzdálenosti!$F$62-Vzdálenosti!$F$62*IF('Tabulky jízd'!BY54&gt;0,"1","0")</f>
        <v>0</v>
      </c>
      <c r="BZ50" s="4">
        <f>2*'Tabulky jízd'!BZ54*Vzdálenosti!$F$62-Vzdálenosti!$F$62*IF('Tabulky jízd'!BZ54&gt;0,"1","0")</f>
        <v>390</v>
      </c>
      <c r="CA50" s="4">
        <f>2*'Tabulky jízd'!CA54*Vzdálenosti!$F$62-Vzdálenosti!$F$62*IF('Tabulky jízd'!CA54&gt;0,"1","0")</f>
        <v>0</v>
      </c>
      <c r="CB50" s="4">
        <f>2*'Tabulky jízd'!CB54*Vzdálenosti!$F$62-Vzdálenosti!$F$62*IF('Tabulky jízd'!CB54&gt;0,"1","0")</f>
        <v>0</v>
      </c>
      <c r="CC50" s="4">
        <f>2*'Tabulky jízd'!CC54*Vzdálenosti!$F$62-Vzdálenosti!$F$62*IF('Tabulky jízd'!CC54&gt;0,"1","0")</f>
        <v>0</v>
      </c>
      <c r="CD50" s="4">
        <f>2*'Tabulky jízd'!CD54*Vzdálenosti!$F$62-Vzdálenosti!$F$62*IF('Tabulky jízd'!CD54&gt;0,"1","0")</f>
        <v>234</v>
      </c>
      <c r="CE50" s="4">
        <f>2*'Tabulky jízd'!CE54*Vzdálenosti!$F$62-Vzdálenosti!$F$62*IF('Tabulky jízd'!CE54&gt;0,"1","0")</f>
        <v>0</v>
      </c>
      <c r="CF50" s="4">
        <f>2*'Tabulky jízd'!CF54*Vzdálenosti!$F$62-Vzdálenosti!$F$62*IF('Tabulky jízd'!CF54&gt;0,"1","0")</f>
        <v>0</v>
      </c>
      <c r="CG50" s="4">
        <f>2*'Tabulky jízd'!CG54*Vzdálenosti!$F$62-Vzdálenosti!$F$62*IF('Tabulky jízd'!CG54&gt;0,"1","0")</f>
        <v>78</v>
      </c>
      <c r="CH50" s="4">
        <f>2*'Tabulky jízd'!CH54*Vzdálenosti!$F$62-Vzdálenosti!$F$62*IF('Tabulky jízd'!CH54&gt;0,"1","0")</f>
        <v>0</v>
      </c>
      <c r="CI50" s="4">
        <f>2*'Tabulky jízd'!CI54*Vzdálenosti!$F$62-Vzdálenosti!$F$62*IF('Tabulky jízd'!CI54&gt;0,"1","0")</f>
        <v>0</v>
      </c>
      <c r="CJ50" s="4">
        <f>2*'Tabulky jízd'!CJ54*Vzdálenosti!$F$62-Vzdálenosti!$F$62*IF('Tabulky jízd'!CJ54&gt;0,"1","0")</f>
        <v>0</v>
      </c>
      <c r="CK50" s="4">
        <f>2*'Tabulky jízd'!CK54*Vzdálenosti!$F$62-Vzdálenosti!$F$62*IF('Tabulky jízd'!CK54&gt;0,"1","0")</f>
        <v>0</v>
      </c>
      <c r="CL50" s="4">
        <f>2*'Tabulky jízd'!CL54*Vzdálenosti!$F$62-Vzdálenosti!$F$62*IF('Tabulky jízd'!CL54&gt;0,"1","0")</f>
        <v>0</v>
      </c>
      <c r="CM50" s="4">
        <f>2*'Tabulky jízd'!CM54*Vzdálenosti!$F$62-Vzdálenosti!$F$62*IF('Tabulky jízd'!CM54&gt;0,"1","0")</f>
        <v>0</v>
      </c>
      <c r="CN50" s="4">
        <f>2*'Tabulky jízd'!CN54*Vzdálenosti!$F$62-Vzdálenosti!$F$62*IF('Tabulky jízd'!CN54&gt;0,"1","0")</f>
        <v>0</v>
      </c>
      <c r="CO50" s="4">
        <f>2*'Tabulky jízd'!CO54*Vzdálenosti!$F$62-Vzdálenosti!$F$62*IF('Tabulky jízd'!CO54&gt;0,"1","0")</f>
        <v>0</v>
      </c>
      <c r="CP50" s="4">
        <f>2*'Tabulky jízd'!CP54*Vzdálenosti!$F$62-Vzdálenosti!$F$62*IF('Tabulky jízd'!CP54&gt;0,"1","0")</f>
        <v>0</v>
      </c>
      <c r="CQ50" s="4">
        <f>2*'Tabulky jízd'!CQ54*Vzdálenosti!$F$62-Vzdálenosti!$F$62*IF('Tabulky jízd'!CQ54&gt;0,"1","0")</f>
        <v>0</v>
      </c>
      <c r="CR50" s="4">
        <f>2*'Tabulky jízd'!CR54*Vzdálenosti!$F$62-Vzdálenosti!$F$62*IF('Tabulky jízd'!CR54&gt;0,"1","0")</f>
        <v>0</v>
      </c>
      <c r="CS50" s="4">
        <f>2*'Tabulky jízd'!CS54*Vzdálenosti!$F$62-Vzdálenosti!$F$62*IF('Tabulky jízd'!CS54&gt;0,"1","0")</f>
        <v>0</v>
      </c>
      <c r="CT50" s="4">
        <f>2*'Tabulky jízd'!CT54*Vzdálenosti!$F$62-Vzdálenosti!$F$62*IF('Tabulky jízd'!CT54&gt;0,"1","0")</f>
        <v>0</v>
      </c>
      <c r="CU50" s="4">
        <f>2*'Tabulky jízd'!CU54*Vzdálenosti!$F$62-Vzdálenosti!$F$62*IF('Tabulky jízd'!CU54&gt;0,"1","0")</f>
        <v>0</v>
      </c>
      <c r="CV50" s="4">
        <f>2*'Tabulky jízd'!CV54*Vzdálenosti!$F$62-Vzdálenosti!$F$62*IF('Tabulky jízd'!CV54&gt;0,"1","0")</f>
        <v>0</v>
      </c>
      <c r="CW50" s="16">
        <f t="shared" si="2"/>
        <v>5460</v>
      </c>
    </row>
    <row r="51" spans="1:101" s="15" customFormat="1" x14ac:dyDescent="0.25">
      <c r="A51" s="19"/>
      <c r="B51" s="4" t="s">
        <v>54</v>
      </c>
      <c r="C51" s="4" t="s">
        <v>64</v>
      </c>
      <c r="D51" s="16" t="s">
        <v>99</v>
      </c>
      <c r="E51" s="155" t="s">
        <v>186</v>
      </c>
      <c r="F51" s="16">
        <v>3</v>
      </c>
      <c r="G51" s="16"/>
      <c r="H51" s="4">
        <f>2*'Tabulky jízd'!H55*Vzdálenosti!$F$64-Vzdálenosti!$F$64*IF('Tabulky jízd'!H55&gt;0,"1","0")</f>
        <v>0</v>
      </c>
      <c r="I51" s="4">
        <f>2*'Tabulky jízd'!I55*Vzdálenosti!$F$64-Vzdálenosti!$F$64*IF('Tabulky jízd'!I55&gt;0,"1","0")</f>
        <v>0</v>
      </c>
      <c r="J51" s="4">
        <f>2*'Tabulky jízd'!J55*Vzdálenosti!$F$64-Vzdálenosti!$F$64*IF('Tabulky jízd'!J55&gt;0,"1","0")</f>
        <v>0</v>
      </c>
      <c r="K51" s="4">
        <f>2*'Tabulky jízd'!K55*Vzdálenosti!$F$64-Vzdálenosti!$F$64*IF('Tabulky jízd'!K55&gt;0,"1","0")</f>
        <v>0</v>
      </c>
      <c r="L51" s="4">
        <f>2*'Tabulky jízd'!L55*Vzdálenosti!$F$64-Vzdálenosti!$F$64*IF('Tabulky jízd'!L55&gt;0,"1","0")</f>
        <v>0</v>
      </c>
      <c r="M51" s="4">
        <f>2*'Tabulky jízd'!M55*Vzdálenosti!$F$64-Vzdálenosti!$F$64*IF('Tabulky jízd'!M55&gt;0,"1","0")</f>
        <v>0</v>
      </c>
      <c r="N51" s="4">
        <f>2*'Tabulky jízd'!N55*Vzdálenosti!$F$64-Vzdálenosti!$F$64*IF('Tabulky jízd'!N55&gt;0,"1","0")</f>
        <v>0</v>
      </c>
      <c r="O51" s="4">
        <f>2*'Tabulky jízd'!O55*Vzdálenosti!$F$64-Vzdálenosti!$F$64*IF('Tabulky jízd'!O55&gt;0,"1","0")</f>
        <v>0</v>
      </c>
      <c r="P51" s="4">
        <f>2*'Tabulky jízd'!P55*Vzdálenosti!$F$64-Vzdálenosti!$F$64*IF('Tabulky jízd'!P55&gt;0,"1","0")</f>
        <v>0</v>
      </c>
      <c r="Q51" s="4">
        <f>2*'Tabulky jízd'!Q55*Vzdálenosti!$F$64-Vzdálenosti!$F$64*IF('Tabulky jízd'!Q55&gt;0,"1","0")</f>
        <v>0</v>
      </c>
      <c r="R51" s="4">
        <f>2*'Tabulky jízd'!R55*Vzdálenosti!$F$64-Vzdálenosti!$F$64*IF('Tabulky jízd'!R55&gt;0,"1","0")</f>
        <v>0</v>
      </c>
      <c r="S51" s="4">
        <f>2*'Tabulky jízd'!S55*Vzdálenosti!$F$64-Vzdálenosti!$F$64*IF('Tabulky jízd'!S55&gt;0,"1","0")</f>
        <v>0</v>
      </c>
      <c r="T51" s="4">
        <f>2*'Tabulky jízd'!T55*Vzdálenosti!$F$64-Vzdálenosti!$F$64*IF('Tabulky jízd'!T55&gt;0,"1","0")</f>
        <v>0</v>
      </c>
      <c r="U51" s="4">
        <f>2*'Tabulky jízd'!U55*Vzdálenosti!$F$64-Vzdálenosti!$F$64*IF('Tabulky jízd'!U55&gt;0,"1","0")</f>
        <v>0</v>
      </c>
      <c r="V51" s="4">
        <f>2*'Tabulky jízd'!V55*Vzdálenosti!$F$64-Vzdálenosti!$F$64*IF('Tabulky jízd'!V55&gt;0,"1","0")</f>
        <v>0</v>
      </c>
      <c r="W51" s="4">
        <f>2*'Tabulky jízd'!W55*Vzdálenosti!$F$64-Vzdálenosti!$F$64*IF('Tabulky jízd'!W55&gt;0,"1","0")</f>
        <v>0</v>
      </c>
      <c r="X51" s="4">
        <f>2*'Tabulky jízd'!X55*Vzdálenosti!$F$64-Vzdálenosti!$F$64*IF('Tabulky jízd'!X55&gt;0,"1","0")</f>
        <v>0</v>
      </c>
      <c r="Y51" s="4">
        <f>2*'Tabulky jízd'!Y55*Vzdálenosti!$F$64-Vzdálenosti!$F$64*IF('Tabulky jízd'!Y55&gt;0,"1","0")</f>
        <v>0</v>
      </c>
      <c r="Z51" s="4">
        <f>2*'Tabulky jízd'!Z55*Vzdálenosti!$F$64-Vzdálenosti!$F$64*IF('Tabulky jízd'!Z55&gt;0,"1","0")</f>
        <v>0</v>
      </c>
      <c r="AA51" s="4">
        <f>2*'Tabulky jízd'!AA55*Vzdálenosti!$F$64-Vzdálenosti!$F$64*IF('Tabulky jízd'!AA55&gt;0,"1","0")</f>
        <v>0</v>
      </c>
      <c r="AB51" s="4">
        <f>2*'Tabulky jízd'!AB55*Vzdálenosti!$F$64-Vzdálenosti!$F$64*IF('Tabulky jízd'!AB55&gt;0,"1","0")</f>
        <v>0</v>
      </c>
      <c r="AC51" s="4">
        <f>2*'Tabulky jízd'!AC55*Vzdálenosti!$F$64-Vzdálenosti!$F$64*IF('Tabulky jízd'!AC55&gt;0,"1","0")</f>
        <v>0</v>
      </c>
      <c r="AD51" s="4">
        <f>2*'Tabulky jízd'!AD55*Vzdálenosti!$F$64-Vzdálenosti!$F$64*IF('Tabulky jízd'!AD55&gt;0,"1","0")</f>
        <v>0</v>
      </c>
      <c r="AE51" s="4">
        <f>2*'Tabulky jízd'!AE55*Vzdálenosti!$F$64-Vzdálenosti!$F$64*IF('Tabulky jízd'!AE55&gt;0,"1","0")</f>
        <v>0</v>
      </c>
      <c r="AF51" s="4">
        <f>2*'Tabulky jízd'!AF55*Vzdálenosti!$F$64-Vzdálenosti!$F$64*IF('Tabulky jízd'!AF55&gt;0,"1","0")</f>
        <v>0</v>
      </c>
      <c r="AG51" s="4">
        <f>2*'Tabulky jízd'!AG55*Vzdálenosti!$F$64-Vzdálenosti!$F$64*IF('Tabulky jízd'!AG55&gt;0,"1","0")</f>
        <v>0</v>
      </c>
      <c r="AH51" s="4">
        <f>2*'Tabulky jízd'!AH55*Vzdálenosti!$F$64-Vzdálenosti!$F$64*IF('Tabulky jízd'!AH55&gt;0,"1","0")</f>
        <v>0</v>
      </c>
      <c r="AI51" s="4">
        <f>2*'Tabulky jízd'!AI55*Vzdálenosti!$F$64-Vzdálenosti!$F$64*IF('Tabulky jízd'!AI55&gt;0,"1","0")</f>
        <v>0</v>
      </c>
      <c r="AJ51" s="4">
        <f>2*'Tabulky jízd'!AJ55*Vzdálenosti!$F$64-Vzdálenosti!$F$64*IF('Tabulky jízd'!AJ55&gt;0,"1","0")</f>
        <v>0</v>
      </c>
      <c r="AK51" s="4">
        <f>2*'Tabulky jízd'!AK55*Vzdálenosti!$F$64-Vzdálenosti!$F$64*IF('Tabulky jízd'!AK55&gt;0,"1","0")</f>
        <v>0</v>
      </c>
      <c r="AL51" s="4">
        <f>2*'Tabulky jízd'!AL55*Vzdálenosti!$F$64-Vzdálenosti!$F$64*IF('Tabulky jízd'!AL55&gt;0,"1","0")</f>
        <v>0</v>
      </c>
      <c r="AM51" s="4">
        <f>2*'Tabulky jízd'!AM55*Vzdálenosti!$F$64-Vzdálenosti!$F$64*IF('Tabulky jízd'!AM55&gt;0,"1","0")</f>
        <v>0</v>
      </c>
      <c r="AN51" s="4">
        <f>2*'Tabulky jízd'!AN55*Vzdálenosti!$F$64-Vzdálenosti!$F$64*IF('Tabulky jízd'!AN55&gt;0,"1","0")</f>
        <v>0</v>
      </c>
      <c r="AO51" s="4">
        <f>2*'Tabulky jízd'!AO55*Vzdálenosti!$F$64-Vzdálenosti!$F$64*IF('Tabulky jízd'!AO55&gt;0,"1","0")</f>
        <v>0</v>
      </c>
      <c r="AP51" s="4">
        <f>2*'Tabulky jízd'!AP55*Vzdálenosti!$F$64-Vzdálenosti!$F$64*IF('Tabulky jízd'!AP55&gt;0,"1","0")</f>
        <v>0</v>
      </c>
      <c r="AQ51" s="4">
        <f>2*'Tabulky jízd'!AQ55*Vzdálenosti!$F$64-Vzdálenosti!$F$64*IF('Tabulky jízd'!AQ55&gt;0,"1","0")</f>
        <v>0</v>
      </c>
      <c r="AR51" s="4">
        <f>2*'Tabulky jízd'!AR55*Vzdálenosti!$F$64-Vzdálenosti!$F$64*IF('Tabulky jízd'!AR55&gt;0,"1","0")</f>
        <v>0</v>
      </c>
      <c r="AS51" s="4">
        <f>2*'Tabulky jízd'!AS55*Vzdálenosti!$F$64-Vzdálenosti!$F$64*IF('Tabulky jízd'!AS55&gt;0,"1","0")</f>
        <v>0</v>
      </c>
      <c r="AT51" s="4">
        <f>2*'Tabulky jízd'!AT55*Vzdálenosti!$F$64-Vzdálenosti!$F$64*IF('Tabulky jízd'!AT55&gt;0,"1","0")</f>
        <v>0</v>
      </c>
      <c r="AU51" s="4">
        <f>2*'Tabulky jízd'!AU55*Vzdálenosti!$F$64-Vzdálenosti!$F$64*IF('Tabulky jízd'!AU55&gt;0,"1","0")</f>
        <v>0</v>
      </c>
      <c r="AV51" s="4">
        <f>2*'Tabulky jízd'!AV55*Vzdálenosti!$F$64-Vzdálenosti!$F$64*IF('Tabulky jízd'!AV55&gt;0,"1","0")</f>
        <v>0</v>
      </c>
      <c r="AW51" s="4">
        <f>2*'Tabulky jízd'!AW55*Vzdálenosti!$F$64-Vzdálenosti!$F$64*IF('Tabulky jízd'!AW55&gt;0,"1","0")</f>
        <v>0</v>
      </c>
      <c r="AX51" s="4">
        <f>2*'Tabulky jízd'!AX55*Vzdálenosti!$F$64-Vzdálenosti!$F$64*IF('Tabulky jízd'!AX55&gt;0,"1","0")</f>
        <v>0</v>
      </c>
      <c r="AY51" s="4">
        <f>2*'Tabulky jízd'!AY55*Vzdálenosti!$F$64-Vzdálenosti!$F$64*IF('Tabulky jízd'!AY55&gt;0,"1","0")</f>
        <v>0</v>
      </c>
      <c r="AZ51" s="4">
        <f>2*'Tabulky jízd'!AZ55*Vzdálenosti!$F$64-Vzdálenosti!$F$64*IF('Tabulky jízd'!AZ55&gt;0,"1","0")</f>
        <v>0</v>
      </c>
      <c r="BA51" s="4">
        <f>2*'Tabulky jízd'!BA55*Vzdálenosti!$F$64-Vzdálenosti!$F$64*IF('Tabulky jízd'!BA55&gt;0,"1","0")</f>
        <v>0</v>
      </c>
      <c r="BB51" s="4">
        <f>2*'Tabulky jízd'!BB55*Vzdálenosti!$F$64-Vzdálenosti!$F$64*IF('Tabulky jízd'!BB55&gt;0,"1","0")</f>
        <v>0</v>
      </c>
      <c r="BC51" s="4">
        <f>2*'Tabulky jízd'!BC55*Vzdálenosti!$F$64-Vzdálenosti!$F$64*IF('Tabulky jízd'!BC55&gt;0,"1","0")</f>
        <v>0</v>
      </c>
      <c r="BD51" s="4">
        <f>2*'Tabulky jízd'!BD55*Vzdálenosti!$F$64-Vzdálenosti!$F$64*IF('Tabulky jízd'!BD55&gt;0,"1","0")</f>
        <v>0</v>
      </c>
      <c r="BE51" s="4">
        <f>2*'Tabulky jízd'!BE55*Vzdálenosti!$F$64-Vzdálenosti!$F$64*IF('Tabulky jízd'!BE55&gt;0,"1","0")</f>
        <v>0</v>
      </c>
      <c r="BF51" s="4">
        <f>2*'Tabulky jízd'!BF55*Vzdálenosti!$F$64-Vzdálenosti!$F$64*IF('Tabulky jízd'!BF55&gt;0,"1","0")</f>
        <v>0</v>
      </c>
      <c r="BG51" s="4">
        <f>2*'Tabulky jízd'!BG55*Vzdálenosti!$F$64-Vzdálenosti!$F$64*IF('Tabulky jízd'!BG55&gt;0,"1","0")</f>
        <v>0</v>
      </c>
      <c r="BH51" s="4">
        <f>2*'Tabulky jízd'!BH55*Vzdálenosti!$F$64-Vzdálenosti!$F$64*IF('Tabulky jízd'!BH55&gt;0,"1","0")</f>
        <v>0</v>
      </c>
      <c r="BI51" s="4">
        <f>2*'Tabulky jízd'!BI55*Vzdálenosti!$F$64-Vzdálenosti!$F$64*IF('Tabulky jízd'!BI55&gt;0,"1","0")</f>
        <v>0</v>
      </c>
      <c r="BJ51" s="4">
        <f>2*'Tabulky jízd'!BJ55*Vzdálenosti!$F$64-Vzdálenosti!$F$64*IF('Tabulky jízd'!BJ55&gt;0,"1","0")</f>
        <v>0</v>
      </c>
      <c r="BK51" s="4">
        <f>2*'Tabulky jízd'!BK55*Vzdálenosti!$F$64-Vzdálenosti!$F$64*IF('Tabulky jízd'!BK55&gt;0,"1","0")</f>
        <v>0</v>
      </c>
      <c r="BL51" s="4">
        <f>2*'Tabulky jízd'!BL55*Vzdálenosti!$F$64-Vzdálenosti!$F$64*IF('Tabulky jízd'!BL55&gt;0,"1","0")</f>
        <v>0</v>
      </c>
      <c r="BM51" s="4">
        <f>2*'Tabulky jízd'!BM55*Vzdálenosti!$F$64-Vzdálenosti!$F$64*IF('Tabulky jízd'!BM55&gt;0,"1","0")</f>
        <v>0</v>
      </c>
      <c r="BN51" s="4">
        <f>2*'Tabulky jízd'!BN55*Vzdálenosti!$F$64-Vzdálenosti!$F$64*IF('Tabulky jízd'!BN55&gt;0,"1","0")</f>
        <v>462</v>
      </c>
      <c r="BO51" s="4">
        <f>2*'Tabulky jízd'!BO55*Vzdálenosti!$F$64-Vzdálenosti!$F$64*IF('Tabulky jízd'!BO55&gt;0,"1","0")</f>
        <v>0</v>
      </c>
      <c r="BP51" s="4">
        <f>2*'Tabulky jízd'!BP55*Vzdálenosti!$F$64-Vzdálenosti!$F$64*IF('Tabulky jízd'!BP55&gt;0,"1","0")</f>
        <v>462</v>
      </c>
      <c r="BQ51" s="4">
        <f>2*'Tabulky jízd'!BQ55*Vzdálenosti!$F$64-Vzdálenosti!$F$64*IF('Tabulky jízd'!BQ55&gt;0,"1","0")</f>
        <v>0</v>
      </c>
      <c r="BR51" s="4">
        <f>2*'Tabulky jízd'!BR55*Vzdálenosti!$F$64-Vzdálenosti!$F$64*IF('Tabulky jízd'!BR55&gt;0,"1","0")</f>
        <v>0</v>
      </c>
      <c r="BS51" s="4">
        <f>2*'Tabulky jízd'!BS55*Vzdálenosti!$F$64-Vzdálenosti!$F$64*IF('Tabulky jízd'!BS55&gt;0,"1","0")</f>
        <v>0</v>
      </c>
      <c r="BT51" s="4">
        <f>2*'Tabulky jízd'!BT55*Vzdálenosti!$F$64-Vzdálenosti!$F$64*IF('Tabulky jízd'!BT55&gt;0,"1","0")</f>
        <v>0</v>
      </c>
      <c r="BU51" s="4">
        <f>2*'Tabulky jízd'!BU55*Vzdálenosti!$F$64-Vzdálenosti!$F$64*IF('Tabulky jízd'!BU55&gt;0,"1","0")</f>
        <v>0</v>
      </c>
      <c r="BV51" s="4">
        <f>2*'Tabulky jízd'!BV55*Vzdálenosti!$F$64-Vzdálenosti!$F$64*IF('Tabulky jízd'!BV55&gt;0,"1","0")</f>
        <v>0</v>
      </c>
      <c r="BW51" s="4">
        <f>2*'Tabulky jízd'!BW55*Vzdálenosti!$F$64-Vzdálenosti!$F$64*IF('Tabulky jízd'!BW55&gt;0,"1","0")</f>
        <v>0</v>
      </c>
      <c r="BX51" s="4">
        <f>2*'Tabulky jízd'!BX55*Vzdálenosti!$F$64-Vzdálenosti!$F$64*IF('Tabulky jízd'!BX55&gt;0,"1","0")</f>
        <v>0</v>
      </c>
      <c r="BY51" s="4">
        <f>2*'Tabulky jízd'!BY55*Vzdálenosti!$F$64-Vzdálenosti!$F$64*IF('Tabulky jízd'!BY55&gt;0,"1","0")</f>
        <v>0</v>
      </c>
      <c r="BZ51" s="4">
        <f>2*'Tabulky jízd'!BZ55*Vzdálenosti!$F$64-Vzdálenosti!$F$64*IF('Tabulky jízd'!BZ55&gt;0,"1","0")</f>
        <v>0</v>
      </c>
      <c r="CA51" s="4">
        <f>2*'Tabulky jízd'!CA55*Vzdálenosti!$F$64-Vzdálenosti!$F$64*IF('Tabulky jízd'!CA55&gt;0,"1","0")</f>
        <v>0</v>
      </c>
      <c r="CB51" s="4">
        <f>2*'Tabulky jízd'!CB55*Vzdálenosti!$F$64-Vzdálenosti!$F$64*IF('Tabulky jízd'!CB55&gt;0,"1","0")</f>
        <v>0</v>
      </c>
      <c r="CC51" s="4">
        <f>2*'Tabulky jízd'!CC55*Vzdálenosti!$F$64-Vzdálenosti!$F$64*IF('Tabulky jízd'!CC55&gt;0,"1","0")</f>
        <v>0</v>
      </c>
      <c r="CD51" s="4">
        <f>2*'Tabulky jízd'!CD55*Vzdálenosti!$F$64-Vzdálenosti!$F$64*IF('Tabulky jízd'!CD55&gt;0,"1","0")</f>
        <v>0</v>
      </c>
      <c r="CE51" s="4">
        <f>2*'Tabulky jízd'!CE55*Vzdálenosti!$F$64-Vzdálenosti!$F$64*IF('Tabulky jízd'!CE55&gt;0,"1","0")</f>
        <v>0</v>
      </c>
      <c r="CF51" s="4">
        <f>2*'Tabulky jízd'!CF55*Vzdálenosti!$F$64-Vzdálenosti!$F$64*IF('Tabulky jízd'!CF55&gt;0,"1","0")</f>
        <v>0</v>
      </c>
      <c r="CG51" s="4">
        <f>2*'Tabulky jízd'!CG55*Vzdálenosti!$F$64-Vzdálenosti!$F$64*IF('Tabulky jízd'!CG55&gt;0,"1","0")</f>
        <v>0</v>
      </c>
      <c r="CH51" s="4">
        <f>2*'Tabulky jízd'!CH55*Vzdálenosti!$F$64-Vzdálenosti!$F$64*IF('Tabulky jízd'!CH55&gt;0,"1","0")</f>
        <v>0</v>
      </c>
      <c r="CI51" s="4">
        <f>2*'Tabulky jízd'!CI55*Vzdálenosti!$F$64-Vzdálenosti!$F$64*IF('Tabulky jízd'!CI55&gt;0,"1","0")</f>
        <v>0</v>
      </c>
      <c r="CJ51" s="4">
        <f>2*'Tabulky jízd'!CJ55*Vzdálenosti!$F$64-Vzdálenosti!$F$64*IF('Tabulky jízd'!CJ55&gt;0,"1","0")</f>
        <v>0</v>
      </c>
      <c r="CK51" s="4">
        <f>2*'Tabulky jízd'!CK55*Vzdálenosti!$F$64-Vzdálenosti!$F$64*IF('Tabulky jízd'!CK55&gt;0,"1","0")</f>
        <v>0</v>
      </c>
      <c r="CL51" s="4">
        <f>2*'Tabulky jízd'!CL55*Vzdálenosti!$F$64-Vzdálenosti!$F$64*IF('Tabulky jízd'!CL55&gt;0,"1","0")</f>
        <v>0</v>
      </c>
      <c r="CM51" s="4">
        <f>2*'Tabulky jízd'!CM55*Vzdálenosti!$F$64-Vzdálenosti!$F$64*IF('Tabulky jízd'!CM55&gt;0,"1","0")</f>
        <v>0</v>
      </c>
      <c r="CN51" s="4">
        <f>2*'Tabulky jízd'!CN55*Vzdálenosti!$F$64-Vzdálenosti!$F$64*IF('Tabulky jízd'!CN55&gt;0,"1","0")</f>
        <v>0</v>
      </c>
      <c r="CO51" s="4">
        <f>2*'Tabulky jízd'!CO55*Vzdálenosti!$F$64-Vzdálenosti!$F$64*IF('Tabulky jízd'!CO55&gt;0,"1","0")</f>
        <v>0</v>
      </c>
      <c r="CP51" s="4">
        <f>2*'Tabulky jízd'!CP55*Vzdálenosti!$F$64-Vzdálenosti!$F$64*IF('Tabulky jízd'!CP55&gt;0,"1","0")</f>
        <v>0</v>
      </c>
      <c r="CQ51" s="4">
        <f>2*'Tabulky jízd'!CQ55*Vzdálenosti!$F$64-Vzdálenosti!$F$64*IF('Tabulky jízd'!CQ55&gt;0,"1","0")</f>
        <v>0</v>
      </c>
      <c r="CR51" s="4">
        <f>2*'Tabulky jízd'!CR55*Vzdálenosti!$F$64-Vzdálenosti!$F$64*IF('Tabulky jízd'!CR55&gt;0,"1","0")</f>
        <v>0</v>
      </c>
      <c r="CS51" s="4">
        <f>2*'Tabulky jízd'!CS55*Vzdálenosti!$F$64-Vzdálenosti!$F$64*IF('Tabulky jízd'!CS55&gt;0,"1","0")</f>
        <v>0</v>
      </c>
      <c r="CT51" s="4">
        <f>2*'Tabulky jízd'!CT55*Vzdálenosti!$F$64-Vzdálenosti!$F$64*IF('Tabulky jízd'!CT55&gt;0,"1","0")</f>
        <v>0</v>
      </c>
      <c r="CU51" s="4">
        <f>2*'Tabulky jízd'!CU55*Vzdálenosti!$F$64-Vzdálenosti!$F$64*IF('Tabulky jízd'!CU55&gt;0,"1","0")</f>
        <v>0</v>
      </c>
      <c r="CV51" s="4">
        <f>2*'Tabulky jízd'!CV55*Vzdálenosti!$F$64-Vzdálenosti!$F$64*IF('Tabulky jízd'!CV55&gt;0,"1","0")</f>
        <v>0</v>
      </c>
      <c r="CW51" s="16">
        <f t="shared" si="2"/>
        <v>924</v>
      </c>
    </row>
    <row r="52" spans="1:101" s="15" customFormat="1" x14ac:dyDescent="0.25">
      <c r="A52" s="19"/>
      <c r="B52" s="4" t="s">
        <v>4</v>
      </c>
      <c r="C52" s="4" t="s">
        <v>54</v>
      </c>
      <c r="D52" s="16" t="s">
        <v>99</v>
      </c>
      <c r="E52" s="4" t="s">
        <v>60</v>
      </c>
      <c r="F52" s="16">
        <v>3</v>
      </c>
      <c r="G52" s="16"/>
      <c r="H52" s="4">
        <f>2*'Tabulky jízd'!H56*Vzdálenosti!$F$65-Vzdálenosti!$F$65*IF('Tabulky jízd'!H56&gt;0,"1","0")</f>
        <v>0</v>
      </c>
      <c r="I52" s="4">
        <f>2*'Tabulky jízd'!I56*Vzdálenosti!$F$65-Vzdálenosti!$F$65*IF('Tabulky jízd'!I56&gt;0,"1","0")</f>
        <v>0</v>
      </c>
      <c r="J52" s="4">
        <f>2*'Tabulky jízd'!J56*Vzdálenosti!$F$65-Vzdálenosti!$F$65*IF('Tabulky jízd'!J56&gt;0,"1","0")</f>
        <v>0</v>
      </c>
      <c r="K52" s="4">
        <f>2*'Tabulky jízd'!K56*Vzdálenosti!$F$65-Vzdálenosti!$F$65*IF('Tabulky jízd'!K56&gt;0,"1","0")</f>
        <v>0</v>
      </c>
      <c r="L52" s="4">
        <f>2*'Tabulky jízd'!L56*Vzdálenosti!$F$65-Vzdálenosti!$F$65*IF('Tabulky jízd'!L56&gt;0,"1","0")</f>
        <v>0</v>
      </c>
      <c r="M52" s="4">
        <f>2*'Tabulky jízd'!M56*Vzdálenosti!$F$65-Vzdálenosti!$F$65*IF('Tabulky jízd'!M56&gt;0,"1","0")</f>
        <v>0</v>
      </c>
      <c r="N52" s="4">
        <f>2*'Tabulky jízd'!N56*Vzdálenosti!$F$65-Vzdálenosti!$F$65*IF('Tabulky jízd'!N56&gt;0,"1","0")</f>
        <v>0</v>
      </c>
      <c r="O52" s="4">
        <f>2*'Tabulky jízd'!O56*Vzdálenosti!$F$65-Vzdálenosti!$F$65*IF('Tabulky jízd'!O56&gt;0,"1","0")</f>
        <v>0</v>
      </c>
      <c r="P52" s="4">
        <f>2*'Tabulky jízd'!P56*Vzdálenosti!$F$65-Vzdálenosti!$F$65*IF('Tabulky jízd'!P56&gt;0,"1","0")</f>
        <v>0</v>
      </c>
      <c r="Q52" s="4">
        <f>2*'Tabulky jízd'!Q56*Vzdálenosti!$F$65-Vzdálenosti!$F$65*IF('Tabulky jízd'!Q56&gt;0,"1","0")</f>
        <v>0</v>
      </c>
      <c r="R52" s="4">
        <f>2*'Tabulky jízd'!R56*Vzdálenosti!$F$65-Vzdálenosti!$F$65*IF('Tabulky jízd'!R56&gt;0,"1","0")</f>
        <v>0</v>
      </c>
      <c r="S52" s="4">
        <f>2*'Tabulky jízd'!S56*Vzdálenosti!$F$65-Vzdálenosti!$F$65*IF('Tabulky jízd'!S56&gt;0,"1","0")</f>
        <v>0</v>
      </c>
      <c r="T52" s="4">
        <f>2*'Tabulky jízd'!T56*Vzdálenosti!$F$65-Vzdálenosti!$F$65*IF('Tabulky jízd'!T56&gt;0,"1","0")</f>
        <v>0</v>
      </c>
      <c r="U52" s="4">
        <f>2*'Tabulky jízd'!U56*Vzdálenosti!$F$65-Vzdálenosti!$F$65*IF('Tabulky jízd'!U56&gt;0,"1","0")</f>
        <v>0</v>
      </c>
      <c r="V52" s="4">
        <f>2*'Tabulky jízd'!V56*Vzdálenosti!$F$65-Vzdálenosti!$F$65*IF('Tabulky jízd'!V56&gt;0,"1","0")</f>
        <v>0</v>
      </c>
      <c r="W52" s="4">
        <f>2*'Tabulky jízd'!W56*Vzdálenosti!$F$65-Vzdálenosti!$F$65*IF('Tabulky jízd'!W56&gt;0,"1","0")</f>
        <v>0</v>
      </c>
      <c r="X52" s="4">
        <f>2*'Tabulky jízd'!X56*Vzdálenosti!$F$65-Vzdálenosti!$F$65*IF('Tabulky jízd'!X56&gt;0,"1","0")</f>
        <v>0</v>
      </c>
      <c r="Y52" s="4">
        <f>2*'Tabulky jízd'!Y56*Vzdálenosti!$F$65-Vzdálenosti!$F$65*IF('Tabulky jízd'!Y56&gt;0,"1","0")</f>
        <v>0</v>
      </c>
      <c r="Z52" s="4">
        <f>2*'Tabulky jízd'!Z56*Vzdálenosti!$F$65-Vzdálenosti!$F$65*IF('Tabulky jízd'!Z56&gt;0,"1","0")</f>
        <v>0</v>
      </c>
      <c r="AA52" s="4">
        <f>2*'Tabulky jízd'!AA56*Vzdálenosti!$F$65-Vzdálenosti!$F$65*IF('Tabulky jízd'!AA56&gt;0,"1","0")</f>
        <v>0</v>
      </c>
      <c r="AB52" s="4">
        <f>2*'Tabulky jízd'!AB56*Vzdálenosti!$F$65-Vzdálenosti!$F$65*IF('Tabulky jízd'!AB56&gt;0,"1","0")</f>
        <v>0</v>
      </c>
      <c r="AC52" s="4">
        <f>2*'Tabulky jízd'!AC56*Vzdálenosti!$F$65-Vzdálenosti!$F$65*IF('Tabulky jízd'!AC56&gt;0,"1","0")</f>
        <v>0</v>
      </c>
      <c r="AD52" s="4">
        <f>2*'Tabulky jízd'!AD56*Vzdálenosti!$F$65-Vzdálenosti!$F$65*IF('Tabulky jízd'!AD56&gt;0,"1","0")</f>
        <v>0</v>
      </c>
      <c r="AE52" s="4">
        <f>2*'Tabulky jízd'!AE56*Vzdálenosti!$F$65-Vzdálenosti!$F$65*IF('Tabulky jízd'!AE56&gt;0,"1","0")</f>
        <v>0</v>
      </c>
      <c r="AF52" s="4">
        <f>2*'Tabulky jízd'!AF56*Vzdálenosti!$F$65-Vzdálenosti!$F$65*IF('Tabulky jízd'!AF56&gt;0,"1","0")</f>
        <v>0</v>
      </c>
      <c r="AG52" s="4">
        <f>2*'Tabulky jízd'!AG56*Vzdálenosti!$F$65-Vzdálenosti!$F$65*IF('Tabulky jízd'!AG56&gt;0,"1","0")</f>
        <v>0</v>
      </c>
      <c r="AH52" s="4">
        <f>2*'Tabulky jízd'!AH56*Vzdálenosti!$F$65-Vzdálenosti!$F$65*IF('Tabulky jízd'!AH56&gt;0,"1","0")</f>
        <v>0</v>
      </c>
      <c r="AI52" s="4">
        <f>2*'Tabulky jízd'!AI56*Vzdálenosti!$F$65-Vzdálenosti!$F$65*IF('Tabulky jízd'!AI56&gt;0,"1","0")</f>
        <v>0</v>
      </c>
      <c r="AJ52" s="4">
        <f>2*'Tabulky jízd'!AJ56*Vzdálenosti!$F$65-Vzdálenosti!$F$65*IF('Tabulky jízd'!AJ56&gt;0,"1","0")</f>
        <v>0</v>
      </c>
      <c r="AK52" s="4">
        <f>2*'Tabulky jízd'!AK56*Vzdálenosti!$F$65-Vzdálenosti!$F$65*IF('Tabulky jízd'!AK56&gt;0,"1","0")</f>
        <v>0</v>
      </c>
      <c r="AL52" s="4">
        <f>2*'Tabulky jízd'!AL56*Vzdálenosti!$F$65-Vzdálenosti!$F$65*IF('Tabulky jízd'!AL56&gt;0,"1","0")</f>
        <v>0</v>
      </c>
      <c r="AM52" s="4">
        <f>2*'Tabulky jízd'!AM56*Vzdálenosti!$F$65-Vzdálenosti!$F$65*IF('Tabulky jízd'!AM56&gt;0,"1","0")</f>
        <v>0</v>
      </c>
      <c r="AN52" s="4">
        <f>2*'Tabulky jízd'!AN56*Vzdálenosti!$F$65-Vzdálenosti!$F$65*IF('Tabulky jízd'!AN56&gt;0,"1","0")</f>
        <v>0</v>
      </c>
      <c r="AO52" s="4">
        <f>2*'Tabulky jízd'!AO56*Vzdálenosti!$F$65-Vzdálenosti!$F$65*IF('Tabulky jízd'!AO56&gt;0,"1","0")</f>
        <v>0</v>
      </c>
      <c r="AP52" s="4">
        <f>2*'Tabulky jízd'!AP56*Vzdálenosti!$F$65-Vzdálenosti!$F$65*IF('Tabulky jízd'!AP56&gt;0,"1","0")</f>
        <v>0</v>
      </c>
      <c r="AQ52" s="4">
        <f>2*'Tabulky jízd'!AQ56*Vzdálenosti!$F$65-Vzdálenosti!$F$65*IF('Tabulky jízd'!AQ56&gt;0,"1","0")</f>
        <v>0</v>
      </c>
      <c r="AR52" s="4">
        <f>2*'Tabulky jízd'!AR56*Vzdálenosti!$F$65-Vzdálenosti!$F$65*IF('Tabulky jízd'!AR56&gt;0,"1","0")</f>
        <v>0</v>
      </c>
      <c r="AS52" s="4">
        <f>2*'Tabulky jízd'!AS56*Vzdálenosti!$F$65-Vzdálenosti!$F$65*IF('Tabulky jízd'!AS56&gt;0,"1","0")</f>
        <v>0</v>
      </c>
      <c r="AT52" s="4">
        <f>2*'Tabulky jízd'!AT56*Vzdálenosti!$F$65-Vzdálenosti!$F$65*IF('Tabulky jízd'!AT56&gt;0,"1","0")</f>
        <v>0</v>
      </c>
      <c r="AU52" s="4">
        <f>2*'Tabulky jízd'!AU56*Vzdálenosti!$F$65-Vzdálenosti!$F$65*IF('Tabulky jízd'!AU56&gt;0,"1","0")</f>
        <v>2312</v>
      </c>
      <c r="AV52" s="4">
        <f>2*'Tabulky jízd'!AV56*Vzdálenosti!$F$65-Vzdálenosti!$F$65*IF('Tabulky jízd'!AV56&gt;0,"1","0")</f>
        <v>680</v>
      </c>
      <c r="AW52" s="4">
        <f>2*'Tabulky jízd'!AW56*Vzdálenosti!$F$65-Vzdálenosti!$F$65*IF('Tabulky jízd'!AW56&gt;0,"1","0")</f>
        <v>0</v>
      </c>
      <c r="AX52" s="4">
        <f>2*'Tabulky jízd'!AX56*Vzdálenosti!$F$65-Vzdálenosti!$F$65*IF('Tabulky jízd'!AX56&gt;0,"1","0")</f>
        <v>0</v>
      </c>
      <c r="AY52" s="4">
        <f>2*'Tabulky jízd'!AY56*Vzdálenosti!$F$65-Vzdálenosti!$F$65*IF('Tabulky jízd'!AY56&gt;0,"1","0")</f>
        <v>0</v>
      </c>
      <c r="AZ52" s="4">
        <f>2*'Tabulky jízd'!AZ56*Vzdálenosti!$F$65-Vzdálenosti!$F$65*IF('Tabulky jízd'!AZ56&gt;0,"1","0")</f>
        <v>0</v>
      </c>
      <c r="BA52" s="4">
        <f>2*'Tabulky jízd'!BA56*Vzdálenosti!$F$65-Vzdálenosti!$F$65*IF('Tabulky jízd'!BA56&gt;0,"1","0")</f>
        <v>0</v>
      </c>
      <c r="BB52" s="4">
        <f>2*'Tabulky jízd'!BB56*Vzdálenosti!$F$65-Vzdálenosti!$F$65*IF('Tabulky jízd'!BB56&gt;0,"1","0")</f>
        <v>0</v>
      </c>
      <c r="BC52" s="4">
        <f>2*'Tabulky jízd'!BC56*Vzdálenosti!$F$65-Vzdálenosti!$F$65*IF('Tabulky jízd'!BC56&gt;0,"1","0")</f>
        <v>0</v>
      </c>
      <c r="BD52" s="4">
        <f>2*'Tabulky jízd'!BD56*Vzdálenosti!$F$65-Vzdálenosti!$F$65*IF('Tabulky jízd'!BD56&gt;0,"1","0")</f>
        <v>0</v>
      </c>
      <c r="BE52" s="4">
        <f>2*'Tabulky jízd'!BE56*Vzdálenosti!$F$65-Vzdálenosti!$F$65*IF('Tabulky jízd'!BE56&gt;0,"1","0")</f>
        <v>0</v>
      </c>
      <c r="BF52" s="4">
        <f>2*'Tabulky jízd'!BF56*Vzdálenosti!$F$65-Vzdálenosti!$F$65*IF('Tabulky jízd'!BF56&gt;0,"1","0")</f>
        <v>0</v>
      </c>
      <c r="BG52" s="4">
        <f>2*'Tabulky jízd'!BG56*Vzdálenosti!$F$65-Vzdálenosti!$F$65*IF('Tabulky jízd'!BG56&gt;0,"1","0")</f>
        <v>0</v>
      </c>
      <c r="BH52" s="4">
        <f>2*'Tabulky jízd'!BH56*Vzdálenosti!$F$65-Vzdálenosti!$F$65*IF('Tabulky jízd'!BH56&gt;0,"1","0")</f>
        <v>0</v>
      </c>
      <c r="BI52" s="4">
        <f>2*'Tabulky jízd'!BI56*Vzdálenosti!$F$65-Vzdálenosti!$F$65*IF('Tabulky jízd'!BI56&gt;0,"1","0")</f>
        <v>0</v>
      </c>
      <c r="BJ52" s="4">
        <f>2*'Tabulky jízd'!BJ56*Vzdálenosti!$F$65-Vzdálenosti!$F$65*IF('Tabulky jízd'!BJ56&gt;0,"1","0")</f>
        <v>0</v>
      </c>
      <c r="BK52" s="4">
        <f>2*'Tabulky jízd'!BK56*Vzdálenosti!$F$65-Vzdálenosti!$F$65*IF('Tabulky jízd'!BK56&gt;0,"1","0")</f>
        <v>0</v>
      </c>
      <c r="BL52" s="4">
        <f>2*'Tabulky jízd'!BL56*Vzdálenosti!$F$65-Vzdálenosti!$F$65*IF('Tabulky jízd'!BL56&gt;0,"1","0")</f>
        <v>0</v>
      </c>
      <c r="BM52" s="4">
        <f>2*'Tabulky jízd'!BM56*Vzdálenosti!$F$65-Vzdálenosti!$F$65*IF('Tabulky jízd'!BM56&gt;0,"1","0")</f>
        <v>0</v>
      </c>
      <c r="BN52" s="4">
        <f>2*'Tabulky jízd'!BN56*Vzdálenosti!$F$65-Vzdálenosti!$F$65*IF('Tabulky jízd'!BN56&gt;0,"1","0")</f>
        <v>0</v>
      </c>
      <c r="BO52" s="4">
        <f>2*'Tabulky jízd'!BO56*Vzdálenosti!$F$65-Vzdálenosti!$F$65*IF('Tabulky jízd'!BO56&gt;0,"1","0")</f>
        <v>0</v>
      </c>
      <c r="BP52" s="4">
        <f>2*'Tabulky jízd'!BP56*Vzdálenosti!$F$65-Vzdálenosti!$F$65*IF('Tabulky jízd'!BP56&gt;0,"1","0")</f>
        <v>0</v>
      </c>
      <c r="BQ52" s="4">
        <f>2*'Tabulky jízd'!BQ56*Vzdálenosti!$F$65-Vzdálenosti!$F$65*IF('Tabulky jízd'!BQ56&gt;0,"1","0")</f>
        <v>0</v>
      </c>
      <c r="BR52" s="4">
        <f>2*'Tabulky jízd'!BR56*Vzdálenosti!$F$65-Vzdálenosti!$F$65*IF('Tabulky jízd'!BR56&gt;0,"1","0")</f>
        <v>0</v>
      </c>
      <c r="BS52" s="4">
        <f>2*'Tabulky jízd'!BS56*Vzdálenosti!$F$65-Vzdálenosti!$F$65*IF('Tabulky jízd'!BS56&gt;0,"1","0")</f>
        <v>0</v>
      </c>
      <c r="BT52" s="4">
        <f>2*'Tabulky jízd'!BT56*Vzdálenosti!$F$65-Vzdálenosti!$F$65*IF('Tabulky jízd'!BT56&gt;0,"1","0")</f>
        <v>0</v>
      </c>
      <c r="BU52" s="4">
        <f>2*'Tabulky jízd'!BU56*Vzdálenosti!$F$65-Vzdálenosti!$F$65*IF('Tabulky jízd'!BU56&gt;0,"1","0")</f>
        <v>0</v>
      </c>
      <c r="BV52" s="4">
        <f>2*'Tabulky jízd'!BV56*Vzdálenosti!$F$65-Vzdálenosti!$F$65*IF('Tabulky jízd'!BV56&gt;0,"1","0")</f>
        <v>0</v>
      </c>
      <c r="BW52" s="4">
        <f>2*'Tabulky jízd'!BW56*Vzdálenosti!$F$65-Vzdálenosti!$F$65*IF('Tabulky jízd'!BW56&gt;0,"1","0")</f>
        <v>0</v>
      </c>
      <c r="BX52" s="4">
        <f>2*'Tabulky jízd'!BX56*Vzdálenosti!$F$65-Vzdálenosti!$F$65*IF('Tabulky jízd'!BX56&gt;0,"1","0")</f>
        <v>0</v>
      </c>
      <c r="BY52" s="4">
        <f>2*'Tabulky jízd'!BY56*Vzdálenosti!$F$65-Vzdálenosti!$F$65*IF('Tabulky jízd'!BY56&gt;0,"1","0")</f>
        <v>0</v>
      </c>
      <c r="BZ52" s="4">
        <f>2*'Tabulky jízd'!BZ56*Vzdálenosti!$F$65-Vzdálenosti!$F$65*IF('Tabulky jízd'!BZ56&gt;0,"1","0")</f>
        <v>0</v>
      </c>
      <c r="CA52" s="4">
        <f>2*'Tabulky jízd'!CA56*Vzdálenosti!$F$65-Vzdálenosti!$F$65*IF('Tabulky jízd'!CA56&gt;0,"1","0")</f>
        <v>0</v>
      </c>
      <c r="CB52" s="4">
        <f>2*'Tabulky jízd'!CB56*Vzdálenosti!$F$65-Vzdálenosti!$F$65*IF('Tabulky jízd'!CB56&gt;0,"1","0")</f>
        <v>0</v>
      </c>
      <c r="CC52" s="4">
        <f>2*'Tabulky jízd'!CC56*Vzdálenosti!$F$65-Vzdálenosti!$F$65*IF('Tabulky jízd'!CC56&gt;0,"1","0")</f>
        <v>0</v>
      </c>
      <c r="CD52" s="4">
        <f>2*'Tabulky jízd'!CD56*Vzdálenosti!$F$65-Vzdálenosti!$F$65*IF('Tabulky jízd'!CD56&gt;0,"1","0")</f>
        <v>0</v>
      </c>
      <c r="CE52" s="4">
        <f>2*'Tabulky jízd'!CE56*Vzdálenosti!$F$65-Vzdálenosti!$F$65*IF('Tabulky jízd'!CE56&gt;0,"1","0")</f>
        <v>0</v>
      </c>
      <c r="CF52" s="4">
        <f>2*'Tabulky jízd'!CF56*Vzdálenosti!$F$65-Vzdálenosti!$F$65*IF('Tabulky jízd'!CF56&gt;0,"1","0")</f>
        <v>0</v>
      </c>
      <c r="CG52" s="4">
        <f>2*'Tabulky jízd'!CG56*Vzdálenosti!$F$65-Vzdálenosti!$F$65*IF('Tabulky jízd'!CG56&gt;0,"1","0")</f>
        <v>0</v>
      </c>
      <c r="CH52" s="4">
        <f>2*'Tabulky jízd'!CH56*Vzdálenosti!$F$65-Vzdálenosti!$F$65*IF('Tabulky jízd'!CH56&gt;0,"1","0")</f>
        <v>0</v>
      </c>
      <c r="CI52" s="4">
        <f>2*'Tabulky jízd'!CI56*Vzdálenosti!$F$65-Vzdálenosti!$F$65*IF('Tabulky jízd'!CI56&gt;0,"1","0")</f>
        <v>0</v>
      </c>
      <c r="CJ52" s="4">
        <f>2*'Tabulky jízd'!CJ56*Vzdálenosti!$F$65-Vzdálenosti!$F$65*IF('Tabulky jízd'!CJ56&gt;0,"1","0")</f>
        <v>0</v>
      </c>
      <c r="CK52" s="4">
        <f>2*'Tabulky jízd'!CK56*Vzdálenosti!$F$65-Vzdálenosti!$F$65*IF('Tabulky jízd'!CK56&gt;0,"1","0")</f>
        <v>0</v>
      </c>
      <c r="CL52" s="4">
        <f>2*'Tabulky jízd'!CL56*Vzdálenosti!$F$65-Vzdálenosti!$F$65*IF('Tabulky jízd'!CL56&gt;0,"1","0")</f>
        <v>0</v>
      </c>
      <c r="CM52" s="4">
        <f>2*'Tabulky jízd'!CM56*Vzdálenosti!$F$65-Vzdálenosti!$F$65*IF('Tabulky jízd'!CM56&gt;0,"1","0")</f>
        <v>0</v>
      </c>
      <c r="CN52" s="4">
        <f>2*'Tabulky jízd'!CN56*Vzdálenosti!$F$65-Vzdálenosti!$F$65*IF('Tabulky jízd'!CN56&gt;0,"1","0")</f>
        <v>0</v>
      </c>
      <c r="CO52" s="4">
        <f>2*'Tabulky jízd'!CO56*Vzdálenosti!$F$65-Vzdálenosti!$F$65*IF('Tabulky jízd'!CO56&gt;0,"1","0")</f>
        <v>0</v>
      </c>
      <c r="CP52" s="4">
        <f>2*'Tabulky jízd'!CP56*Vzdálenosti!$F$65-Vzdálenosti!$F$65*IF('Tabulky jízd'!CP56&gt;0,"1","0")</f>
        <v>0</v>
      </c>
      <c r="CQ52" s="4">
        <f>2*'Tabulky jízd'!CQ56*Vzdálenosti!$F$65-Vzdálenosti!$F$65*IF('Tabulky jízd'!CQ56&gt;0,"1","0")</f>
        <v>0</v>
      </c>
      <c r="CR52" s="4">
        <f>2*'Tabulky jízd'!CR56*Vzdálenosti!$F$65-Vzdálenosti!$F$65*IF('Tabulky jízd'!CR56&gt;0,"1","0")</f>
        <v>0</v>
      </c>
      <c r="CS52" s="4">
        <f>2*'Tabulky jízd'!CS56*Vzdálenosti!$F$65-Vzdálenosti!$F$65*IF('Tabulky jízd'!CS56&gt;0,"1","0")</f>
        <v>0</v>
      </c>
      <c r="CT52" s="4">
        <f>2*'Tabulky jízd'!CT56*Vzdálenosti!$F$65-Vzdálenosti!$F$65*IF('Tabulky jízd'!CT56&gt;0,"1","0")</f>
        <v>0</v>
      </c>
      <c r="CU52" s="4">
        <f>2*'Tabulky jízd'!CU56*Vzdálenosti!$F$65-Vzdálenosti!$F$65*IF('Tabulky jízd'!CU56&gt;0,"1","0")</f>
        <v>0</v>
      </c>
      <c r="CV52" s="4">
        <f>2*'Tabulky jízd'!CV56*Vzdálenosti!$F$65-Vzdálenosti!$F$65*IF('Tabulky jízd'!CV56&gt;0,"1","0")</f>
        <v>0</v>
      </c>
      <c r="CW52" s="16">
        <f t="shared" si="2"/>
        <v>2992</v>
      </c>
    </row>
    <row r="53" spans="1:101" s="15" customFormat="1" x14ac:dyDescent="0.25">
      <c r="A53" s="19"/>
      <c r="B53" s="4" t="s">
        <v>55</v>
      </c>
      <c r="C53" s="4" t="s">
        <v>54</v>
      </c>
      <c r="D53" s="16" t="s">
        <v>99</v>
      </c>
      <c r="E53" s="4" t="s">
        <v>8</v>
      </c>
      <c r="F53" s="16">
        <v>3</v>
      </c>
      <c r="G53" s="16"/>
      <c r="H53" s="4">
        <f>2*'Tabulky jízd'!H57*Vzdálenosti!$F$66-Vzdálenosti!$F$66*IF('Tabulky jízd'!H57&gt;0,"1","0")</f>
        <v>0</v>
      </c>
      <c r="I53" s="4">
        <f>2*'Tabulky jízd'!I57*Vzdálenosti!$F$66-Vzdálenosti!$F$66*IF('Tabulky jízd'!I57&gt;0,"1","0")</f>
        <v>0</v>
      </c>
      <c r="J53" s="4">
        <f>2*'Tabulky jízd'!J57*Vzdálenosti!$F$66-Vzdálenosti!$F$66*IF('Tabulky jízd'!J57&gt;0,"1","0")</f>
        <v>0</v>
      </c>
      <c r="K53" s="4">
        <f>2*'Tabulky jízd'!K57*Vzdálenosti!$F$66-Vzdálenosti!$F$66*IF('Tabulky jízd'!K57&gt;0,"1","0")</f>
        <v>0</v>
      </c>
      <c r="L53" s="4">
        <f>2*'Tabulky jízd'!L57*Vzdálenosti!$F$66-Vzdálenosti!$F$66*IF('Tabulky jízd'!L57&gt;0,"1","0")</f>
        <v>451</v>
      </c>
      <c r="M53" s="4">
        <f>2*'Tabulky jízd'!M57*Vzdálenosti!$F$66-Vzdálenosti!$F$66*IF('Tabulky jízd'!M57&gt;0,"1","0")</f>
        <v>1271</v>
      </c>
      <c r="N53" s="4">
        <f>2*'Tabulky jízd'!N57*Vzdálenosti!$F$66-Vzdálenosti!$F$66*IF('Tabulky jízd'!N57&gt;0,"1","0")</f>
        <v>779</v>
      </c>
      <c r="O53" s="4">
        <f>2*'Tabulky jízd'!O57*Vzdálenosti!$F$66-Vzdálenosti!$F$66*IF('Tabulky jízd'!O57&gt;0,"1","0")</f>
        <v>0</v>
      </c>
      <c r="P53" s="4">
        <f>2*'Tabulky jízd'!P57*Vzdálenosti!$F$66-Vzdálenosti!$F$66*IF('Tabulky jízd'!P57&gt;0,"1","0")</f>
        <v>0</v>
      </c>
      <c r="Q53" s="4">
        <f>2*'Tabulky jízd'!Q57*Vzdálenosti!$F$66-Vzdálenosti!$F$66*IF('Tabulky jízd'!Q57&gt;0,"1","0")</f>
        <v>0</v>
      </c>
      <c r="R53" s="4">
        <f>2*'Tabulky jízd'!R57*Vzdálenosti!$F$66-Vzdálenosti!$F$66*IF('Tabulky jízd'!R57&gt;0,"1","0")</f>
        <v>0</v>
      </c>
      <c r="S53" s="4">
        <f>2*'Tabulky jízd'!S57*Vzdálenosti!$F$66-Vzdálenosti!$F$66*IF('Tabulky jízd'!S57&gt;0,"1","0")</f>
        <v>0</v>
      </c>
      <c r="T53" s="4">
        <f>2*'Tabulky jízd'!T57*Vzdálenosti!$F$66-Vzdálenosti!$F$66*IF('Tabulky jízd'!T57&gt;0,"1","0")</f>
        <v>0</v>
      </c>
      <c r="U53" s="4">
        <f>2*'Tabulky jízd'!U57*Vzdálenosti!$F$66-Vzdálenosti!$F$66*IF('Tabulky jízd'!U57&gt;0,"1","0")</f>
        <v>0</v>
      </c>
      <c r="V53" s="4">
        <f>2*'Tabulky jízd'!V57*Vzdálenosti!$F$66-Vzdálenosti!$F$66*IF('Tabulky jízd'!V57&gt;0,"1","0")</f>
        <v>0</v>
      </c>
      <c r="W53" s="4">
        <f>2*'Tabulky jízd'!W57*Vzdálenosti!$F$66-Vzdálenosti!$F$66*IF('Tabulky jízd'!W57&gt;0,"1","0")</f>
        <v>0</v>
      </c>
      <c r="X53" s="4">
        <f>2*'Tabulky jízd'!X57*Vzdálenosti!$F$66-Vzdálenosti!$F$66*IF('Tabulky jízd'!X57&gt;0,"1","0")</f>
        <v>0</v>
      </c>
      <c r="Y53" s="4">
        <f>2*'Tabulky jízd'!Y57*Vzdálenosti!$F$66-Vzdálenosti!$F$66*IF('Tabulky jízd'!Y57&gt;0,"1","0")</f>
        <v>0</v>
      </c>
      <c r="Z53" s="4">
        <f>2*'Tabulky jízd'!Z57*Vzdálenosti!$F$66-Vzdálenosti!$F$66*IF('Tabulky jízd'!Z57&gt;0,"1","0")</f>
        <v>0</v>
      </c>
      <c r="AA53" s="4">
        <f>2*'Tabulky jízd'!AA57*Vzdálenosti!$F$66-Vzdálenosti!$F$66*IF('Tabulky jízd'!AA57&gt;0,"1","0")</f>
        <v>0</v>
      </c>
      <c r="AB53" s="4">
        <f>2*'Tabulky jízd'!AB57*Vzdálenosti!$F$66-Vzdálenosti!$F$66*IF('Tabulky jízd'!AB57&gt;0,"1","0")</f>
        <v>0</v>
      </c>
      <c r="AC53" s="4">
        <f>2*'Tabulky jízd'!AC57*Vzdálenosti!$F$66-Vzdálenosti!$F$66*IF('Tabulky jízd'!AC57&gt;0,"1","0")</f>
        <v>0</v>
      </c>
      <c r="AD53" s="4">
        <f>2*'Tabulky jízd'!AD57*Vzdálenosti!$F$66-Vzdálenosti!$F$66*IF('Tabulky jízd'!AD57&gt;0,"1","0")</f>
        <v>0</v>
      </c>
      <c r="AE53" s="4">
        <f>2*'Tabulky jízd'!AE57*Vzdálenosti!$F$66-Vzdálenosti!$F$66*IF('Tabulky jízd'!AE57&gt;0,"1","0")</f>
        <v>0</v>
      </c>
      <c r="AF53" s="4">
        <f>2*'Tabulky jízd'!AF57*Vzdálenosti!$F$66-Vzdálenosti!$F$66*IF('Tabulky jízd'!AF57&gt;0,"1","0")</f>
        <v>0</v>
      </c>
      <c r="AG53" s="4">
        <f>2*'Tabulky jízd'!AG57*Vzdálenosti!$F$66-Vzdálenosti!$F$66*IF('Tabulky jízd'!AG57&gt;0,"1","0")</f>
        <v>0</v>
      </c>
      <c r="AH53" s="4">
        <f>2*'Tabulky jízd'!AH57*Vzdálenosti!$F$66-Vzdálenosti!$F$66*IF('Tabulky jízd'!AH57&gt;0,"1","0")</f>
        <v>0</v>
      </c>
      <c r="AI53" s="4">
        <f>2*'Tabulky jízd'!AI57*Vzdálenosti!$F$66-Vzdálenosti!$F$66*IF('Tabulky jízd'!AI57&gt;0,"1","0")</f>
        <v>0</v>
      </c>
      <c r="AJ53" s="4">
        <f>2*'Tabulky jízd'!AJ57*Vzdálenosti!$F$66-Vzdálenosti!$F$66*IF('Tabulky jízd'!AJ57&gt;0,"1","0")</f>
        <v>0</v>
      </c>
      <c r="AK53" s="4">
        <f>2*'Tabulky jízd'!AK57*Vzdálenosti!$F$66-Vzdálenosti!$F$66*IF('Tabulky jízd'!AK57&gt;0,"1","0")</f>
        <v>0</v>
      </c>
      <c r="AL53" s="4">
        <f>2*'Tabulky jízd'!AL57*Vzdálenosti!$F$66-Vzdálenosti!$F$66*IF('Tabulky jízd'!AL57&gt;0,"1","0")</f>
        <v>0</v>
      </c>
      <c r="AM53" s="4">
        <f>2*'Tabulky jízd'!AM57*Vzdálenosti!$F$66-Vzdálenosti!$F$66*IF('Tabulky jízd'!AM57&gt;0,"1","0")</f>
        <v>0</v>
      </c>
      <c r="AN53" s="4">
        <f>2*'Tabulky jízd'!AN57*Vzdálenosti!$F$66-Vzdálenosti!$F$66*IF('Tabulky jízd'!AN57&gt;0,"1","0")</f>
        <v>0</v>
      </c>
      <c r="AO53" s="4">
        <f>2*'Tabulky jízd'!AO57*Vzdálenosti!$F$66-Vzdálenosti!$F$66*IF('Tabulky jízd'!AO57&gt;0,"1","0")</f>
        <v>0</v>
      </c>
      <c r="AP53" s="4">
        <f>2*'Tabulky jízd'!AP57*Vzdálenosti!$F$66-Vzdálenosti!$F$66*IF('Tabulky jízd'!AP57&gt;0,"1","0")</f>
        <v>0</v>
      </c>
      <c r="AQ53" s="4">
        <f>2*'Tabulky jízd'!AQ57*Vzdálenosti!$F$66-Vzdálenosti!$F$66*IF('Tabulky jízd'!AQ57&gt;0,"1","0")</f>
        <v>0</v>
      </c>
      <c r="AR53" s="4">
        <f>2*'Tabulky jízd'!AR57*Vzdálenosti!$F$66-Vzdálenosti!$F$66*IF('Tabulky jízd'!AR57&gt;0,"1","0")</f>
        <v>0</v>
      </c>
      <c r="AS53" s="4">
        <f>2*'Tabulky jízd'!AS57*Vzdálenosti!$F$66-Vzdálenosti!$F$66*IF('Tabulky jízd'!AS57&gt;0,"1","0")</f>
        <v>0</v>
      </c>
      <c r="AT53" s="4">
        <f>2*'Tabulky jízd'!AT57*Vzdálenosti!$F$66-Vzdálenosti!$F$66*IF('Tabulky jízd'!AT57&gt;0,"1","0")</f>
        <v>0</v>
      </c>
      <c r="AU53" s="4">
        <f>2*'Tabulky jízd'!AU57*Vzdálenosti!$F$66-Vzdálenosti!$F$66*IF('Tabulky jízd'!AU57&gt;0,"1","0")</f>
        <v>0</v>
      </c>
      <c r="AV53" s="4">
        <f>2*'Tabulky jízd'!AV57*Vzdálenosti!$F$66-Vzdálenosti!$F$66*IF('Tabulky jízd'!AV57&gt;0,"1","0")</f>
        <v>0</v>
      </c>
      <c r="AW53" s="4">
        <f>2*'Tabulky jízd'!AW57*Vzdálenosti!$F$66-Vzdálenosti!$F$66*IF('Tabulky jízd'!AW57&gt;0,"1","0")</f>
        <v>0</v>
      </c>
      <c r="AX53" s="4">
        <f>2*'Tabulky jízd'!AX57*Vzdálenosti!$F$66-Vzdálenosti!$F$66*IF('Tabulky jízd'!AX57&gt;0,"1","0")</f>
        <v>0</v>
      </c>
      <c r="AY53" s="4">
        <f>2*'Tabulky jízd'!AY57*Vzdálenosti!$F$66-Vzdálenosti!$F$66*IF('Tabulky jízd'!AY57&gt;0,"1","0")</f>
        <v>0</v>
      </c>
      <c r="AZ53" s="4">
        <f>2*'Tabulky jízd'!AZ57*Vzdálenosti!$F$66-Vzdálenosti!$F$66*IF('Tabulky jízd'!AZ57&gt;0,"1","0")</f>
        <v>0</v>
      </c>
      <c r="BA53" s="4">
        <f>2*'Tabulky jízd'!BA57*Vzdálenosti!$F$66-Vzdálenosti!$F$66*IF('Tabulky jízd'!BA57&gt;0,"1","0")</f>
        <v>0</v>
      </c>
      <c r="BB53" s="4">
        <f>2*'Tabulky jízd'!BB57*Vzdálenosti!$F$66-Vzdálenosti!$F$66*IF('Tabulky jízd'!BB57&gt;0,"1","0")</f>
        <v>0</v>
      </c>
      <c r="BC53" s="4">
        <f>2*'Tabulky jízd'!BC57*Vzdálenosti!$F$66-Vzdálenosti!$F$66*IF('Tabulky jízd'!BC57&gt;0,"1","0")</f>
        <v>0</v>
      </c>
      <c r="BD53" s="4">
        <f>2*'Tabulky jízd'!BD57*Vzdálenosti!$F$66-Vzdálenosti!$F$66*IF('Tabulky jízd'!BD57&gt;0,"1","0")</f>
        <v>0</v>
      </c>
      <c r="BE53" s="4">
        <f>2*'Tabulky jízd'!BE57*Vzdálenosti!$F$66-Vzdálenosti!$F$66*IF('Tabulky jízd'!BE57&gt;0,"1","0")</f>
        <v>0</v>
      </c>
      <c r="BF53" s="4">
        <f>2*'Tabulky jízd'!BF57*Vzdálenosti!$F$66-Vzdálenosti!$F$66*IF('Tabulky jízd'!BF57&gt;0,"1","0")</f>
        <v>0</v>
      </c>
      <c r="BG53" s="4">
        <f>2*'Tabulky jízd'!BG57*Vzdálenosti!$F$66-Vzdálenosti!$F$66*IF('Tabulky jízd'!BG57&gt;0,"1","0")</f>
        <v>1025</v>
      </c>
      <c r="BH53" s="4">
        <f>2*'Tabulky jízd'!BH57*Vzdálenosti!$F$66-Vzdálenosti!$F$66*IF('Tabulky jízd'!BH57&gt;0,"1","0")</f>
        <v>41</v>
      </c>
      <c r="BI53" s="4">
        <f>2*'Tabulky jízd'!BI57*Vzdálenosti!$F$66-Vzdálenosti!$F$66*IF('Tabulky jízd'!BI57&gt;0,"1","0")</f>
        <v>287</v>
      </c>
      <c r="BJ53" s="4">
        <f>2*'Tabulky jízd'!BJ57*Vzdálenosti!$F$66-Vzdálenosti!$F$66*IF('Tabulky jízd'!BJ57&gt;0,"1","0")</f>
        <v>615</v>
      </c>
      <c r="BK53" s="4">
        <f>2*'Tabulky jízd'!BK57*Vzdálenosti!$F$66-Vzdálenosti!$F$66*IF('Tabulky jízd'!BK57&gt;0,"1","0")</f>
        <v>0</v>
      </c>
      <c r="BL53" s="4">
        <f>2*'Tabulky jízd'!BL57*Vzdálenosti!$F$66-Vzdálenosti!$F$66*IF('Tabulky jízd'!BL57&gt;0,"1","0")</f>
        <v>0</v>
      </c>
      <c r="BM53" s="4">
        <f>2*'Tabulky jízd'!BM57*Vzdálenosti!$F$66-Vzdálenosti!$F$66*IF('Tabulky jízd'!BM57&gt;0,"1","0")</f>
        <v>0</v>
      </c>
      <c r="BN53" s="4">
        <f>2*'Tabulky jízd'!BN57*Vzdálenosti!$F$66-Vzdálenosti!$F$66*IF('Tabulky jízd'!BN57&gt;0,"1","0")</f>
        <v>0</v>
      </c>
      <c r="BO53" s="4">
        <f>2*'Tabulky jízd'!BO57*Vzdálenosti!$F$66-Vzdálenosti!$F$66*IF('Tabulky jízd'!BO57&gt;0,"1","0")</f>
        <v>0</v>
      </c>
      <c r="BP53" s="4">
        <f>2*'Tabulky jízd'!BP57*Vzdálenosti!$F$66-Vzdálenosti!$F$66*IF('Tabulky jízd'!BP57&gt;0,"1","0")</f>
        <v>0</v>
      </c>
      <c r="BQ53" s="4">
        <f>2*'Tabulky jízd'!BQ57*Vzdálenosti!$F$66-Vzdálenosti!$F$66*IF('Tabulky jízd'!BQ57&gt;0,"1","0")</f>
        <v>0</v>
      </c>
      <c r="BR53" s="4">
        <f>2*'Tabulky jízd'!BR57*Vzdálenosti!$F$66-Vzdálenosti!$F$66*IF('Tabulky jízd'!BR57&gt;0,"1","0")</f>
        <v>0</v>
      </c>
      <c r="BS53" s="4">
        <f>2*'Tabulky jízd'!BS57*Vzdálenosti!$F$66-Vzdálenosti!$F$66*IF('Tabulky jízd'!BS57&gt;0,"1","0")</f>
        <v>0</v>
      </c>
      <c r="BT53" s="4">
        <f>2*'Tabulky jízd'!BT57*Vzdálenosti!$F$66-Vzdálenosti!$F$66*IF('Tabulky jízd'!BT57&gt;0,"1","0")</f>
        <v>0</v>
      </c>
      <c r="BU53" s="4">
        <f>2*'Tabulky jízd'!BU57*Vzdálenosti!$F$66-Vzdálenosti!$F$66*IF('Tabulky jízd'!BU57&gt;0,"1","0")</f>
        <v>0</v>
      </c>
      <c r="BV53" s="4">
        <f>2*'Tabulky jízd'!BV57*Vzdálenosti!$F$66-Vzdálenosti!$F$66*IF('Tabulky jízd'!BV57&gt;0,"1","0")</f>
        <v>0</v>
      </c>
      <c r="BW53" s="4">
        <f>2*'Tabulky jízd'!BW57*Vzdálenosti!$F$66-Vzdálenosti!$F$66*IF('Tabulky jízd'!BW57&gt;0,"1","0")</f>
        <v>0</v>
      </c>
      <c r="BX53" s="4">
        <f>2*'Tabulky jízd'!BX57*Vzdálenosti!$F$66-Vzdálenosti!$F$66*IF('Tabulky jízd'!BX57&gt;0,"1","0")</f>
        <v>0</v>
      </c>
      <c r="BY53" s="4">
        <f>2*'Tabulky jízd'!BY57*Vzdálenosti!$F$66-Vzdálenosti!$F$66*IF('Tabulky jízd'!BY57&gt;0,"1","0")</f>
        <v>0</v>
      </c>
      <c r="BZ53" s="4">
        <f>2*'Tabulky jízd'!BZ57*Vzdálenosti!$F$66-Vzdálenosti!$F$66*IF('Tabulky jízd'!BZ57&gt;0,"1","0")</f>
        <v>0</v>
      </c>
      <c r="CA53" s="4">
        <f>2*'Tabulky jízd'!CA57*Vzdálenosti!$F$66-Vzdálenosti!$F$66*IF('Tabulky jízd'!CA57&gt;0,"1","0")</f>
        <v>0</v>
      </c>
      <c r="CB53" s="4">
        <f>2*'Tabulky jízd'!CB57*Vzdálenosti!$F$66-Vzdálenosti!$F$66*IF('Tabulky jízd'!CB57&gt;0,"1","0")</f>
        <v>0</v>
      </c>
      <c r="CC53" s="4">
        <f>2*'Tabulky jízd'!CC57*Vzdálenosti!$F$66-Vzdálenosti!$F$66*IF('Tabulky jízd'!CC57&gt;0,"1","0")</f>
        <v>0</v>
      </c>
      <c r="CD53" s="4">
        <f>2*'Tabulky jízd'!CD57*Vzdálenosti!$F$66-Vzdálenosti!$F$66*IF('Tabulky jízd'!CD57&gt;0,"1","0")</f>
        <v>0</v>
      </c>
      <c r="CE53" s="4">
        <f>2*'Tabulky jízd'!CE57*Vzdálenosti!$F$66-Vzdálenosti!$F$66*IF('Tabulky jízd'!CE57&gt;0,"1","0")</f>
        <v>0</v>
      </c>
      <c r="CF53" s="4">
        <f>2*'Tabulky jízd'!CF57*Vzdálenosti!$F$66-Vzdálenosti!$F$66*IF('Tabulky jízd'!CF57&gt;0,"1","0")</f>
        <v>0</v>
      </c>
      <c r="CG53" s="4">
        <f>2*'Tabulky jízd'!CG57*Vzdálenosti!$F$66-Vzdálenosti!$F$66*IF('Tabulky jízd'!CG57&gt;0,"1","0")</f>
        <v>0</v>
      </c>
      <c r="CH53" s="4">
        <f>2*'Tabulky jízd'!CH57*Vzdálenosti!$F$66-Vzdálenosti!$F$66*IF('Tabulky jízd'!CH57&gt;0,"1","0")</f>
        <v>0</v>
      </c>
      <c r="CI53" s="4">
        <f>2*'Tabulky jízd'!CI57*Vzdálenosti!$F$66-Vzdálenosti!$F$66*IF('Tabulky jízd'!CI57&gt;0,"1","0")</f>
        <v>0</v>
      </c>
      <c r="CJ53" s="4">
        <f>2*'Tabulky jízd'!CJ57*Vzdálenosti!$F$66-Vzdálenosti!$F$66*IF('Tabulky jízd'!CJ57&gt;0,"1","0")</f>
        <v>0</v>
      </c>
      <c r="CK53" s="4">
        <f>2*'Tabulky jízd'!CK57*Vzdálenosti!$F$66-Vzdálenosti!$F$66*IF('Tabulky jízd'!CK57&gt;0,"1","0")</f>
        <v>0</v>
      </c>
      <c r="CL53" s="4">
        <f>2*'Tabulky jízd'!CL57*Vzdálenosti!$F$66-Vzdálenosti!$F$66*IF('Tabulky jízd'!CL57&gt;0,"1","0")</f>
        <v>0</v>
      </c>
      <c r="CM53" s="4">
        <f>2*'Tabulky jízd'!CM57*Vzdálenosti!$F$66-Vzdálenosti!$F$66*IF('Tabulky jízd'!CM57&gt;0,"1","0")</f>
        <v>0</v>
      </c>
      <c r="CN53" s="4">
        <f>2*'Tabulky jízd'!CN57*Vzdálenosti!$F$66-Vzdálenosti!$F$66*IF('Tabulky jízd'!CN57&gt;0,"1","0")</f>
        <v>0</v>
      </c>
      <c r="CO53" s="4">
        <f>2*'Tabulky jízd'!CO57*Vzdálenosti!$F$66-Vzdálenosti!$F$66*IF('Tabulky jízd'!CO57&gt;0,"1","0")</f>
        <v>0</v>
      </c>
      <c r="CP53" s="4">
        <f>2*'Tabulky jízd'!CP57*Vzdálenosti!$F$66-Vzdálenosti!$F$66*IF('Tabulky jízd'!CP57&gt;0,"1","0")</f>
        <v>0</v>
      </c>
      <c r="CQ53" s="4">
        <f>2*'Tabulky jízd'!CQ57*Vzdálenosti!$F$66-Vzdálenosti!$F$66*IF('Tabulky jízd'!CQ57&gt;0,"1","0")</f>
        <v>0</v>
      </c>
      <c r="CR53" s="4">
        <f>2*'Tabulky jízd'!CR57*Vzdálenosti!$F$66-Vzdálenosti!$F$66*IF('Tabulky jízd'!CR57&gt;0,"1","0")</f>
        <v>0</v>
      </c>
      <c r="CS53" s="4">
        <f>2*'Tabulky jízd'!CS57*Vzdálenosti!$F$66-Vzdálenosti!$F$66*IF('Tabulky jízd'!CS57&gt;0,"1","0")</f>
        <v>0</v>
      </c>
      <c r="CT53" s="4">
        <f>2*'Tabulky jízd'!CT57*Vzdálenosti!$F$66-Vzdálenosti!$F$66*IF('Tabulky jízd'!CT57&gt;0,"1","0")</f>
        <v>0</v>
      </c>
      <c r="CU53" s="4">
        <f>2*'Tabulky jízd'!CU57*Vzdálenosti!$F$66-Vzdálenosti!$F$66*IF('Tabulky jízd'!CU57&gt;0,"1","0")</f>
        <v>0</v>
      </c>
      <c r="CV53" s="4">
        <f>2*'Tabulky jízd'!CV57*Vzdálenosti!$F$66-Vzdálenosti!$F$66*IF('Tabulky jízd'!CV57&gt;0,"1","0")</f>
        <v>0</v>
      </c>
      <c r="CW53" s="16">
        <f t="shared" si="2"/>
        <v>4469</v>
      </c>
    </row>
    <row r="54" spans="1:101" s="15" customFormat="1" x14ac:dyDescent="0.25">
      <c r="A54" s="19"/>
    </row>
    <row r="55" spans="1:101" s="15" customFormat="1" x14ac:dyDescent="0.25">
      <c r="A55" s="19" t="s">
        <v>216</v>
      </c>
    </row>
    <row r="56" spans="1:101" s="15" customFormat="1" x14ac:dyDescent="0.25">
      <c r="A56" s="19"/>
    </row>
    <row r="57" spans="1:101" s="12" customFormat="1" ht="34.5" customHeight="1" x14ac:dyDescent="0.25">
      <c r="A57" s="87"/>
      <c r="B57" s="160" t="s">
        <v>61</v>
      </c>
      <c r="C57" s="160" t="s">
        <v>62</v>
      </c>
      <c r="D57" s="166" t="s">
        <v>90</v>
      </c>
      <c r="E57" s="160" t="s">
        <v>0</v>
      </c>
      <c r="F57" s="160" t="s">
        <v>88</v>
      </c>
      <c r="G57" s="13" t="s">
        <v>87</v>
      </c>
      <c r="H57" s="14" t="s">
        <v>12</v>
      </c>
      <c r="I57" s="14" t="s">
        <v>12</v>
      </c>
      <c r="J57" s="14" t="s">
        <v>12</v>
      </c>
      <c r="K57" s="14" t="s">
        <v>13</v>
      </c>
      <c r="L57" s="14" t="s">
        <v>13</v>
      </c>
      <c r="M57" s="14" t="s">
        <v>13</v>
      </c>
      <c r="N57" s="14" t="s">
        <v>14</v>
      </c>
      <c r="O57" s="14" t="s">
        <v>14</v>
      </c>
      <c r="P57" s="14" t="s">
        <v>14</v>
      </c>
      <c r="Q57" s="14" t="s">
        <v>15</v>
      </c>
      <c r="R57" s="14" t="s">
        <v>15</v>
      </c>
      <c r="S57" s="14" t="s">
        <v>15</v>
      </c>
      <c r="T57" s="14" t="s">
        <v>16</v>
      </c>
      <c r="U57" s="14" t="s">
        <v>16</v>
      </c>
      <c r="V57" s="14" t="s">
        <v>16</v>
      </c>
      <c r="W57" s="14" t="s">
        <v>17</v>
      </c>
      <c r="X57" s="14" t="s">
        <v>17</v>
      </c>
      <c r="Y57" s="14" t="s">
        <v>17</v>
      </c>
      <c r="Z57" s="14" t="s">
        <v>18</v>
      </c>
      <c r="AA57" s="14" t="s">
        <v>18</v>
      </c>
      <c r="AB57" s="14" t="s">
        <v>18</v>
      </c>
      <c r="AC57" s="14" t="s">
        <v>19</v>
      </c>
      <c r="AD57" s="14" t="s">
        <v>19</v>
      </c>
      <c r="AE57" s="14" t="s">
        <v>19</v>
      </c>
      <c r="AF57" s="14" t="s">
        <v>20</v>
      </c>
      <c r="AG57" s="14" t="s">
        <v>20</v>
      </c>
      <c r="AH57" s="14" t="s">
        <v>20</v>
      </c>
      <c r="AI57" s="14" t="s">
        <v>21</v>
      </c>
      <c r="AJ57" s="14" t="s">
        <v>21</v>
      </c>
      <c r="AK57" s="14" t="s">
        <v>21</v>
      </c>
      <c r="AL57" s="14" t="s">
        <v>22</v>
      </c>
      <c r="AM57" s="14" t="s">
        <v>22</v>
      </c>
      <c r="AN57" s="14" t="s">
        <v>22</v>
      </c>
      <c r="AO57" s="14" t="s">
        <v>23</v>
      </c>
      <c r="AP57" s="14" t="s">
        <v>23</v>
      </c>
      <c r="AQ57" s="14" t="s">
        <v>23</v>
      </c>
      <c r="AR57" s="14" t="s">
        <v>24</v>
      </c>
      <c r="AS57" s="14" t="s">
        <v>24</v>
      </c>
      <c r="AT57" s="14" t="s">
        <v>24</v>
      </c>
      <c r="AU57" s="14" t="s">
        <v>25</v>
      </c>
      <c r="AV57" s="14" t="s">
        <v>25</v>
      </c>
      <c r="AW57" s="14" t="s">
        <v>25</v>
      </c>
      <c r="AX57" s="14" t="s">
        <v>26</v>
      </c>
      <c r="AY57" s="14" t="s">
        <v>26</v>
      </c>
      <c r="AZ57" s="14" t="s">
        <v>26</v>
      </c>
      <c r="BA57" s="14" t="s">
        <v>27</v>
      </c>
      <c r="BB57" s="14" t="s">
        <v>27</v>
      </c>
      <c r="BC57" s="14" t="s">
        <v>27</v>
      </c>
      <c r="BD57" s="14" t="s">
        <v>28</v>
      </c>
      <c r="BE57" s="14" t="s">
        <v>28</v>
      </c>
      <c r="BF57" s="14" t="s">
        <v>28</v>
      </c>
      <c r="BG57" s="14" t="s">
        <v>29</v>
      </c>
      <c r="BH57" s="14" t="s">
        <v>29</v>
      </c>
      <c r="BI57" s="14" t="s">
        <v>29</v>
      </c>
      <c r="BJ57" s="14" t="s">
        <v>30</v>
      </c>
      <c r="BK57" s="14" t="s">
        <v>30</v>
      </c>
      <c r="BL57" s="14" t="s">
        <v>30</v>
      </c>
      <c r="BM57" s="14" t="s">
        <v>31</v>
      </c>
      <c r="BN57" s="14" t="s">
        <v>31</v>
      </c>
      <c r="BO57" s="14" t="s">
        <v>31</v>
      </c>
      <c r="BP57" s="14" t="s">
        <v>32</v>
      </c>
      <c r="BQ57" s="14" t="s">
        <v>32</v>
      </c>
      <c r="BR57" s="14" t="s">
        <v>32</v>
      </c>
      <c r="BS57" s="14" t="s">
        <v>33</v>
      </c>
      <c r="BT57" s="14" t="s">
        <v>33</v>
      </c>
      <c r="BU57" s="14" t="s">
        <v>33</v>
      </c>
      <c r="BV57" s="14" t="s">
        <v>34</v>
      </c>
      <c r="BW57" s="14" t="s">
        <v>34</v>
      </c>
      <c r="BX57" s="14" t="s">
        <v>34</v>
      </c>
      <c r="BY57" s="14" t="s">
        <v>35</v>
      </c>
      <c r="BZ57" s="14" t="s">
        <v>35</v>
      </c>
      <c r="CA57" s="14" t="s">
        <v>35</v>
      </c>
      <c r="CB57" s="14" t="s">
        <v>36</v>
      </c>
      <c r="CC57" s="14" t="s">
        <v>36</v>
      </c>
      <c r="CD57" s="14" t="s">
        <v>36</v>
      </c>
      <c r="CE57" s="14" t="s">
        <v>37</v>
      </c>
      <c r="CF57" s="14" t="s">
        <v>37</v>
      </c>
      <c r="CG57" s="14" t="s">
        <v>37</v>
      </c>
      <c r="CH57" s="14" t="s">
        <v>39</v>
      </c>
      <c r="CI57" s="14" t="s">
        <v>39</v>
      </c>
      <c r="CJ57" s="14" t="s">
        <v>39</v>
      </c>
      <c r="CK57" s="14" t="s">
        <v>38</v>
      </c>
      <c r="CL57" s="14" t="s">
        <v>38</v>
      </c>
      <c r="CM57" s="14" t="s">
        <v>38</v>
      </c>
      <c r="CN57" s="14" t="s">
        <v>40</v>
      </c>
      <c r="CO57" s="14" t="s">
        <v>40</v>
      </c>
      <c r="CP57" s="14" t="s">
        <v>40</v>
      </c>
      <c r="CQ57" s="14" t="s">
        <v>41</v>
      </c>
      <c r="CR57" s="14" t="s">
        <v>41</v>
      </c>
      <c r="CS57" s="14" t="s">
        <v>41</v>
      </c>
      <c r="CT57" s="14" t="s">
        <v>42</v>
      </c>
      <c r="CU57" s="14" t="s">
        <v>42</v>
      </c>
      <c r="CV57" s="14" t="s">
        <v>42</v>
      </c>
      <c r="CW57" s="34" t="s">
        <v>89</v>
      </c>
    </row>
    <row r="58" spans="1:101" s="12" customFormat="1" ht="15.75" customHeight="1" x14ac:dyDescent="0.25">
      <c r="A58" s="87"/>
      <c r="B58" s="160"/>
      <c r="C58" s="160"/>
      <c r="D58" s="167"/>
      <c r="E58" s="160"/>
      <c r="F58" s="160"/>
      <c r="G58" s="21" t="s">
        <v>2</v>
      </c>
      <c r="H58" s="21" t="s">
        <v>5</v>
      </c>
      <c r="I58" s="21" t="s">
        <v>3</v>
      </c>
      <c r="J58" s="21" t="s">
        <v>4</v>
      </c>
      <c r="K58" s="21" t="s">
        <v>5</v>
      </c>
      <c r="L58" s="21" t="s">
        <v>3</v>
      </c>
      <c r="M58" s="21" t="s">
        <v>4</v>
      </c>
      <c r="N58" s="21" t="s">
        <v>5</v>
      </c>
      <c r="O58" s="21" t="s">
        <v>3</v>
      </c>
      <c r="P58" s="21" t="s">
        <v>4</v>
      </c>
      <c r="Q58" s="21" t="s">
        <v>5</v>
      </c>
      <c r="R58" s="21" t="s">
        <v>3</v>
      </c>
      <c r="S58" s="21" t="s">
        <v>4</v>
      </c>
      <c r="T58" s="21" t="s">
        <v>5</v>
      </c>
      <c r="U58" s="21" t="s">
        <v>3</v>
      </c>
      <c r="V58" s="21" t="s">
        <v>4</v>
      </c>
      <c r="W58" s="21" t="s">
        <v>5</v>
      </c>
      <c r="X58" s="21" t="s">
        <v>3</v>
      </c>
      <c r="Y58" s="21" t="s">
        <v>4</v>
      </c>
      <c r="Z58" s="21" t="s">
        <v>5</v>
      </c>
      <c r="AA58" s="21" t="s">
        <v>3</v>
      </c>
      <c r="AB58" s="21" t="s">
        <v>4</v>
      </c>
      <c r="AC58" s="21" t="s">
        <v>5</v>
      </c>
      <c r="AD58" s="21" t="s">
        <v>3</v>
      </c>
      <c r="AE58" s="21" t="s">
        <v>4</v>
      </c>
      <c r="AF58" s="21" t="s">
        <v>5</v>
      </c>
      <c r="AG58" s="21" t="s">
        <v>3</v>
      </c>
      <c r="AH58" s="21" t="s">
        <v>4</v>
      </c>
      <c r="AI58" s="21" t="s">
        <v>5</v>
      </c>
      <c r="AJ58" s="21" t="s">
        <v>3</v>
      </c>
      <c r="AK58" s="21" t="s">
        <v>4</v>
      </c>
      <c r="AL58" s="21" t="s">
        <v>5</v>
      </c>
      <c r="AM58" s="21" t="s">
        <v>3</v>
      </c>
      <c r="AN58" s="21" t="s">
        <v>4</v>
      </c>
      <c r="AO58" s="21" t="s">
        <v>5</v>
      </c>
      <c r="AP58" s="21" t="s">
        <v>3</v>
      </c>
      <c r="AQ58" s="21" t="s">
        <v>4</v>
      </c>
      <c r="AR58" s="21" t="s">
        <v>5</v>
      </c>
      <c r="AS58" s="21" t="s">
        <v>3</v>
      </c>
      <c r="AT58" s="21" t="s">
        <v>4</v>
      </c>
      <c r="AU58" s="21" t="s">
        <v>5</v>
      </c>
      <c r="AV58" s="21" t="s">
        <v>3</v>
      </c>
      <c r="AW58" s="21" t="s">
        <v>4</v>
      </c>
      <c r="AX58" s="21" t="s">
        <v>5</v>
      </c>
      <c r="AY58" s="21" t="s">
        <v>3</v>
      </c>
      <c r="AZ58" s="21" t="s">
        <v>4</v>
      </c>
      <c r="BA58" s="21" t="s">
        <v>5</v>
      </c>
      <c r="BB58" s="21" t="s">
        <v>3</v>
      </c>
      <c r="BC58" s="21" t="s">
        <v>4</v>
      </c>
      <c r="BD58" s="21" t="s">
        <v>5</v>
      </c>
      <c r="BE58" s="21" t="s">
        <v>3</v>
      </c>
      <c r="BF58" s="21" t="s">
        <v>4</v>
      </c>
      <c r="BG58" s="21" t="s">
        <v>5</v>
      </c>
      <c r="BH58" s="21" t="s">
        <v>3</v>
      </c>
      <c r="BI58" s="21" t="s">
        <v>4</v>
      </c>
      <c r="BJ58" s="21" t="s">
        <v>5</v>
      </c>
      <c r="BK58" s="21" t="s">
        <v>3</v>
      </c>
      <c r="BL58" s="21" t="s">
        <v>4</v>
      </c>
      <c r="BM58" s="21" t="s">
        <v>5</v>
      </c>
      <c r="BN58" s="21" t="s">
        <v>3</v>
      </c>
      <c r="BO58" s="21" t="s">
        <v>4</v>
      </c>
      <c r="BP58" s="21" t="s">
        <v>5</v>
      </c>
      <c r="BQ58" s="21" t="s">
        <v>3</v>
      </c>
      <c r="BR58" s="21" t="s">
        <v>4</v>
      </c>
      <c r="BS58" s="21" t="s">
        <v>5</v>
      </c>
      <c r="BT58" s="21" t="s">
        <v>3</v>
      </c>
      <c r="BU58" s="21" t="s">
        <v>4</v>
      </c>
      <c r="BV58" s="21" t="s">
        <v>5</v>
      </c>
      <c r="BW58" s="21" t="s">
        <v>3</v>
      </c>
      <c r="BX58" s="21" t="s">
        <v>4</v>
      </c>
      <c r="BY58" s="21" t="s">
        <v>5</v>
      </c>
      <c r="BZ58" s="21" t="s">
        <v>3</v>
      </c>
      <c r="CA58" s="21" t="s">
        <v>4</v>
      </c>
      <c r="CB58" s="21" t="s">
        <v>5</v>
      </c>
      <c r="CC58" s="21" t="s">
        <v>3</v>
      </c>
      <c r="CD58" s="21" t="s">
        <v>4</v>
      </c>
      <c r="CE58" s="21" t="s">
        <v>5</v>
      </c>
      <c r="CF58" s="21" t="s">
        <v>3</v>
      </c>
      <c r="CG58" s="21" t="s">
        <v>4</v>
      </c>
      <c r="CH58" s="21" t="s">
        <v>5</v>
      </c>
      <c r="CI58" s="21" t="s">
        <v>3</v>
      </c>
      <c r="CJ58" s="21" t="s">
        <v>4</v>
      </c>
      <c r="CK58" s="21" t="s">
        <v>5</v>
      </c>
      <c r="CL58" s="21" t="s">
        <v>3</v>
      </c>
      <c r="CM58" s="21" t="s">
        <v>4</v>
      </c>
      <c r="CN58" s="21" t="s">
        <v>5</v>
      </c>
      <c r="CO58" s="21" t="s">
        <v>3</v>
      </c>
      <c r="CP58" s="21" t="s">
        <v>4</v>
      </c>
      <c r="CQ58" s="21" t="s">
        <v>5</v>
      </c>
      <c r="CR58" s="21" t="s">
        <v>3</v>
      </c>
      <c r="CS58" s="21" t="s">
        <v>4</v>
      </c>
      <c r="CT58" s="21" t="s">
        <v>5</v>
      </c>
      <c r="CU58" s="21" t="s">
        <v>3</v>
      </c>
      <c r="CV58" s="21" t="s">
        <v>4</v>
      </c>
      <c r="CW58" s="34" t="s">
        <v>79</v>
      </c>
    </row>
    <row r="59" spans="1:101" s="15" customFormat="1" x14ac:dyDescent="0.25">
      <c r="A59" s="19"/>
      <c r="B59" s="16" t="s">
        <v>55</v>
      </c>
      <c r="C59" s="16" t="s">
        <v>54</v>
      </c>
      <c r="D59" s="156" t="s">
        <v>329</v>
      </c>
      <c r="E59" s="4" t="s">
        <v>59</v>
      </c>
      <c r="F59" s="16">
        <v>3</v>
      </c>
      <c r="G59" s="16"/>
      <c r="H59" s="4">
        <f>2*'Tabulky jízd'!H65*Vzdálenosti!$F$73-Vzdálenosti!$F$73*IF('Tabulky jízd'!H65&gt;0,"1","0")</f>
        <v>0</v>
      </c>
      <c r="I59" s="4">
        <f>2*'Tabulky jízd'!I65*Vzdálenosti!$F$73-Vzdálenosti!$F$73*IF('Tabulky jízd'!I65&gt;0,"1","0")</f>
        <v>1953</v>
      </c>
      <c r="J59" s="4">
        <f>2*'Tabulky jízd'!J65*Vzdálenosti!$F$73-Vzdálenosti!$F$73*IF('Tabulky jízd'!J65&gt;0,"1","0")</f>
        <v>0</v>
      </c>
      <c r="K59" s="4">
        <f>2*'Tabulky jízd'!K65*Vzdálenosti!$F$73-Vzdálenosti!$F$73*IF('Tabulky jízd'!K65&gt;0,"1","0")</f>
        <v>0</v>
      </c>
      <c r="L59" s="4">
        <f>2*'Tabulky jízd'!L65*Vzdálenosti!$F$73-Vzdálenosti!$F$73*IF('Tabulky jízd'!L65&gt;0,"1","0")</f>
        <v>0</v>
      </c>
      <c r="M59" s="4">
        <f>2*'Tabulky jízd'!M65*Vzdálenosti!$F$73-Vzdálenosti!$F$73*IF('Tabulky jízd'!M65&gt;0,"1","0")</f>
        <v>0</v>
      </c>
      <c r="N59" s="4">
        <f>2*'Tabulky jízd'!N65*Vzdálenosti!$F$73-Vzdálenosti!$F$73*IF('Tabulky jízd'!N65&gt;0,"1","0")</f>
        <v>93</v>
      </c>
      <c r="O59" s="4">
        <f>2*'Tabulky jízd'!O65*Vzdálenosti!$F$73-Vzdálenosti!$F$73*IF('Tabulky jízd'!O65&gt;0,"1","0")</f>
        <v>1023</v>
      </c>
      <c r="P59" s="4">
        <f>2*'Tabulky jízd'!P65*Vzdálenosti!$F$73-Vzdálenosti!$F$73*IF('Tabulky jízd'!P65&gt;0,"1","0")</f>
        <v>1209</v>
      </c>
      <c r="Q59" s="4">
        <f>2*'Tabulky jízd'!Q65*Vzdálenosti!$F$73-Vzdálenosti!$F$73*IF('Tabulky jízd'!Q65&gt;0,"1","0")</f>
        <v>651</v>
      </c>
      <c r="R59" s="4">
        <f>2*'Tabulky jízd'!R65*Vzdálenosti!$F$73-Vzdálenosti!$F$73*IF('Tabulky jízd'!R65&gt;0,"1","0")</f>
        <v>1395</v>
      </c>
      <c r="S59" s="4">
        <f>2*'Tabulky jízd'!S65*Vzdálenosti!$F$73-Vzdálenosti!$F$73*IF('Tabulky jízd'!S65&gt;0,"1","0")</f>
        <v>279</v>
      </c>
      <c r="T59" s="4">
        <f>2*'Tabulky jízd'!T65*Vzdálenosti!$F$73-Vzdálenosti!$F$73*IF('Tabulky jízd'!T65&gt;0,"1","0")</f>
        <v>0</v>
      </c>
      <c r="U59" s="4">
        <f>2*'Tabulky jízd'!U65*Vzdálenosti!$F$73-Vzdálenosti!$F$73*IF('Tabulky jízd'!U65&gt;0,"1","0")</f>
        <v>0</v>
      </c>
      <c r="V59" s="4">
        <f>2*'Tabulky jízd'!V65*Vzdálenosti!$F$73-Vzdálenosti!$F$73*IF('Tabulky jízd'!V65&gt;0,"1","0")</f>
        <v>0</v>
      </c>
      <c r="W59" s="4">
        <f>2*'Tabulky jízd'!W65*Vzdálenosti!$F$73-Vzdálenosti!$F$73*IF('Tabulky jízd'!W65&gt;0,"1","0")</f>
        <v>0</v>
      </c>
      <c r="X59" s="4">
        <f>2*'Tabulky jízd'!X65*Vzdálenosti!$F$73-Vzdálenosti!$F$73*IF('Tabulky jízd'!X65&gt;0,"1","0")</f>
        <v>0</v>
      </c>
      <c r="Y59" s="4">
        <f>2*'Tabulky jízd'!Y65*Vzdálenosti!$F$73-Vzdálenosti!$F$73*IF('Tabulky jízd'!Y65&gt;0,"1","0")</f>
        <v>0</v>
      </c>
      <c r="Z59" s="4">
        <f>2*'Tabulky jízd'!Z65*Vzdálenosti!$F$73-Vzdálenosti!$F$73*IF('Tabulky jízd'!Z65&gt;0,"1","0")</f>
        <v>0</v>
      </c>
      <c r="AA59" s="4">
        <f>2*'Tabulky jízd'!AA65*Vzdálenosti!$F$73-Vzdálenosti!$F$73*IF('Tabulky jízd'!AA65&gt;0,"1","0")</f>
        <v>0</v>
      </c>
      <c r="AB59" s="4">
        <f>2*'Tabulky jízd'!AB65*Vzdálenosti!$F$73-Vzdálenosti!$F$73*IF('Tabulky jízd'!AB65&gt;0,"1","0")</f>
        <v>0</v>
      </c>
      <c r="AC59" s="4">
        <f>2*'Tabulky jízd'!AC65*Vzdálenosti!$F$73-Vzdálenosti!$F$73*IF('Tabulky jízd'!AC65&gt;0,"1","0")</f>
        <v>0</v>
      </c>
      <c r="AD59" s="4">
        <f>2*'Tabulky jízd'!AD65*Vzdálenosti!$F$73-Vzdálenosti!$F$73*IF('Tabulky jízd'!AD65&gt;0,"1","0")</f>
        <v>0</v>
      </c>
      <c r="AE59" s="4">
        <f>2*'Tabulky jízd'!AE65*Vzdálenosti!$F$73-Vzdálenosti!$F$73*IF('Tabulky jízd'!AE65&gt;0,"1","0")</f>
        <v>0</v>
      </c>
      <c r="AF59" s="4">
        <f>2*'Tabulky jízd'!AF65*Vzdálenosti!$F$73-Vzdálenosti!$F$73*IF('Tabulky jízd'!AF65&gt;0,"1","0")</f>
        <v>0</v>
      </c>
      <c r="AG59" s="4">
        <f>2*'Tabulky jízd'!AG65*Vzdálenosti!$F$73-Vzdálenosti!$F$73*IF('Tabulky jízd'!AG65&gt;0,"1","0")</f>
        <v>465</v>
      </c>
      <c r="AH59" s="4">
        <f>2*'Tabulky jízd'!AH65*Vzdálenosti!$F$73-Vzdálenosti!$F$73*IF('Tabulky jízd'!AH65&gt;0,"1","0")</f>
        <v>465</v>
      </c>
      <c r="AI59" s="4">
        <f>2*'Tabulky jízd'!AI65*Vzdálenosti!$F$73-Vzdálenosti!$F$73*IF('Tabulky jízd'!AI65&gt;0,"1","0")</f>
        <v>1581</v>
      </c>
      <c r="AJ59" s="4">
        <f>2*'Tabulky jízd'!AJ65*Vzdálenosti!$F$73-Vzdálenosti!$F$73*IF('Tabulky jízd'!AJ65&gt;0,"1","0")</f>
        <v>279</v>
      </c>
      <c r="AK59" s="4">
        <f>2*'Tabulky jízd'!AK65*Vzdálenosti!$F$73-Vzdálenosti!$F$73*IF('Tabulky jízd'!AK65&gt;0,"1","0")</f>
        <v>465</v>
      </c>
      <c r="AL59" s="4">
        <f>2*'Tabulky jízd'!AL65*Vzdálenosti!$F$73-Vzdálenosti!$F$73*IF('Tabulky jízd'!AL65&gt;0,"1","0")</f>
        <v>465</v>
      </c>
      <c r="AM59" s="4">
        <f>2*'Tabulky jízd'!AM65*Vzdálenosti!$F$73-Vzdálenosti!$F$73*IF('Tabulky jízd'!AM65&gt;0,"1","0")</f>
        <v>279</v>
      </c>
      <c r="AN59" s="4">
        <f>2*'Tabulky jízd'!AN65*Vzdálenosti!$F$73-Vzdálenosti!$F$73*IF('Tabulky jízd'!AN65&gt;0,"1","0")</f>
        <v>0</v>
      </c>
      <c r="AO59" s="4">
        <f>2*'Tabulky jízd'!AO65*Vzdálenosti!$F$73-Vzdálenosti!$F$73*IF('Tabulky jízd'!AO65&gt;0,"1","0")</f>
        <v>0</v>
      </c>
      <c r="AP59" s="4">
        <f>2*'Tabulky jízd'!AP65*Vzdálenosti!$F$73-Vzdálenosti!$F$73*IF('Tabulky jízd'!AP65&gt;0,"1","0")</f>
        <v>0</v>
      </c>
      <c r="AQ59" s="4">
        <f>2*'Tabulky jízd'!AQ65*Vzdálenosti!$F$73-Vzdálenosti!$F$73*IF('Tabulky jízd'!AQ65&gt;0,"1","0")</f>
        <v>837</v>
      </c>
      <c r="AR59" s="4">
        <f>2*'Tabulky jízd'!AR65*Vzdálenosti!$F$73-Vzdálenosti!$F$73*IF('Tabulky jízd'!AR65&gt;0,"1","0")</f>
        <v>279</v>
      </c>
      <c r="AS59" s="4">
        <f>2*'Tabulky jízd'!AS65*Vzdálenosti!$F$73-Vzdálenosti!$F$73*IF('Tabulky jízd'!AS65&gt;0,"1","0")</f>
        <v>0</v>
      </c>
      <c r="AT59" s="4">
        <f>2*'Tabulky jízd'!AT65*Vzdálenosti!$F$73-Vzdálenosti!$F$73*IF('Tabulky jízd'!AT65&gt;0,"1","0")</f>
        <v>0</v>
      </c>
      <c r="AU59" s="4">
        <f>2*'Tabulky jízd'!AU65*Vzdálenosti!$F$73-Vzdálenosti!$F$73*IF('Tabulky jízd'!AU65&gt;0,"1","0")</f>
        <v>0</v>
      </c>
      <c r="AV59" s="4">
        <f>2*'Tabulky jízd'!AV65*Vzdálenosti!$F$73-Vzdálenosti!$F$73*IF('Tabulky jízd'!AV65&gt;0,"1","0")</f>
        <v>0</v>
      </c>
      <c r="AW59" s="4">
        <f>2*'Tabulky jízd'!AW65*Vzdálenosti!$F$73-Vzdálenosti!$F$73*IF('Tabulky jízd'!AW65&gt;0,"1","0")</f>
        <v>0</v>
      </c>
      <c r="AX59" s="4">
        <f>2*'Tabulky jízd'!AX65*Vzdálenosti!$F$73-Vzdálenosti!$F$73*IF('Tabulky jízd'!AX65&gt;0,"1","0")</f>
        <v>0</v>
      </c>
      <c r="AY59" s="4">
        <f>2*'Tabulky jízd'!AY65*Vzdálenosti!$F$73-Vzdálenosti!$F$73*IF('Tabulky jízd'!AY65&gt;0,"1","0")</f>
        <v>0</v>
      </c>
      <c r="AZ59" s="4">
        <f>2*'Tabulky jízd'!AZ65*Vzdálenosti!$F$73-Vzdálenosti!$F$73*IF('Tabulky jízd'!AZ65&gt;0,"1","0")</f>
        <v>0</v>
      </c>
      <c r="BA59" s="4">
        <f>2*'Tabulky jízd'!BA65*Vzdálenosti!$F$73-Vzdálenosti!$F$73*IF('Tabulky jízd'!BA65&gt;0,"1","0")</f>
        <v>0</v>
      </c>
      <c r="BB59" s="4">
        <f>2*'Tabulky jízd'!BB65*Vzdálenosti!$F$73-Vzdálenosti!$F$73*IF('Tabulky jízd'!BB65&gt;0,"1","0")</f>
        <v>0</v>
      </c>
      <c r="BC59" s="4">
        <f>2*'Tabulky jízd'!BC65*Vzdálenosti!$F$73-Vzdálenosti!$F$73*IF('Tabulky jízd'!BC65&gt;0,"1","0")</f>
        <v>0</v>
      </c>
      <c r="BD59" s="4">
        <f>2*'Tabulky jízd'!BD65*Vzdálenosti!$F$73-Vzdálenosti!$F$73*IF('Tabulky jízd'!BD65&gt;0,"1","0")</f>
        <v>0</v>
      </c>
      <c r="BE59" s="4">
        <f>2*'Tabulky jízd'!BE65*Vzdálenosti!$F$73-Vzdálenosti!$F$73*IF('Tabulky jízd'!BE65&gt;0,"1","0")</f>
        <v>279</v>
      </c>
      <c r="BF59" s="4">
        <f>2*'Tabulky jízd'!BF65*Vzdálenosti!$F$73-Vzdálenosti!$F$73*IF('Tabulky jízd'!BF65&gt;0,"1","0")</f>
        <v>0</v>
      </c>
      <c r="BG59" s="4">
        <f>2*'Tabulky jízd'!BG65*Vzdálenosti!$F$73-Vzdálenosti!$F$73*IF('Tabulky jízd'!BG65&gt;0,"1","0")</f>
        <v>0</v>
      </c>
      <c r="BH59" s="4">
        <f>2*'Tabulky jízd'!BH65*Vzdálenosti!$F$73-Vzdálenosti!$F$73*IF('Tabulky jízd'!BH65&gt;0,"1","0")</f>
        <v>0</v>
      </c>
      <c r="BI59" s="4">
        <f>2*'Tabulky jízd'!BI65*Vzdálenosti!$F$73-Vzdálenosti!$F$73*IF('Tabulky jízd'!BI65&gt;0,"1","0")</f>
        <v>0</v>
      </c>
      <c r="BJ59" s="4">
        <f>2*'Tabulky jízd'!BJ65*Vzdálenosti!$F$73-Vzdálenosti!$F$73*IF('Tabulky jízd'!BJ65&gt;0,"1","0")</f>
        <v>465</v>
      </c>
      <c r="BK59" s="4">
        <f>2*'Tabulky jízd'!BK65*Vzdálenosti!$F$73-Vzdálenosti!$F$73*IF('Tabulky jízd'!BK65&gt;0,"1","0")</f>
        <v>1023</v>
      </c>
      <c r="BL59" s="4">
        <f>2*'Tabulky jízd'!BL65*Vzdálenosti!$F$73-Vzdálenosti!$F$73*IF('Tabulky jízd'!BL65&gt;0,"1","0")</f>
        <v>837</v>
      </c>
      <c r="BM59" s="4">
        <f>2*'Tabulky jízd'!BM65*Vzdálenosti!$F$73-Vzdálenosti!$F$73*IF('Tabulky jízd'!BM65&gt;0,"1","0")</f>
        <v>1023</v>
      </c>
      <c r="BN59" s="4">
        <f>2*'Tabulky jízd'!BN65*Vzdálenosti!$F$73-Vzdálenosti!$F$73*IF('Tabulky jízd'!BN65&gt;0,"1","0")</f>
        <v>0</v>
      </c>
      <c r="BO59" s="4">
        <f>2*'Tabulky jízd'!BO65*Vzdálenosti!$F$73-Vzdálenosti!$F$73*IF('Tabulky jízd'!BO65&gt;0,"1","0")</f>
        <v>0</v>
      </c>
      <c r="BP59" s="4">
        <f>2*'Tabulky jízd'!BP65*Vzdálenosti!$F$73-Vzdálenosti!$F$73*IF('Tabulky jízd'!BP65&gt;0,"1","0")</f>
        <v>0</v>
      </c>
      <c r="BQ59" s="4">
        <f>2*'Tabulky jízd'!BQ65*Vzdálenosti!$F$73-Vzdálenosti!$F$73*IF('Tabulky jízd'!BQ65&gt;0,"1","0")</f>
        <v>0</v>
      </c>
      <c r="BR59" s="4">
        <f>2*'Tabulky jízd'!BR65*Vzdálenosti!$F$73-Vzdálenosti!$F$73*IF('Tabulky jízd'!BR65&gt;0,"1","0")</f>
        <v>0</v>
      </c>
      <c r="BS59" s="4">
        <f>2*'Tabulky jízd'!BS65*Vzdálenosti!$F$73-Vzdálenosti!$F$73*IF('Tabulky jízd'!BS65&gt;0,"1","0")</f>
        <v>0</v>
      </c>
      <c r="BT59" s="4">
        <f>2*'Tabulky jízd'!BT65*Vzdálenosti!$F$73-Vzdálenosti!$F$73*IF('Tabulky jízd'!BT65&gt;0,"1","0")</f>
        <v>651</v>
      </c>
      <c r="BU59" s="4">
        <f>2*'Tabulky jízd'!BU65*Vzdálenosti!$F$73-Vzdálenosti!$F$73*IF('Tabulky jízd'!BU65&gt;0,"1","0")</f>
        <v>651</v>
      </c>
      <c r="BV59" s="4">
        <f>2*'Tabulky jízd'!BV65*Vzdálenosti!$F$73-Vzdálenosti!$F$73*IF('Tabulky jízd'!BV65&gt;0,"1","0")</f>
        <v>651</v>
      </c>
      <c r="BW59" s="4">
        <f>2*'Tabulky jízd'!BW65*Vzdálenosti!$F$73-Vzdálenosti!$F$73*IF('Tabulky jízd'!BW65&gt;0,"1","0")</f>
        <v>0</v>
      </c>
      <c r="BX59" s="4">
        <f>2*'Tabulky jízd'!BX65*Vzdálenosti!$F$73-Vzdálenosti!$F$73*IF('Tabulky jízd'!BX65&gt;0,"1","0")</f>
        <v>0</v>
      </c>
      <c r="BY59" s="4">
        <f>2*'Tabulky jízd'!BY65*Vzdálenosti!$F$73-Vzdálenosti!$F$73*IF('Tabulky jízd'!BY65&gt;0,"1","0")</f>
        <v>0</v>
      </c>
      <c r="BZ59" s="4">
        <f>2*'Tabulky jízd'!BZ65*Vzdálenosti!$F$73-Vzdálenosti!$F$73*IF('Tabulky jízd'!BZ65&gt;0,"1","0")</f>
        <v>1023</v>
      </c>
      <c r="CA59" s="4">
        <f>2*'Tabulky jízd'!CA65*Vzdálenosti!$F$73-Vzdálenosti!$F$73*IF('Tabulky jízd'!CA65&gt;0,"1","0")</f>
        <v>0</v>
      </c>
      <c r="CB59" s="4">
        <f>2*'Tabulky jízd'!CB65*Vzdálenosti!$F$73-Vzdálenosti!$F$73*IF('Tabulky jízd'!CB65&gt;0,"1","0")</f>
        <v>0</v>
      </c>
      <c r="CC59" s="4">
        <f>2*'Tabulky jízd'!CC65*Vzdálenosti!$F$73-Vzdálenosti!$F$73*IF('Tabulky jízd'!CC65&gt;0,"1","0")</f>
        <v>0</v>
      </c>
      <c r="CD59" s="4">
        <f>2*'Tabulky jízd'!CD65*Vzdálenosti!$F$73-Vzdálenosti!$F$73*IF('Tabulky jízd'!CD65&gt;0,"1","0")</f>
        <v>0</v>
      </c>
      <c r="CE59" s="4">
        <f>2*'Tabulky jízd'!CE65*Vzdálenosti!$F$73-Vzdálenosti!$F$73*IF('Tabulky jízd'!CE65&gt;0,"1","0")</f>
        <v>0</v>
      </c>
      <c r="CF59" s="4">
        <f>2*'Tabulky jízd'!CF65*Vzdálenosti!$F$73-Vzdálenosti!$F$73*IF('Tabulky jízd'!CF65&gt;0,"1","0")</f>
        <v>279</v>
      </c>
      <c r="CG59" s="4">
        <f>2*'Tabulky jízd'!CG65*Vzdálenosti!$F$73-Vzdálenosti!$F$73*IF('Tabulky jízd'!CG65&gt;0,"1","0")</f>
        <v>465</v>
      </c>
      <c r="CH59" s="4">
        <f>2*'Tabulky jízd'!CH65*Vzdálenosti!$F$73-Vzdálenosti!$F$73*IF('Tabulky jízd'!CH65&gt;0,"1","0")</f>
        <v>465</v>
      </c>
      <c r="CI59" s="4">
        <f>2*'Tabulky jízd'!CI65*Vzdálenosti!$F$73-Vzdálenosti!$F$73*IF('Tabulky jízd'!CI65&gt;0,"1","0")</f>
        <v>465</v>
      </c>
      <c r="CJ59" s="4">
        <f>2*'Tabulky jízd'!CJ65*Vzdálenosti!$F$73-Vzdálenosti!$F$73*IF('Tabulky jízd'!CJ65&gt;0,"1","0")</f>
        <v>651</v>
      </c>
      <c r="CK59" s="4">
        <f>2*'Tabulky jízd'!CK65*Vzdálenosti!$F$73-Vzdálenosti!$F$73*IF('Tabulky jízd'!CK65&gt;0,"1","0")</f>
        <v>837</v>
      </c>
      <c r="CL59" s="4">
        <f>2*'Tabulky jízd'!CL65*Vzdálenosti!$F$73-Vzdálenosti!$F$73*IF('Tabulky jízd'!CL65&gt;0,"1","0")</f>
        <v>0</v>
      </c>
      <c r="CM59" s="4">
        <f>2*'Tabulky jízd'!CM65*Vzdálenosti!$F$73-Vzdálenosti!$F$73*IF('Tabulky jízd'!CM65&gt;0,"1","0")</f>
        <v>0</v>
      </c>
      <c r="CN59" s="4">
        <f>2*'Tabulky jízd'!CN65*Vzdálenosti!$F$73-Vzdálenosti!$F$73*IF('Tabulky jízd'!CN65&gt;0,"1","0")</f>
        <v>0</v>
      </c>
      <c r="CO59" s="4">
        <f>2*'Tabulky jízd'!CO65*Vzdálenosti!$F$73-Vzdálenosti!$F$73*IF('Tabulky jízd'!CO65&gt;0,"1","0")</f>
        <v>0</v>
      </c>
      <c r="CP59" s="4">
        <f>2*'Tabulky jízd'!CP65*Vzdálenosti!$F$73-Vzdálenosti!$F$73*IF('Tabulky jízd'!CP65&gt;0,"1","0")</f>
        <v>0</v>
      </c>
      <c r="CQ59" s="4">
        <f>2*'Tabulky jízd'!CQ65*Vzdálenosti!$F$73-Vzdálenosti!$F$73*IF('Tabulky jízd'!CQ65&gt;0,"1","0")</f>
        <v>0</v>
      </c>
      <c r="CR59" s="4">
        <f>2*'Tabulky jízd'!CR65*Vzdálenosti!$F$73-Vzdálenosti!$F$73*IF('Tabulky jízd'!CR65&gt;0,"1","0")</f>
        <v>1209</v>
      </c>
      <c r="CS59" s="4">
        <f>2*'Tabulky jízd'!CS65*Vzdálenosti!$F$73-Vzdálenosti!$F$73*IF('Tabulky jízd'!CS65&gt;0,"1","0")</f>
        <v>0</v>
      </c>
      <c r="CT59" s="4">
        <f>2*'Tabulky jízd'!CT65*Vzdálenosti!$F$73-Vzdálenosti!$F$73*IF('Tabulky jízd'!CT65&gt;0,"1","0")</f>
        <v>0</v>
      </c>
      <c r="CU59" s="4">
        <f>2*'Tabulky jízd'!CU65*Vzdálenosti!$F$73-Vzdálenosti!$F$73*IF('Tabulky jízd'!CU65&gt;0,"1","0")</f>
        <v>0</v>
      </c>
      <c r="CV59" s="4">
        <f>2*'Tabulky jízd'!CV65*Vzdálenosti!$F$73-Vzdálenosti!$F$73*IF('Tabulky jízd'!CV65&gt;0,"1","0")</f>
        <v>0</v>
      </c>
      <c r="CW59" s="16">
        <f t="shared" ref="CW59:CW63" si="3">SUM(H59:CV59)</f>
        <v>22692</v>
      </c>
    </row>
    <row r="60" spans="1:101" s="15" customFormat="1" x14ac:dyDescent="0.25">
      <c r="A60" s="19"/>
      <c r="B60" s="16" t="s">
        <v>55</v>
      </c>
      <c r="C60" s="16" t="s">
        <v>70</v>
      </c>
      <c r="D60" s="156" t="s">
        <v>330</v>
      </c>
      <c r="E60" s="4" t="s">
        <v>59</v>
      </c>
      <c r="F60" s="16">
        <v>3</v>
      </c>
      <c r="G60" s="16"/>
      <c r="H60" s="4">
        <f>2*'Tabulky jízd'!H66*Vzdálenosti!$G$74-Vzdálenosti!$G$74*IF('Tabulky jízd'!H66&gt;0,"1","0")</f>
        <v>0</v>
      </c>
      <c r="I60" s="4">
        <f>2*'Tabulky jízd'!I66*Vzdálenosti!$G$74-Vzdálenosti!$G$74*IF('Tabulky jízd'!I66&gt;0,"1","0")</f>
        <v>0</v>
      </c>
      <c r="J60" s="4">
        <f>2*'Tabulky jízd'!J66*Vzdálenosti!$G$74-Vzdálenosti!$G$74*IF('Tabulky jízd'!J66&gt;0,"1","0")</f>
        <v>0</v>
      </c>
      <c r="K60" s="4">
        <f>2*'Tabulky jízd'!K66*Vzdálenosti!$G$74-Vzdálenosti!$G$74*IF('Tabulky jízd'!K66&gt;0,"1","0")</f>
        <v>33</v>
      </c>
      <c r="L60" s="4">
        <f>2*'Tabulky jízd'!L66*Vzdálenosti!$G$74-Vzdálenosti!$G$74*IF('Tabulky jízd'!L66&gt;0,"1","0")</f>
        <v>165</v>
      </c>
      <c r="M60" s="4">
        <f>2*'Tabulky jízd'!M66*Vzdálenosti!$G$74-Vzdálenosti!$G$74*IF('Tabulky jízd'!M66&gt;0,"1","0")</f>
        <v>0</v>
      </c>
      <c r="N60" s="4">
        <f>2*'Tabulky jízd'!N66*Vzdálenosti!$G$74-Vzdálenosti!$G$74*IF('Tabulky jízd'!N66&gt;0,"1","0")</f>
        <v>0</v>
      </c>
      <c r="O60" s="4">
        <f>2*'Tabulky jízd'!O66*Vzdálenosti!$G$74-Vzdálenosti!$G$74*IF('Tabulky jízd'!O66&gt;0,"1","0")</f>
        <v>0</v>
      </c>
      <c r="P60" s="4">
        <f>2*'Tabulky jízd'!P66*Vzdálenosti!$G$74-Vzdálenosti!$G$74*IF('Tabulky jízd'!P66&gt;0,"1","0")</f>
        <v>0</v>
      </c>
      <c r="Q60" s="4">
        <f>2*'Tabulky jízd'!Q66*Vzdálenosti!$G$74-Vzdálenosti!$G$74*IF('Tabulky jízd'!Q66&gt;0,"1","0")</f>
        <v>0</v>
      </c>
      <c r="R60" s="4">
        <f>2*'Tabulky jízd'!R66*Vzdálenosti!$G$74-Vzdálenosti!$G$74*IF('Tabulky jízd'!R66&gt;0,"1","0")</f>
        <v>0</v>
      </c>
      <c r="S60" s="4">
        <f>2*'Tabulky jízd'!S66*Vzdálenosti!$G$74-Vzdálenosti!$G$74*IF('Tabulky jízd'!S66&gt;0,"1","0")</f>
        <v>0</v>
      </c>
      <c r="T60" s="4">
        <f>2*'Tabulky jízd'!T66*Vzdálenosti!$G$74-Vzdálenosti!$G$74*IF('Tabulky jízd'!T66&gt;0,"1","0")</f>
        <v>0</v>
      </c>
      <c r="U60" s="4">
        <f>2*'Tabulky jízd'!U66*Vzdálenosti!$G$74-Vzdálenosti!$G$74*IF('Tabulky jízd'!U66&gt;0,"1","0")</f>
        <v>99</v>
      </c>
      <c r="V60" s="4">
        <f>2*'Tabulky jízd'!V66*Vzdálenosti!$G$74-Vzdálenosti!$G$74*IF('Tabulky jízd'!V66&gt;0,"1","0")</f>
        <v>0</v>
      </c>
      <c r="W60" s="4">
        <f>2*'Tabulky jízd'!W66*Vzdálenosti!$G$74-Vzdálenosti!$G$74*IF('Tabulky jízd'!W66&gt;0,"1","0")</f>
        <v>0</v>
      </c>
      <c r="X60" s="4">
        <f>2*'Tabulky jízd'!X66*Vzdálenosti!$G$74-Vzdálenosti!$G$74*IF('Tabulky jízd'!X66&gt;0,"1","0")</f>
        <v>0</v>
      </c>
      <c r="Y60" s="4">
        <f>2*'Tabulky jízd'!Y66*Vzdálenosti!$G$74-Vzdálenosti!$G$74*IF('Tabulky jízd'!Y66&gt;0,"1","0")</f>
        <v>429</v>
      </c>
      <c r="Z60" s="4">
        <f>2*'Tabulky jízd'!Z66*Vzdálenosti!$G$74-Vzdálenosti!$G$74*IF('Tabulky jízd'!Z66&gt;0,"1","0")</f>
        <v>363</v>
      </c>
      <c r="AA60" s="4">
        <f>2*'Tabulky jízd'!AA66*Vzdálenosti!$G$74-Vzdálenosti!$G$74*IF('Tabulky jízd'!AA66&gt;0,"1","0")</f>
        <v>0</v>
      </c>
      <c r="AB60" s="4">
        <f>2*'Tabulky jízd'!AB66*Vzdálenosti!$G$74-Vzdálenosti!$G$74*IF('Tabulky jízd'!AB66&gt;0,"1","0")</f>
        <v>99</v>
      </c>
      <c r="AC60" s="4">
        <f>2*'Tabulky jízd'!AC66*Vzdálenosti!$G$74-Vzdálenosti!$G$74*IF('Tabulky jízd'!AC66&gt;0,"1","0")</f>
        <v>363</v>
      </c>
      <c r="AD60" s="4">
        <f>2*'Tabulky jízd'!AD66*Vzdálenosti!$G$74-Vzdálenosti!$G$74*IF('Tabulky jízd'!AD66&gt;0,"1","0")</f>
        <v>0</v>
      </c>
      <c r="AE60" s="4">
        <f>2*'Tabulky jízd'!AE66*Vzdálenosti!$G$74-Vzdálenosti!$G$74*IF('Tabulky jízd'!AE66&gt;0,"1","0")</f>
        <v>0</v>
      </c>
      <c r="AF60" s="4">
        <f>2*'Tabulky jízd'!AF66*Vzdálenosti!$G$74-Vzdálenosti!$G$74*IF('Tabulky jízd'!AF66&gt;0,"1","0")</f>
        <v>0</v>
      </c>
      <c r="AG60" s="4">
        <f>2*'Tabulky jízd'!AG66*Vzdálenosti!$G$74-Vzdálenosti!$G$74*IF('Tabulky jízd'!AG66&gt;0,"1","0")</f>
        <v>0</v>
      </c>
      <c r="AH60" s="4">
        <f>2*'Tabulky jízd'!AH66*Vzdálenosti!$G$74-Vzdálenosti!$G$74*IF('Tabulky jízd'!AH66&gt;0,"1","0")</f>
        <v>0</v>
      </c>
      <c r="AI60" s="4">
        <f>2*'Tabulky jízd'!AI66*Vzdálenosti!$G$74-Vzdálenosti!$G$74*IF('Tabulky jízd'!AI66&gt;0,"1","0")</f>
        <v>0</v>
      </c>
      <c r="AJ60" s="4">
        <f>2*'Tabulky jízd'!AJ66*Vzdálenosti!$G$74-Vzdálenosti!$G$74*IF('Tabulky jízd'!AJ66&gt;0,"1","0")</f>
        <v>0</v>
      </c>
      <c r="AK60" s="4">
        <f>2*'Tabulky jízd'!AK66*Vzdálenosti!$G$74-Vzdálenosti!$G$74*IF('Tabulky jízd'!AK66&gt;0,"1","0")</f>
        <v>0</v>
      </c>
      <c r="AL60" s="4">
        <f>2*'Tabulky jízd'!AL66*Vzdálenosti!$G$74-Vzdálenosti!$G$74*IF('Tabulky jízd'!AL66&gt;0,"1","0")</f>
        <v>0</v>
      </c>
      <c r="AM60" s="4">
        <f>2*'Tabulky jízd'!AM66*Vzdálenosti!$G$74-Vzdálenosti!$G$74*IF('Tabulky jízd'!AM66&gt;0,"1","0")</f>
        <v>0</v>
      </c>
      <c r="AN60" s="4">
        <f>2*'Tabulky jízd'!AN66*Vzdálenosti!$G$74-Vzdálenosti!$G$74*IF('Tabulky jízd'!AN66&gt;0,"1","0")</f>
        <v>0</v>
      </c>
      <c r="AO60" s="4">
        <f>2*'Tabulky jízd'!AO66*Vzdálenosti!$G$74-Vzdálenosti!$G$74*IF('Tabulky jízd'!AO66&gt;0,"1","0")</f>
        <v>0</v>
      </c>
      <c r="AP60" s="4">
        <f>2*'Tabulky jízd'!AP66*Vzdálenosti!$G$74-Vzdálenosti!$G$74*IF('Tabulky jízd'!AP66&gt;0,"1","0")</f>
        <v>0</v>
      </c>
      <c r="AQ60" s="4">
        <f>2*'Tabulky jízd'!AQ66*Vzdálenosti!$G$74-Vzdálenosti!$G$74*IF('Tabulky jízd'!AQ66&gt;0,"1","0")</f>
        <v>0</v>
      </c>
      <c r="AR60" s="4">
        <f>2*'Tabulky jízd'!AR66*Vzdálenosti!$G$74-Vzdálenosti!$G$74*IF('Tabulky jízd'!AR66&gt;0,"1","0")</f>
        <v>0</v>
      </c>
      <c r="AS60" s="4">
        <f>2*'Tabulky jízd'!AS66*Vzdálenosti!$G$74-Vzdálenosti!$G$74*IF('Tabulky jízd'!AS66&gt;0,"1","0")</f>
        <v>0</v>
      </c>
      <c r="AT60" s="4">
        <f>2*'Tabulky jízd'!AT66*Vzdálenosti!$G$74-Vzdálenosti!$G$74*IF('Tabulky jízd'!AT66&gt;0,"1","0")</f>
        <v>0</v>
      </c>
      <c r="AU60" s="4">
        <f>2*'Tabulky jízd'!AU66*Vzdálenosti!$G$74-Vzdálenosti!$G$74*IF('Tabulky jízd'!AU66&gt;0,"1","0")</f>
        <v>0</v>
      </c>
      <c r="AV60" s="4">
        <f>2*'Tabulky jízd'!AV66*Vzdálenosti!$G$74-Vzdálenosti!$G$74*IF('Tabulky jízd'!AV66&gt;0,"1","0")</f>
        <v>231</v>
      </c>
      <c r="AW60" s="4">
        <f>2*'Tabulky jízd'!AW66*Vzdálenosti!$G$74-Vzdálenosti!$G$74*IF('Tabulky jízd'!AW66&gt;0,"1","0")</f>
        <v>0</v>
      </c>
      <c r="AX60" s="4">
        <f>2*'Tabulky jízd'!AX66*Vzdálenosti!$G$74-Vzdálenosti!$G$74*IF('Tabulky jízd'!AX66&gt;0,"1","0")</f>
        <v>0</v>
      </c>
      <c r="AY60" s="4">
        <f>2*'Tabulky jízd'!AY66*Vzdálenosti!$G$74-Vzdálenosti!$G$74*IF('Tabulky jízd'!AY66&gt;0,"1","0")</f>
        <v>0</v>
      </c>
      <c r="AZ60" s="4">
        <f>2*'Tabulky jízd'!AZ66*Vzdálenosti!$G$74-Vzdálenosti!$G$74*IF('Tabulky jízd'!AZ66&gt;0,"1","0")</f>
        <v>0</v>
      </c>
      <c r="BA60" s="4">
        <f>2*'Tabulky jízd'!BA66*Vzdálenosti!$G$74-Vzdálenosti!$G$74*IF('Tabulky jízd'!BA66&gt;0,"1","0")</f>
        <v>0</v>
      </c>
      <c r="BB60" s="4">
        <f>2*'Tabulky jízd'!BB66*Vzdálenosti!$G$74-Vzdálenosti!$G$74*IF('Tabulky jízd'!BB66&gt;0,"1","0")</f>
        <v>0</v>
      </c>
      <c r="BC60" s="4">
        <f>2*'Tabulky jízd'!BC66*Vzdálenosti!$G$74-Vzdálenosti!$G$74*IF('Tabulky jízd'!BC66&gt;0,"1","0")</f>
        <v>0</v>
      </c>
      <c r="BD60" s="4">
        <f>2*'Tabulky jízd'!BD66*Vzdálenosti!$G$74-Vzdálenosti!$G$74*IF('Tabulky jízd'!BD66&gt;0,"1","0")</f>
        <v>0</v>
      </c>
      <c r="BE60" s="4">
        <f>2*'Tabulky jízd'!BE66*Vzdálenosti!$G$74-Vzdálenosti!$G$74*IF('Tabulky jízd'!BE66&gt;0,"1","0")</f>
        <v>0</v>
      </c>
      <c r="BF60" s="4">
        <f>2*'Tabulky jízd'!BF66*Vzdálenosti!$G$74-Vzdálenosti!$G$74*IF('Tabulky jízd'!BF66&gt;0,"1","0")</f>
        <v>0</v>
      </c>
      <c r="BG60" s="4">
        <f>2*'Tabulky jízd'!BG66*Vzdálenosti!$G$74-Vzdálenosti!$G$74*IF('Tabulky jízd'!BG66&gt;0,"1","0")</f>
        <v>0</v>
      </c>
      <c r="BH60" s="4">
        <f>2*'Tabulky jízd'!BH66*Vzdálenosti!$G$74-Vzdálenosti!$G$74*IF('Tabulky jízd'!BH66&gt;0,"1","0")</f>
        <v>0</v>
      </c>
      <c r="BI60" s="4">
        <f>2*'Tabulky jízd'!BI66*Vzdálenosti!$G$74-Vzdálenosti!$G$74*IF('Tabulky jízd'!BI66&gt;0,"1","0")</f>
        <v>0</v>
      </c>
      <c r="BJ60" s="4">
        <f>2*'Tabulky jízd'!BJ66*Vzdálenosti!$G$74-Vzdálenosti!$G$74*IF('Tabulky jízd'!BJ66&gt;0,"1","0")</f>
        <v>0</v>
      </c>
      <c r="BK60" s="4">
        <f>2*'Tabulky jízd'!BK66*Vzdálenosti!$G$74-Vzdálenosti!$G$74*IF('Tabulky jízd'!BK66&gt;0,"1","0")</f>
        <v>0</v>
      </c>
      <c r="BL60" s="4">
        <f>2*'Tabulky jízd'!BL66*Vzdálenosti!$G$74-Vzdálenosti!$G$74*IF('Tabulky jízd'!BL66&gt;0,"1","0")</f>
        <v>0</v>
      </c>
      <c r="BM60" s="4">
        <f>2*'Tabulky jízd'!BM66*Vzdálenosti!$G$74-Vzdálenosti!$G$74*IF('Tabulky jízd'!BM66&gt;0,"1","0")</f>
        <v>0</v>
      </c>
      <c r="BN60" s="4">
        <f>2*'Tabulky jízd'!BN66*Vzdálenosti!$G$74-Vzdálenosti!$G$74*IF('Tabulky jízd'!BN66&gt;0,"1","0")</f>
        <v>0</v>
      </c>
      <c r="BO60" s="4">
        <f>2*'Tabulky jízd'!BO66*Vzdálenosti!$G$74-Vzdálenosti!$G$74*IF('Tabulky jízd'!BO66&gt;0,"1","0")</f>
        <v>0</v>
      </c>
      <c r="BP60" s="4">
        <f>2*'Tabulky jízd'!BP66*Vzdálenosti!$G$74-Vzdálenosti!$G$74*IF('Tabulky jízd'!BP66&gt;0,"1","0")</f>
        <v>0</v>
      </c>
      <c r="BQ60" s="4">
        <f>2*'Tabulky jízd'!BQ66*Vzdálenosti!$G$74-Vzdálenosti!$G$74*IF('Tabulky jízd'!BQ66&gt;0,"1","0")</f>
        <v>0</v>
      </c>
      <c r="BR60" s="4">
        <f>2*'Tabulky jízd'!BR66*Vzdálenosti!$G$74-Vzdálenosti!$G$74*IF('Tabulky jízd'!BR66&gt;0,"1","0")</f>
        <v>231</v>
      </c>
      <c r="BS60" s="4">
        <f>2*'Tabulky jízd'!BS66*Vzdálenosti!$G$74-Vzdálenosti!$G$74*IF('Tabulky jízd'!BS66&gt;0,"1","0")</f>
        <v>693</v>
      </c>
      <c r="BT60" s="4">
        <f>2*'Tabulky jízd'!BT66*Vzdálenosti!$G$74-Vzdálenosti!$G$74*IF('Tabulky jízd'!BT66&gt;0,"1","0")</f>
        <v>165</v>
      </c>
      <c r="BU60" s="4">
        <f>2*'Tabulky jízd'!BU66*Vzdálenosti!$G$74-Vzdálenosti!$G$74*IF('Tabulky jízd'!BU66&gt;0,"1","0")</f>
        <v>0</v>
      </c>
      <c r="BV60" s="4">
        <f>2*'Tabulky jízd'!BV66*Vzdálenosti!$G$74-Vzdálenosti!$G$74*IF('Tabulky jízd'!BV66&gt;0,"1","0")</f>
        <v>0</v>
      </c>
      <c r="BW60" s="4">
        <f>2*'Tabulky jízd'!BW66*Vzdálenosti!$G$74-Vzdálenosti!$G$74*IF('Tabulky jízd'!BW66&gt;0,"1","0")</f>
        <v>0</v>
      </c>
      <c r="BX60" s="4">
        <f>2*'Tabulky jízd'!BX66*Vzdálenosti!$G$74-Vzdálenosti!$G$74*IF('Tabulky jízd'!BX66&gt;0,"1","0")</f>
        <v>0</v>
      </c>
      <c r="BY60" s="4">
        <f>2*'Tabulky jízd'!BY66*Vzdálenosti!$G$74-Vzdálenosti!$G$74*IF('Tabulky jízd'!BY66&gt;0,"1","0")</f>
        <v>0</v>
      </c>
      <c r="BZ60" s="4">
        <f>2*'Tabulky jízd'!BZ66*Vzdálenosti!$G$74-Vzdálenosti!$G$74*IF('Tabulky jízd'!BZ66&gt;0,"1","0")</f>
        <v>0</v>
      </c>
      <c r="CA60" s="4">
        <f>2*'Tabulky jízd'!CA66*Vzdálenosti!$G$74-Vzdálenosti!$G$74*IF('Tabulky jízd'!CA66&gt;0,"1","0")</f>
        <v>231</v>
      </c>
      <c r="CB60" s="4">
        <f>2*'Tabulky jízd'!CB66*Vzdálenosti!$G$74-Vzdálenosti!$G$74*IF('Tabulky jízd'!CB66&gt;0,"1","0")</f>
        <v>0</v>
      </c>
      <c r="CC60" s="4">
        <f>2*'Tabulky jízd'!CC66*Vzdálenosti!$G$74-Vzdálenosti!$G$74*IF('Tabulky jízd'!CC66&gt;0,"1","0")</f>
        <v>693</v>
      </c>
      <c r="CD60" s="4">
        <f>2*'Tabulky jízd'!CD66*Vzdálenosti!$G$74-Vzdálenosti!$G$74*IF('Tabulky jízd'!CD66&gt;0,"1","0")</f>
        <v>561</v>
      </c>
      <c r="CE60" s="4">
        <f>2*'Tabulky jízd'!CE66*Vzdálenosti!$G$74-Vzdálenosti!$G$74*IF('Tabulky jízd'!CE66&gt;0,"1","0")</f>
        <v>891</v>
      </c>
      <c r="CF60" s="4">
        <f>2*'Tabulky jízd'!CF66*Vzdálenosti!$G$74-Vzdálenosti!$G$74*IF('Tabulky jízd'!CF66&gt;0,"1","0")</f>
        <v>0</v>
      </c>
      <c r="CG60" s="4">
        <f>2*'Tabulky jízd'!CG66*Vzdálenosti!$G$74-Vzdálenosti!$G$74*IF('Tabulky jízd'!CG66&gt;0,"1","0")</f>
        <v>0</v>
      </c>
      <c r="CH60" s="4">
        <f>2*'Tabulky jízd'!CH66*Vzdálenosti!$G$74-Vzdálenosti!$G$74*IF('Tabulky jízd'!CH66&gt;0,"1","0")</f>
        <v>0</v>
      </c>
      <c r="CI60" s="4">
        <f>2*'Tabulky jízd'!CI66*Vzdálenosti!$G$74-Vzdálenosti!$G$74*IF('Tabulky jízd'!CI66&gt;0,"1","0")</f>
        <v>0</v>
      </c>
      <c r="CJ60" s="4">
        <f>2*'Tabulky jízd'!CJ66*Vzdálenosti!$G$74-Vzdálenosti!$G$74*IF('Tabulky jízd'!CJ66&gt;0,"1","0")</f>
        <v>0</v>
      </c>
      <c r="CK60" s="4">
        <f>2*'Tabulky jízd'!CK66*Vzdálenosti!$G$74-Vzdálenosti!$G$74*IF('Tabulky jízd'!CK66&gt;0,"1","0")</f>
        <v>0</v>
      </c>
      <c r="CL60" s="4">
        <f>2*'Tabulky jízd'!CL66*Vzdálenosti!$G$74-Vzdálenosti!$G$74*IF('Tabulky jízd'!CL66&gt;0,"1","0")</f>
        <v>0</v>
      </c>
      <c r="CM60" s="4">
        <f>2*'Tabulky jízd'!CM66*Vzdálenosti!$G$74-Vzdálenosti!$G$74*IF('Tabulky jízd'!CM66&gt;0,"1","0")</f>
        <v>0</v>
      </c>
      <c r="CN60" s="4">
        <f>2*'Tabulky jízd'!CN66*Vzdálenosti!$G$74-Vzdálenosti!$G$74*IF('Tabulky jízd'!CN66&gt;0,"1","0")</f>
        <v>0</v>
      </c>
      <c r="CO60" s="4">
        <f>2*'Tabulky jízd'!CO66*Vzdálenosti!$G$74-Vzdálenosti!$G$74*IF('Tabulky jízd'!CO66&gt;0,"1","0")</f>
        <v>0</v>
      </c>
      <c r="CP60" s="4">
        <f>2*'Tabulky jízd'!CP66*Vzdálenosti!$G$74-Vzdálenosti!$G$74*IF('Tabulky jízd'!CP66&gt;0,"1","0")</f>
        <v>0</v>
      </c>
      <c r="CQ60" s="4">
        <f>2*'Tabulky jízd'!CQ66*Vzdálenosti!$G$74-Vzdálenosti!$G$74*IF('Tabulky jízd'!CQ66&gt;0,"1","0")</f>
        <v>0</v>
      </c>
      <c r="CR60" s="4">
        <f>2*'Tabulky jízd'!CR66*Vzdálenosti!$G$74-Vzdálenosti!$G$74*IF('Tabulky jízd'!CR66&gt;0,"1","0")</f>
        <v>0</v>
      </c>
      <c r="CS60" s="4">
        <f>2*'Tabulky jízd'!CS66*Vzdálenosti!$G$74-Vzdálenosti!$G$74*IF('Tabulky jízd'!CS66&gt;0,"1","0")</f>
        <v>0</v>
      </c>
      <c r="CT60" s="4">
        <f>2*'Tabulky jízd'!CT66*Vzdálenosti!$G$74-Vzdálenosti!$G$74*IF('Tabulky jízd'!CT66&gt;0,"1","0")</f>
        <v>0</v>
      </c>
      <c r="CU60" s="4">
        <f>2*'Tabulky jízd'!CU66*Vzdálenosti!$G$74-Vzdálenosti!$G$74*IF('Tabulky jízd'!CU66&gt;0,"1","0")</f>
        <v>0</v>
      </c>
      <c r="CV60" s="4">
        <f>2*'Tabulky jízd'!CV66*Vzdálenosti!$G$74-Vzdálenosti!$G$74*IF('Tabulky jízd'!CV66&gt;0,"1","0")</f>
        <v>0</v>
      </c>
      <c r="CW60" s="16">
        <f>SUM(H60:CV60)</f>
        <v>5247</v>
      </c>
    </row>
    <row r="61" spans="1:101" s="15" customFormat="1" x14ac:dyDescent="0.25">
      <c r="A61" s="19"/>
      <c r="B61" s="16" t="s">
        <v>4</v>
      </c>
      <c r="C61" s="16" t="s">
        <v>54</v>
      </c>
      <c r="D61" s="156" t="s">
        <v>329</v>
      </c>
      <c r="E61" s="4" t="s">
        <v>60</v>
      </c>
      <c r="F61" s="16">
        <v>3</v>
      </c>
      <c r="G61" s="16"/>
      <c r="H61" s="4">
        <f>2*'Tabulky jízd'!H67*Vzdálenosti!$F$75-Vzdálenosti!$F$75*IF('Tabulky jízd'!H67&gt;0,"1","0")</f>
        <v>2312</v>
      </c>
      <c r="I61" s="4">
        <f>2*'Tabulky jízd'!I67*Vzdálenosti!$F$75-Vzdálenosti!$F$75*IF('Tabulky jízd'!I67&gt;0,"1","0")</f>
        <v>3672</v>
      </c>
      <c r="J61" s="4">
        <f>2*'Tabulky jízd'!J67*Vzdálenosti!$F$75-Vzdálenosti!$F$75*IF('Tabulky jízd'!J67&gt;0,"1","0")</f>
        <v>2856</v>
      </c>
      <c r="K61" s="4">
        <f>2*'Tabulky jízd'!K67*Vzdálenosti!$F$75-Vzdálenosti!$F$75*IF('Tabulky jízd'!K67&gt;0,"1","0")</f>
        <v>0</v>
      </c>
      <c r="L61" s="4">
        <f>2*'Tabulky jízd'!L67*Vzdálenosti!$F$75-Vzdálenosti!$F$75*IF('Tabulky jízd'!L67&gt;0,"1","0")</f>
        <v>0</v>
      </c>
      <c r="M61" s="4">
        <f>2*'Tabulky jízd'!M67*Vzdálenosti!$F$75-Vzdálenosti!$F$75*IF('Tabulky jízd'!M67&gt;0,"1","0")</f>
        <v>0</v>
      </c>
      <c r="N61" s="4">
        <f>2*'Tabulky jízd'!N67*Vzdálenosti!$F$75-Vzdálenosti!$F$75*IF('Tabulky jízd'!N67&gt;0,"1","0")</f>
        <v>0</v>
      </c>
      <c r="O61" s="4">
        <f>2*'Tabulky jízd'!O67*Vzdálenosti!$F$75-Vzdálenosti!$F$75*IF('Tabulky jízd'!O67&gt;0,"1","0")</f>
        <v>0</v>
      </c>
      <c r="P61" s="4">
        <f>2*'Tabulky jízd'!P67*Vzdálenosti!$F$75-Vzdálenosti!$F$75*IF('Tabulky jízd'!P67&gt;0,"1","0")</f>
        <v>0</v>
      </c>
      <c r="Q61" s="4">
        <f>2*'Tabulky jízd'!Q67*Vzdálenosti!$F$75-Vzdálenosti!$F$75*IF('Tabulky jízd'!Q67&gt;0,"1","0")</f>
        <v>0</v>
      </c>
      <c r="R61" s="4">
        <f>2*'Tabulky jízd'!R67*Vzdálenosti!$F$75-Vzdálenosti!$F$75*IF('Tabulky jízd'!R67&gt;0,"1","0")</f>
        <v>0</v>
      </c>
      <c r="S61" s="4">
        <f>2*'Tabulky jízd'!S67*Vzdálenosti!$F$75-Vzdálenosti!$F$75*IF('Tabulky jízd'!S67&gt;0,"1","0")</f>
        <v>0</v>
      </c>
      <c r="T61" s="4">
        <f>2*'Tabulky jízd'!T67*Vzdálenosti!$F$75-Vzdálenosti!$F$75*IF('Tabulky jízd'!T67&gt;0,"1","0")</f>
        <v>0</v>
      </c>
      <c r="U61" s="4">
        <f>2*'Tabulky jízd'!U67*Vzdálenosti!$F$75-Vzdálenosti!$F$75*IF('Tabulky jízd'!U67&gt;0,"1","0")</f>
        <v>0</v>
      </c>
      <c r="V61" s="4">
        <f>2*'Tabulky jízd'!V67*Vzdálenosti!$F$75-Vzdálenosti!$F$75*IF('Tabulky jízd'!V67&gt;0,"1","0")</f>
        <v>0</v>
      </c>
      <c r="W61" s="4">
        <f>2*'Tabulky jízd'!W67*Vzdálenosti!$F$75-Vzdálenosti!$F$75*IF('Tabulky jízd'!W67&gt;0,"1","0")</f>
        <v>0</v>
      </c>
      <c r="X61" s="4">
        <f>2*'Tabulky jízd'!X67*Vzdálenosti!$F$75-Vzdálenosti!$F$75*IF('Tabulky jízd'!X67&gt;0,"1","0")</f>
        <v>0</v>
      </c>
      <c r="Y61" s="4">
        <f>2*'Tabulky jízd'!Y67*Vzdálenosti!$F$75-Vzdálenosti!$F$75*IF('Tabulky jízd'!Y67&gt;0,"1","0")</f>
        <v>0</v>
      </c>
      <c r="Z61" s="4">
        <f>2*'Tabulky jízd'!Z67*Vzdálenosti!$F$75-Vzdálenosti!$F$75*IF('Tabulky jízd'!Z67&gt;0,"1","0")</f>
        <v>3128</v>
      </c>
      <c r="AA61" s="4">
        <f>2*'Tabulky jízd'!AA67*Vzdálenosti!$F$75-Vzdálenosti!$F$75*IF('Tabulky jízd'!AA67&gt;0,"1","0")</f>
        <v>3128</v>
      </c>
      <c r="AB61" s="4">
        <f>2*'Tabulky jízd'!AB67*Vzdálenosti!$F$75-Vzdálenosti!$F$75*IF('Tabulky jízd'!AB67&gt;0,"1","0")</f>
        <v>3128</v>
      </c>
      <c r="AC61" s="4">
        <f>2*'Tabulky jízd'!AC67*Vzdálenosti!$F$75-Vzdálenosti!$F$75*IF('Tabulky jízd'!AC67&gt;0,"1","0")</f>
        <v>2584</v>
      </c>
      <c r="AD61" s="4">
        <f>2*'Tabulky jízd'!AD67*Vzdálenosti!$F$75-Vzdálenosti!$F$75*IF('Tabulky jízd'!AD67&gt;0,"1","0")</f>
        <v>0</v>
      </c>
      <c r="AE61" s="4">
        <f>2*'Tabulky jízd'!AE67*Vzdálenosti!$F$75-Vzdálenosti!$F$75*IF('Tabulky jízd'!AE67&gt;0,"1","0")</f>
        <v>0</v>
      </c>
      <c r="AF61" s="4">
        <f>2*'Tabulky jízd'!AF67*Vzdálenosti!$F$75-Vzdálenosti!$F$75*IF('Tabulky jízd'!AF67&gt;0,"1","0")</f>
        <v>0</v>
      </c>
      <c r="AG61" s="4">
        <f>2*'Tabulky jízd'!AG67*Vzdálenosti!$F$75-Vzdálenosti!$F$75*IF('Tabulky jízd'!AG67&gt;0,"1","0")</f>
        <v>0</v>
      </c>
      <c r="AH61" s="4">
        <f>2*'Tabulky jízd'!AH67*Vzdálenosti!$F$75-Vzdálenosti!$F$75*IF('Tabulky jízd'!AH67&gt;0,"1","0")</f>
        <v>0</v>
      </c>
      <c r="AI61" s="4">
        <f>2*'Tabulky jízd'!AI67*Vzdálenosti!$F$75-Vzdálenosti!$F$75*IF('Tabulky jízd'!AI67&gt;0,"1","0")</f>
        <v>0</v>
      </c>
      <c r="AJ61" s="4">
        <f>2*'Tabulky jízd'!AJ67*Vzdálenosti!$F$75-Vzdálenosti!$F$75*IF('Tabulky jízd'!AJ67&gt;0,"1","0")</f>
        <v>0</v>
      </c>
      <c r="AK61" s="4">
        <f>2*'Tabulky jízd'!AK67*Vzdálenosti!$F$75-Vzdálenosti!$F$75*IF('Tabulky jízd'!AK67&gt;0,"1","0")</f>
        <v>0</v>
      </c>
      <c r="AL61" s="4">
        <f>2*'Tabulky jízd'!AL67*Vzdálenosti!$F$75-Vzdálenosti!$F$75*IF('Tabulky jízd'!AL67&gt;0,"1","0")</f>
        <v>0</v>
      </c>
      <c r="AM61" s="4">
        <f>2*'Tabulky jízd'!AM67*Vzdálenosti!$F$75-Vzdálenosti!$F$75*IF('Tabulky jízd'!AM67&gt;0,"1","0")</f>
        <v>0</v>
      </c>
      <c r="AN61" s="4">
        <f>2*'Tabulky jízd'!AN67*Vzdálenosti!$F$75-Vzdálenosti!$F$75*IF('Tabulky jízd'!AN67&gt;0,"1","0")</f>
        <v>0</v>
      </c>
      <c r="AO61" s="4">
        <f>2*'Tabulky jízd'!AO67*Vzdálenosti!$F$75-Vzdálenosti!$F$75*IF('Tabulky jízd'!AO67&gt;0,"1","0")</f>
        <v>0</v>
      </c>
      <c r="AP61" s="4">
        <f>2*'Tabulky jízd'!AP67*Vzdálenosti!$F$75-Vzdálenosti!$F$75*IF('Tabulky jízd'!AP67&gt;0,"1","0")</f>
        <v>0</v>
      </c>
      <c r="AQ61" s="4">
        <f>2*'Tabulky jízd'!AQ67*Vzdálenosti!$F$75-Vzdálenosti!$F$75*IF('Tabulky jízd'!AQ67&gt;0,"1","0")</f>
        <v>0</v>
      </c>
      <c r="AR61" s="4">
        <f>2*'Tabulky jízd'!AR67*Vzdálenosti!$F$75-Vzdálenosti!$F$75*IF('Tabulky jízd'!AR67&gt;0,"1","0")</f>
        <v>0</v>
      </c>
      <c r="AS61" s="4">
        <f>2*'Tabulky jízd'!AS67*Vzdálenosti!$F$75-Vzdálenosti!$F$75*IF('Tabulky jízd'!AS67&gt;0,"1","0")</f>
        <v>680</v>
      </c>
      <c r="AT61" s="4">
        <f>2*'Tabulky jízd'!AT67*Vzdálenosti!$F$75-Vzdálenosti!$F$75*IF('Tabulky jízd'!AT67&gt;0,"1","0")</f>
        <v>3128</v>
      </c>
      <c r="AU61" s="4">
        <f>2*'Tabulky jízd'!AU67*Vzdálenosti!$F$75-Vzdálenosti!$F$75*IF('Tabulky jízd'!AU67&gt;0,"1","0")</f>
        <v>0</v>
      </c>
      <c r="AV61" s="4">
        <f>2*'Tabulky jízd'!AV67*Vzdálenosti!$F$75-Vzdálenosti!$F$75*IF('Tabulky jízd'!AV67&gt;0,"1","0")</f>
        <v>0</v>
      </c>
      <c r="AW61" s="4">
        <f>2*'Tabulky jízd'!AW67*Vzdálenosti!$F$75-Vzdálenosti!$F$75*IF('Tabulky jízd'!AW67&gt;0,"1","0")</f>
        <v>0</v>
      </c>
      <c r="AX61" s="4">
        <f>2*'Tabulky jízd'!AX67*Vzdálenosti!$F$75-Vzdálenosti!$F$75*IF('Tabulky jízd'!AX67&gt;0,"1","0")</f>
        <v>0</v>
      </c>
      <c r="AY61" s="4">
        <f>2*'Tabulky jízd'!AY67*Vzdálenosti!$F$75-Vzdálenosti!$F$75*IF('Tabulky jízd'!AY67&gt;0,"1","0")</f>
        <v>408</v>
      </c>
      <c r="AZ61" s="4">
        <f>2*'Tabulky jízd'!AZ67*Vzdálenosti!$F$75-Vzdálenosti!$F$75*IF('Tabulky jízd'!AZ67&gt;0,"1","0")</f>
        <v>3672</v>
      </c>
      <c r="BA61" s="4">
        <f>2*'Tabulky jízd'!BA67*Vzdálenosti!$F$75-Vzdálenosti!$F$75*IF('Tabulky jízd'!BA67&gt;0,"1","0")</f>
        <v>2584</v>
      </c>
      <c r="BB61" s="4">
        <f>2*'Tabulky jízd'!BB67*Vzdálenosti!$F$75-Vzdálenosti!$F$75*IF('Tabulky jízd'!BB67&gt;0,"1","0")</f>
        <v>0</v>
      </c>
      <c r="BC61" s="4">
        <f>2*'Tabulky jízd'!BC67*Vzdálenosti!$F$75-Vzdálenosti!$F$75*IF('Tabulky jízd'!BC67&gt;0,"1","0")</f>
        <v>0</v>
      </c>
      <c r="BD61" s="4">
        <f>2*'Tabulky jízd'!BD67*Vzdálenosti!$F$75-Vzdálenosti!$F$75*IF('Tabulky jízd'!BD67&gt;0,"1","0")</f>
        <v>0</v>
      </c>
      <c r="BE61" s="4">
        <f>2*'Tabulky jízd'!BE67*Vzdálenosti!$F$75-Vzdálenosti!$F$75*IF('Tabulky jízd'!BE67&gt;0,"1","0")</f>
        <v>0</v>
      </c>
      <c r="BF61" s="4">
        <f>2*'Tabulky jízd'!BF67*Vzdálenosti!$F$75-Vzdálenosti!$F$75*IF('Tabulky jízd'!BF67&gt;0,"1","0")</f>
        <v>0</v>
      </c>
      <c r="BG61" s="4">
        <f>2*'Tabulky jízd'!BG67*Vzdálenosti!$F$75-Vzdálenosti!$F$75*IF('Tabulky jízd'!BG67&gt;0,"1","0")</f>
        <v>0</v>
      </c>
      <c r="BH61" s="4">
        <f>2*'Tabulky jízd'!BH67*Vzdálenosti!$F$75-Vzdálenosti!$F$75*IF('Tabulky jízd'!BH67&gt;0,"1","0")</f>
        <v>0</v>
      </c>
      <c r="BI61" s="4">
        <f>2*'Tabulky jízd'!BI67*Vzdálenosti!$F$75-Vzdálenosti!$F$75*IF('Tabulky jízd'!BI67&gt;0,"1","0")</f>
        <v>0</v>
      </c>
      <c r="BJ61" s="4">
        <f>2*'Tabulky jízd'!BJ67*Vzdálenosti!$F$75-Vzdálenosti!$F$75*IF('Tabulky jízd'!BJ67&gt;0,"1","0")</f>
        <v>0</v>
      </c>
      <c r="BK61" s="4">
        <f>2*'Tabulky jízd'!BK67*Vzdálenosti!$F$75-Vzdálenosti!$F$75*IF('Tabulky jízd'!BK67&gt;0,"1","0")</f>
        <v>0</v>
      </c>
      <c r="BL61" s="4">
        <f>2*'Tabulky jízd'!BL67*Vzdálenosti!$F$75-Vzdálenosti!$F$75*IF('Tabulky jízd'!BL67&gt;0,"1","0")</f>
        <v>0</v>
      </c>
      <c r="BM61" s="4">
        <f>2*'Tabulky jízd'!BM67*Vzdálenosti!$F$75-Vzdálenosti!$F$75*IF('Tabulky jízd'!BM67&gt;0,"1","0")</f>
        <v>0</v>
      </c>
      <c r="BN61" s="4">
        <f>2*'Tabulky jízd'!BN67*Vzdálenosti!$F$75-Vzdálenosti!$F$75*IF('Tabulky jízd'!BN67&gt;0,"1","0")</f>
        <v>0</v>
      </c>
      <c r="BO61" s="4">
        <f>2*'Tabulky jízd'!BO67*Vzdálenosti!$F$75-Vzdálenosti!$F$75*IF('Tabulky jízd'!BO67&gt;0,"1","0")</f>
        <v>0</v>
      </c>
      <c r="BP61" s="4">
        <f>2*'Tabulky jízd'!BP67*Vzdálenosti!$F$75-Vzdálenosti!$F$75*IF('Tabulky jízd'!BP67&gt;0,"1","0")</f>
        <v>952</v>
      </c>
      <c r="BQ61" s="4">
        <f>2*'Tabulky jízd'!BQ67*Vzdálenosti!$F$75-Vzdálenosti!$F$75*IF('Tabulky jízd'!BQ67&gt;0,"1","0")</f>
        <v>1496</v>
      </c>
      <c r="BR61" s="4">
        <f>2*'Tabulky jízd'!BR67*Vzdálenosti!$F$75-Vzdálenosti!$F$75*IF('Tabulky jízd'!BR67&gt;0,"1","0")</f>
        <v>0</v>
      </c>
      <c r="BS61" s="4">
        <f>2*'Tabulky jízd'!BS67*Vzdálenosti!$F$75-Vzdálenosti!$F$75*IF('Tabulky jízd'!BS67&gt;0,"1","0")</f>
        <v>0</v>
      </c>
      <c r="BT61" s="4">
        <f>2*'Tabulky jízd'!BT67*Vzdálenosti!$F$75-Vzdálenosti!$F$75*IF('Tabulky jízd'!BT67&gt;0,"1","0")</f>
        <v>0</v>
      </c>
      <c r="BU61" s="4">
        <f>2*'Tabulky jízd'!BU67*Vzdálenosti!$F$75-Vzdálenosti!$F$75*IF('Tabulky jízd'!BU67&gt;0,"1","0")</f>
        <v>0</v>
      </c>
      <c r="BV61" s="4">
        <f>2*'Tabulky jízd'!BV67*Vzdálenosti!$F$75-Vzdálenosti!$F$75*IF('Tabulky jízd'!BV67&gt;0,"1","0")</f>
        <v>0</v>
      </c>
      <c r="BW61" s="4">
        <f>2*'Tabulky jízd'!BW67*Vzdálenosti!$F$75-Vzdálenosti!$F$75*IF('Tabulky jízd'!BW67&gt;0,"1","0")</f>
        <v>0</v>
      </c>
      <c r="BX61" s="4">
        <f>2*'Tabulky jízd'!BX67*Vzdálenosti!$F$75-Vzdálenosti!$F$75*IF('Tabulky jízd'!BX67&gt;0,"1","0")</f>
        <v>0</v>
      </c>
      <c r="BY61" s="4">
        <f>2*'Tabulky jízd'!BY67*Vzdálenosti!$F$75-Vzdálenosti!$F$75*IF('Tabulky jízd'!BY67&gt;0,"1","0")</f>
        <v>408</v>
      </c>
      <c r="BZ61" s="4">
        <f>2*'Tabulky jízd'!BZ67*Vzdálenosti!$F$75-Vzdálenosti!$F$75*IF('Tabulky jízd'!BZ67&gt;0,"1","0")</f>
        <v>0</v>
      </c>
      <c r="CA61" s="4">
        <f>2*'Tabulky jízd'!CA67*Vzdálenosti!$F$75-Vzdálenosti!$F$75*IF('Tabulky jízd'!CA67&gt;0,"1","0")</f>
        <v>0</v>
      </c>
      <c r="CB61" s="4">
        <f>2*'Tabulky jízd'!CB67*Vzdálenosti!$F$75-Vzdálenosti!$F$75*IF('Tabulky jízd'!CB67&gt;0,"1","0")</f>
        <v>0</v>
      </c>
      <c r="CC61" s="4">
        <f>2*'Tabulky jízd'!CC67*Vzdálenosti!$F$75-Vzdálenosti!$F$75*IF('Tabulky jízd'!CC67&gt;0,"1","0")</f>
        <v>0</v>
      </c>
      <c r="CD61" s="4">
        <f>2*'Tabulky jízd'!CD67*Vzdálenosti!$F$75-Vzdálenosti!$F$75*IF('Tabulky jízd'!CD67&gt;0,"1","0")</f>
        <v>136</v>
      </c>
      <c r="CE61" s="4">
        <f>2*'Tabulky jízd'!CE67*Vzdálenosti!$F$75-Vzdálenosti!$F$75*IF('Tabulky jízd'!CE67&gt;0,"1","0")</f>
        <v>3400</v>
      </c>
      <c r="CF61" s="4">
        <f>2*'Tabulky jízd'!CF67*Vzdálenosti!$F$75-Vzdálenosti!$F$75*IF('Tabulky jízd'!CF67&gt;0,"1","0")</f>
        <v>1768</v>
      </c>
      <c r="CG61" s="4">
        <f>2*'Tabulky jízd'!CG67*Vzdálenosti!$F$75-Vzdálenosti!$F$75*IF('Tabulky jízd'!CG67&gt;0,"1","0")</f>
        <v>136</v>
      </c>
      <c r="CH61" s="4">
        <f>2*'Tabulky jízd'!CH67*Vzdálenosti!$F$75-Vzdálenosti!$F$75*IF('Tabulky jízd'!CH67&gt;0,"1","0")</f>
        <v>0</v>
      </c>
      <c r="CI61" s="4">
        <f>2*'Tabulky jízd'!CI67*Vzdálenosti!$F$75-Vzdálenosti!$F$75*IF('Tabulky jízd'!CI67&gt;0,"1","0")</f>
        <v>0</v>
      </c>
      <c r="CJ61" s="4">
        <f>2*'Tabulky jízd'!CJ67*Vzdálenosti!$F$75-Vzdálenosti!$F$75*IF('Tabulky jízd'!CJ67&gt;0,"1","0")</f>
        <v>0</v>
      </c>
      <c r="CK61" s="4">
        <f>2*'Tabulky jízd'!CK67*Vzdálenosti!$F$75-Vzdálenosti!$F$75*IF('Tabulky jízd'!CK67&gt;0,"1","0")</f>
        <v>0</v>
      </c>
      <c r="CL61" s="4">
        <f>2*'Tabulky jízd'!CL67*Vzdálenosti!$F$75-Vzdálenosti!$F$75*IF('Tabulky jízd'!CL67&gt;0,"1","0")</f>
        <v>0</v>
      </c>
      <c r="CM61" s="4">
        <f>2*'Tabulky jízd'!CM67*Vzdálenosti!$F$75-Vzdálenosti!$F$75*IF('Tabulky jízd'!CM67&gt;0,"1","0")</f>
        <v>0</v>
      </c>
      <c r="CN61" s="4">
        <f>2*'Tabulky jízd'!CN67*Vzdálenosti!$F$75-Vzdálenosti!$F$75*IF('Tabulky jízd'!CN67&gt;0,"1","0")</f>
        <v>0</v>
      </c>
      <c r="CO61" s="4">
        <f>2*'Tabulky jízd'!CO67*Vzdálenosti!$F$75-Vzdálenosti!$F$75*IF('Tabulky jízd'!CO67&gt;0,"1","0")</f>
        <v>0</v>
      </c>
      <c r="CP61" s="4">
        <f>2*'Tabulky jízd'!CP67*Vzdálenosti!$F$75-Vzdálenosti!$F$75*IF('Tabulky jízd'!CP67&gt;0,"1","0")</f>
        <v>0</v>
      </c>
      <c r="CQ61" s="4">
        <f>2*'Tabulky jízd'!CQ67*Vzdálenosti!$F$75-Vzdálenosti!$F$75*IF('Tabulky jízd'!CQ67&gt;0,"1","0")</f>
        <v>0</v>
      </c>
      <c r="CR61" s="4">
        <f>2*'Tabulky jízd'!CR67*Vzdálenosti!$F$75-Vzdálenosti!$F$75*IF('Tabulky jízd'!CR67&gt;0,"1","0")</f>
        <v>952</v>
      </c>
      <c r="CS61" s="4">
        <f>2*'Tabulky jízd'!CS67*Vzdálenosti!$F$75-Vzdálenosti!$F$75*IF('Tabulky jízd'!CS67&gt;0,"1","0")</f>
        <v>1768</v>
      </c>
      <c r="CT61" s="4">
        <f>2*'Tabulky jízd'!CT67*Vzdálenosti!$F$75-Vzdálenosti!$F$75*IF('Tabulky jízd'!CT67&gt;0,"1","0")</f>
        <v>136</v>
      </c>
      <c r="CU61" s="4">
        <f>2*'Tabulky jízd'!CU67*Vzdálenosti!$F$75-Vzdálenosti!$F$75*IF('Tabulky jízd'!CU67&gt;0,"1","0")</f>
        <v>0</v>
      </c>
      <c r="CV61" s="4">
        <f>2*'Tabulky jízd'!CV67*Vzdálenosti!$F$75-Vzdálenosti!$F$75*IF('Tabulky jízd'!CV67&gt;0,"1","0")</f>
        <v>0</v>
      </c>
      <c r="CW61" s="16">
        <f t="shared" si="3"/>
        <v>42432</v>
      </c>
    </row>
    <row r="62" spans="1:101" s="15" customFormat="1" x14ac:dyDescent="0.25">
      <c r="A62" s="19"/>
      <c r="B62" s="16" t="s">
        <v>4</v>
      </c>
      <c r="C62" s="16" t="s">
        <v>63</v>
      </c>
      <c r="D62" s="156" t="s">
        <v>330</v>
      </c>
      <c r="E62" s="4" t="s">
        <v>60</v>
      </c>
      <c r="F62" s="16">
        <v>3</v>
      </c>
      <c r="G62" s="16"/>
      <c r="H62" s="4">
        <f>2*'Tabulky jízd'!H68*Vzdálenosti!$G$76-Vzdálenosti!$G$76*IF('Tabulky jízd'!H68&gt;0,"1","0")</f>
        <v>321</v>
      </c>
      <c r="I62" s="4">
        <f>2*'Tabulky jízd'!I68*Vzdálenosti!$G$76-Vzdálenosti!$G$76*IF('Tabulky jízd'!I68&gt;0,"1","0")</f>
        <v>0</v>
      </c>
      <c r="J62" s="4">
        <f>2*'Tabulky jízd'!J68*Vzdálenosti!$G$76-Vzdálenosti!$G$76*IF('Tabulky jízd'!J68&gt;0,"1","0")</f>
        <v>0</v>
      </c>
      <c r="K62" s="4">
        <f>2*'Tabulky jízd'!K68*Vzdálenosti!$G$76-Vzdálenosti!$G$76*IF('Tabulky jízd'!K68&gt;0,"1","0")</f>
        <v>0</v>
      </c>
      <c r="L62" s="4">
        <f>2*'Tabulky jízd'!L68*Vzdálenosti!$G$76-Vzdálenosti!$G$76*IF('Tabulky jízd'!L68&gt;0,"1","0")</f>
        <v>0</v>
      </c>
      <c r="M62" s="4">
        <f>2*'Tabulky jízd'!M68*Vzdálenosti!$G$76-Vzdálenosti!$G$76*IF('Tabulky jízd'!M68&gt;0,"1","0")</f>
        <v>0</v>
      </c>
      <c r="N62" s="4">
        <f>2*'Tabulky jízd'!N68*Vzdálenosti!$G$76-Vzdálenosti!$G$76*IF('Tabulky jízd'!N68&gt;0,"1","0")</f>
        <v>0</v>
      </c>
      <c r="O62" s="4">
        <f>2*'Tabulky jízd'!O68*Vzdálenosti!$G$76-Vzdálenosti!$G$76*IF('Tabulky jízd'!O68&gt;0,"1","0")</f>
        <v>0</v>
      </c>
      <c r="P62" s="4">
        <f>2*'Tabulky jízd'!P68*Vzdálenosti!$G$76-Vzdálenosti!$G$76*IF('Tabulky jízd'!P68&gt;0,"1","0")</f>
        <v>0</v>
      </c>
      <c r="Q62" s="4">
        <f>2*'Tabulky jízd'!Q68*Vzdálenosti!$G$76-Vzdálenosti!$G$76*IF('Tabulky jízd'!Q68&gt;0,"1","0")</f>
        <v>0</v>
      </c>
      <c r="R62" s="4">
        <f>2*'Tabulky jízd'!R68*Vzdálenosti!$G$76-Vzdálenosti!$G$76*IF('Tabulky jízd'!R68&gt;0,"1","0")</f>
        <v>0</v>
      </c>
      <c r="S62" s="4">
        <f>2*'Tabulky jízd'!S68*Vzdálenosti!$G$76-Vzdálenosti!$G$76*IF('Tabulky jízd'!S68&gt;0,"1","0")</f>
        <v>0</v>
      </c>
      <c r="T62" s="4">
        <f>2*'Tabulky jízd'!T68*Vzdálenosti!$G$76-Vzdálenosti!$G$76*IF('Tabulky jízd'!T68&gt;0,"1","0")</f>
        <v>0</v>
      </c>
      <c r="U62" s="4">
        <f>2*'Tabulky jízd'!U68*Vzdálenosti!$G$76-Vzdálenosti!$G$76*IF('Tabulky jízd'!U68&gt;0,"1","0")</f>
        <v>0</v>
      </c>
      <c r="V62" s="4">
        <f>2*'Tabulky jízd'!V68*Vzdálenosti!$G$76-Vzdálenosti!$G$76*IF('Tabulky jízd'!V68&gt;0,"1","0")</f>
        <v>0</v>
      </c>
      <c r="W62" s="4">
        <f>2*'Tabulky jízd'!W68*Vzdálenosti!$G$76-Vzdálenosti!$G$76*IF('Tabulky jízd'!W68&gt;0,"1","0")</f>
        <v>0</v>
      </c>
      <c r="X62" s="4">
        <f>2*'Tabulky jízd'!X68*Vzdálenosti!$G$76-Vzdálenosti!$G$76*IF('Tabulky jízd'!X68&gt;0,"1","0")</f>
        <v>0</v>
      </c>
      <c r="Y62" s="4">
        <f>2*'Tabulky jízd'!Y68*Vzdálenosti!$G$76-Vzdálenosti!$G$76*IF('Tabulky jízd'!Y68&gt;0,"1","0")</f>
        <v>0</v>
      </c>
      <c r="Z62" s="4">
        <f>2*'Tabulky jízd'!Z68*Vzdálenosti!$G$76-Vzdálenosti!$G$76*IF('Tabulky jízd'!Z68&gt;0,"1","0")</f>
        <v>0</v>
      </c>
      <c r="AA62" s="4">
        <f>2*'Tabulky jízd'!AA68*Vzdálenosti!$G$76-Vzdálenosti!$G$76*IF('Tabulky jízd'!AA68&gt;0,"1","0")</f>
        <v>0</v>
      </c>
      <c r="AB62" s="4">
        <f>2*'Tabulky jízd'!AB68*Vzdálenosti!$G$76-Vzdálenosti!$G$76*IF('Tabulky jízd'!AB68&gt;0,"1","0")</f>
        <v>0</v>
      </c>
      <c r="AC62" s="4">
        <f>2*'Tabulky jízd'!AC68*Vzdálenosti!$G$76-Vzdálenosti!$G$76*IF('Tabulky jízd'!AC68&gt;0,"1","0")</f>
        <v>0</v>
      </c>
      <c r="AD62" s="4">
        <f>2*'Tabulky jízd'!AD68*Vzdálenosti!$G$76-Vzdálenosti!$G$76*IF('Tabulky jízd'!AD68&gt;0,"1","0")</f>
        <v>0</v>
      </c>
      <c r="AE62" s="4">
        <f>2*'Tabulky jízd'!AE68*Vzdálenosti!$G$76-Vzdálenosti!$G$76*IF('Tabulky jízd'!AE68&gt;0,"1","0")</f>
        <v>0</v>
      </c>
      <c r="AF62" s="4">
        <f>2*'Tabulky jízd'!AF68*Vzdálenosti!$G$76-Vzdálenosti!$G$76*IF('Tabulky jízd'!AF68&gt;0,"1","0")</f>
        <v>0</v>
      </c>
      <c r="AG62" s="4">
        <f>2*'Tabulky jízd'!AG68*Vzdálenosti!$G$76-Vzdálenosti!$G$76*IF('Tabulky jízd'!AG68&gt;0,"1","0")</f>
        <v>0</v>
      </c>
      <c r="AH62" s="4">
        <f>2*'Tabulky jízd'!AH68*Vzdálenosti!$G$76-Vzdálenosti!$G$76*IF('Tabulky jízd'!AH68&gt;0,"1","0")</f>
        <v>0</v>
      </c>
      <c r="AI62" s="4">
        <f>2*'Tabulky jízd'!AI68*Vzdálenosti!$G$76-Vzdálenosti!$G$76*IF('Tabulky jízd'!AI68&gt;0,"1","0")</f>
        <v>0</v>
      </c>
      <c r="AJ62" s="4">
        <f>2*'Tabulky jízd'!AJ68*Vzdálenosti!$G$76-Vzdálenosti!$G$76*IF('Tabulky jízd'!AJ68&gt;0,"1","0")</f>
        <v>0</v>
      </c>
      <c r="AK62" s="4">
        <f>2*'Tabulky jízd'!AK68*Vzdálenosti!$G$76-Vzdálenosti!$G$76*IF('Tabulky jízd'!AK68&gt;0,"1","0")</f>
        <v>0</v>
      </c>
      <c r="AL62" s="4">
        <f>2*'Tabulky jízd'!AL68*Vzdálenosti!$G$76-Vzdálenosti!$G$76*IF('Tabulky jízd'!AL68&gt;0,"1","0")</f>
        <v>0</v>
      </c>
      <c r="AM62" s="4">
        <f>2*'Tabulky jízd'!AM68*Vzdálenosti!$G$76-Vzdálenosti!$G$76*IF('Tabulky jízd'!AM68&gt;0,"1","0")</f>
        <v>0</v>
      </c>
      <c r="AN62" s="4">
        <f>2*'Tabulky jízd'!AN68*Vzdálenosti!$G$76-Vzdálenosti!$G$76*IF('Tabulky jízd'!AN68&gt;0,"1","0")</f>
        <v>0</v>
      </c>
      <c r="AO62" s="4">
        <f>2*'Tabulky jízd'!AO68*Vzdálenosti!$G$76-Vzdálenosti!$G$76*IF('Tabulky jízd'!AO68&gt;0,"1","0")</f>
        <v>0</v>
      </c>
      <c r="AP62" s="4">
        <f>2*'Tabulky jízd'!AP68*Vzdálenosti!$G$76-Vzdálenosti!$G$76*IF('Tabulky jízd'!AP68&gt;0,"1","0")</f>
        <v>535</v>
      </c>
      <c r="AQ62" s="4">
        <f>2*'Tabulky jízd'!AQ68*Vzdálenosti!$G$76-Vzdálenosti!$G$76*IF('Tabulky jízd'!AQ68&gt;0,"1","0")</f>
        <v>107</v>
      </c>
      <c r="AR62" s="4">
        <f>2*'Tabulky jízd'!AR68*Vzdálenosti!$G$76-Vzdálenosti!$G$76*IF('Tabulky jízd'!AR68&gt;0,"1","0")</f>
        <v>0</v>
      </c>
      <c r="AS62" s="4">
        <f>2*'Tabulky jízd'!AS68*Vzdálenosti!$G$76-Vzdálenosti!$G$76*IF('Tabulky jízd'!AS68&gt;0,"1","0")</f>
        <v>0</v>
      </c>
      <c r="AT62" s="4">
        <f>2*'Tabulky jízd'!AT68*Vzdálenosti!$G$76-Vzdálenosti!$G$76*IF('Tabulky jízd'!AT68&gt;0,"1","0")</f>
        <v>0</v>
      </c>
      <c r="AU62" s="4">
        <f>2*'Tabulky jízd'!AU68*Vzdálenosti!$G$76-Vzdálenosti!$G$76*IF('Tabulky jízd'!AU68&gt;0,"1","0")</f>
        <v>0</v>
      </c>
      <c r="AV62" s="4">
        <f>2*'Tabulky jízd'!AV68*Vzdálenosti!$G$76-Vzdálenosti!$G$76*IF('Tabulky jízd'!AV68&gt;0,"1","0")</f>
        <v>0</v>
      </c>
      <c r="AW62" s="4">
        <f>2*'Tabulky jízd'!AW68*Vzdálenosti!$G$76-Vzdálenosti!$G$76*IF('Tabulky jízd'!AW68&gt;0,"1","0")</f>
        <v>0</v>
      </c>
      <c r="AX62" s="4">
        <f>2*'Tabulky jízd'!AX68*Vzdálenosti!$G$76-Vzdálenosti!$G$76*IF('Tabulky jízd'!AX68&gt;0,"1","0")</f>
        <v>0</v>
      </c>
      <c r="AY62" s="4">
        <f>2*'Tabulky jízd'!AY68*Vzdálenosti!$G$76-Vzdálenosti!$G$76*IF('Tabulky jízd'!AY68&gt;0,"1","0")</f>
        <v>0</v>
      </c>
      <c r="AZ62" s="4">
        <f>2*'Tabulky jízd'!AZ68*Vzdálenosti!$G$76-Vzdálenosti!$G$76*IF('Tabulky jízd'!AZ68&gt;0,"1","0")</f>
        <v>0</v>
      </c>
      <c r="BA62" s="4">
        <f>2*'Tabulky jízd'!BA68*Vzdálenosti!$G$76-Vzdálenosti!$G$76*IF('Tabulky jízd'!BA68&gt;0,"1","0")</f>
        <v>0</v>
      </c>
      <c r="BB62" s="4">
        <f>2*'Tabulky jízd'!BB68*Vzdálenosti!$G$76-Vzdálenosti!$G$76*IF('Tabulky jízd'!BB68&gt;0,"1","0")</f>
        <v>0</v>
      </c>
      <c r="BC62" s="4">
        <f>2*'Tabulky jízd'!BC68*Vzdálenosti!$G$76-Vzdálenosti!$G$76*IF('Tabulky jízd'!BC68&gt;0,"1","0")</f>
        <v>0</v>
      </c>
      <c r="BD62" s="4">
        <f>2*'Tabulky jízd'!BD68*Vzdálenosti!$G$76-Vzdálenosti!$G$76*IF('Tabulky jízd'!BD68&gt;0,"1","0")</f>
        <v>0</v>
      </c>
      <c r="BE62" s="4">
        <f>2*'Tabulky jízd'!BE68*Vzdálenosti!$G$76-Vzdálenosti!$G$76*IF('Tabulky jízd'!BE68&gt;0,"1","0")</f>
        <v>0</v>
      </c>
      <c r="BF62" s="4">
        <f>2*'Tabulky jízd'!BF68*Vzdálenosti!$G$76-Vzdálenosti!$G$76*IF('Tabulky jízd'!BF68&gt;0,"1","0")</f>
        <v>0</v>
      </c>
      <c r="BG62" s="4">
        <f>2*'Tabulky jízd'!BG68*Vzdálenosti!$G$76-Vzdálenosti!$G$76*IF('Tabulky jízd'!BG68&gt;0,"1","0")</f>
        <v>0</v>
      </c>
      <c r="BH62" s="4">
        <f>2*'Tabulky jízd'!BH68*Vzdálenosti!$G$76-Vzdálenosti!$G$76*IF('Tabulky jízd'!BH68&gt;0,"1","0")</f>
        <v>0</v>
      </c>
      <c r="BI62" s="4">
        <f>2*'Tabulky jízd'!BI68*Vzdálenosti!$G$76-Vzdálenosti!$G$76*IF('Tabulky jízd'!BI68&gt;0,"1","0")</f>
        <v>0</v>
      </c>
      <c r="BJ62" s="4">
        <f>2*'Tabulky jízd'!BJ68*Vzdálenosti!$G$76-Vzdálenosti!$G$76*IF('Tabulky jízd'!BJ68&gt;0,"1","0")</f>
        <v>0</v>
      </c>
      <c r="BK62" s="4">
        <f>2*'Tabulky jízd'!BK68*Vzdálenosti!$G$76-Vzdálenosti!$G$76*IF('Tabulky jízd'!BK68&gt;0,"1","0")</f>
        <v>0</v>
      </c>
      <c r="BL62" s="4">
        <f>2*'Tabulky jízd'!BL68*Vzdálenosti!$G$76-Vzdálenosti!$G$76*IF('Tabulky jízd'!BL68&gt;0,"1","0")</f>
        <v>0</v>
      </c>
      <c r="BM62" s="4">
        <f>2*'Tabulky jízd'!BM68*Vzdálenosti!$G$76-Vzdálenosti!$G$76*IF('Tabulky jízd'!BM68&gt;0,"1","0")</f>
        <v>0</v>
      </c>
      <c r="BN62" s="4">
        <f>2*'Tabulky jízd'!BN68*Vzdálenosti!$G$76-Vzdálenosti!$G$76*IF('Tabulky jízd'!BN68&gt;0,"1","0")</f>
        <v>0</v>
      </c>
      <c r="BO62" s="4">
        <f>2*'Tabulky jízd'!BO68*Vzdálenosti!$G$76-Vzdálenosti!$G$76*IF('Tabulky jízd'!BO68&gt;0,"1","0")</f>
        <v>0</v>
      </c>
      <c r="BP62" s="4">
        <f>2*'Tabulky jízd'!BP68*Vzdálenosti!$G$76-Vzdálenosti!$G$76*IF('Tabulky jízd'!BP68&gt;0,"1","0")</f>
        <v>321</v>
      </c>
      <c r="BQ62" s="4">
        <f>2*'Tabulky jízd'!BQ68*Vzdálenosti!$G$76-Vzdálenosti!$G$76*IF('Tabulky jízd'!BQ68&gt;0,"1","0")</f>
        <v>0</v>
      </c>
      <c r="BR62" s="4">
        <f>2*'Tabulky jízd'!BR68*Vzdálenosti!$G$76-Vzdálenosti!$G$76*IF('Tabulky jízd'!BR68&gt;0,"1","0")</f>
        <v>0</v>
      </c>
      <c r="BS62" s="4">
        <f>2*'Tabulky jízd'!BS68*Vzdálenosti!$G$76-Vzdálenosti!$G$76*IF('Tabulky jízd'!BS68&gt;0,"1","0")</f>
        <v>0</v>
      </c>
      <c r="BT62" s="4">
        <f>2*'Tabulky jízd'!BT68*Vzdálenosti!$G$76-Vzdálenosti!$G$76*IF('Tabulky jízd'!BT68&gt;0,"1","0")</f>
        <v>0</v>
      </c>
      <c r="BU62" s="4">
        <f>2*'Tabulky jízd'!BU68*Vzdálenosti!$G$76-Vzdálenosti!$G$76*IF('Tabulky jízd'!BU68&gt;0,"1","0")</f>
        <v>0</v>
      </c>
      <c r="BV62" s="4">
        <f>2*'Tabulky jízd'!BV68*Vzdálenosti!$G$76-Vzdálenosti!$G$76*IF('Tabulky jízd'!BV68&gt;0,"1","0")</f>
        <v>0</v>
      </c>
      <c r="BW62" s="4">
        <f>2*'Tabulky jízd'!BW68*Vzdálenosti!$G$76-Vzdálenosti!$G$76*IF('Tabulky jízd'!BW68&gt;0,"1","0")</f>
        <v>0</v>
      </c>
      <c r="BX62" s="4">
        <f>2*'Tabulky jízd'!BX68*Vzdálenosti!$G$76-Vzdálenosti!$G$76*IF('Tabulky jízd'!BX68&gt;0,"1","0")</f>
        <v>0</v>
      </c>
      <c r="BY62" s="4">
        <f>2*'Tabulky jízd'!BY68*Vzdálenosti!$G$76-Vzdálenosti!$G$76*IF('Tabulky jízd'!BY68&gt;0,"1","0")</f>
        <v>0</v>
      </c>
      <c r="BZ62" s="4">
        <f>2*'Tabulky jízd'!BZ68*Vzdálenosti!$G$76-Vzdálenosti!$G$76*IF('Tabulky jízd'!BZ68&gt;0,"1","0")</f>
        <v>0</v>
      </c>
      <c r="CA62" s="4">
        <f>2*'Tabulky jízd'!CA68*Vzdálenosti!$G$76-Vzdálenosti!$G$76*IF('Tabulky jízd'!CA68&gt;0,"1","0")</f>
        <v>0</v>
      </c>
      <c r="CB62" s="4">
        <f>2*'Tabulky jízd'!CB68*Vzdálenosti!$G$76-Vzdálenosti!$G$76*IF('Tabulky jízd'!CB68&gt;0,"1","0")</f>
        <v>0</v>
      </c>
      <c r="CC62" s="4">
        <f>2*'Tabulky jízd'!CC68*Vzdálenosti!$G$76-Vzdálenosti!$G$76*IF('Tabulky jízd'!CC68&gt;0,"1","0")</f>
        <v>0</v>
      </c>
      <c r="CD62" s="4">
        <f>2*'Tabulky jízd'!CD68*Vzdálenosti!$G$76-Vzdálenosti!$G$76*IF('Tabulky jízd'!CD68&gt;0,"1","0")</f>
        <v>0</v>
      </c>
      <c r="CE62" s="4">
        <f>2*'Tabulky jízd'!CE68*Vzdálenosti!$G$76-Vzdálenosti!$G$76*IF('Tabulky jízd'!CE68&gt;0,"1","0")</f>
        <v>0</v>
      </c>
      <c r="CF62" s="4">
        <f>2*'Tabulky jízd'!CF68*Vzdálenosti!$G$76-Vzdálenosti!$G$76*IF('Tabulky jízd'!CF68&gt;0,"1","0")</f>
        <v>0</v>
      </c>
      <c r="CG62" s="4">
        <f>2*'Tabulky jízd'!CG68*Vzdálenosti!$G$76-Vzdálenosti!$G$76*IF('Tabulky jízd'!CG68&gt;0,"1","0")</f>
        <v>0</v>
      </c>
      <c r="CH62" s="4">
        <f>2*'Tabulky jízd'!CH68*Vzdálenosti!$G$76-Vzdálenosti!$G$76*IF('Tabulky jízd'!CH68&gt;0,"1","0")</f>
        <v>0</v>
      </c>
      <c r="CI62" s="4">
        <f>2*'Tabulky jízd'!CI68*Vzdálenosti!$G$76-Vzdálenosti!$G$76*IF('Tabulky jízd'!CI68&gt;0,"1","0")</f>
        <v>0</v>
      </c>
      <c r="CJ62" s="4">
        <f>2*'Tabulky jízd'!CJ68*Vzdálenosti!$G$76-Vzdálenosti!$G$76*IF('Tabulky jízd'!CJ68&gt;0,"1","0")</f>
        <v>0</v>
      </c>
      <c r="CK62" s="4">
        <f>2*'Tabulky jízd'!CK68*Vzdálenosti!$G$76-Vzdálenosti!$G$76*IF('Tabulky jízd'!CK68&gt;0,"1","0")</f>
        <v>0</v>
      </c>
      <c r="CL62" s="4">
        <f>2*'Tabulky jízd'!CL68*Vzdálenosti!$G$76-Vzdálenosti!$G$76*IF('Tabulky jízd'!CL68&gt;0,"1","0")</f>
        <v>0</v>
      </c>
      <c r="CM62" s="4">
        <f>2*'Tabulky jízd'!CM68*Vzdálenosti!$G$76-Vzdálenosti!$G$76*IF('Tabulky jízd'!CM68&gt;0,"1","0")</f>
        <v>0</v>
      </c>
      <c r="CN62" s="4">
        <f>2*'Tabulky jízd'!CN68*Vzdálenosti!$G$76-Vzdálenosti!$G$76*IF('Tabulky jízd'!CN68&gt;0,"1","0")</f>
        <v>0</v>
      </c>
      <c r="CO62" s="4">
        <f>2*'Tabulky jízd'!CO68*Vzdálenosti!$G$76-Vzdálenosti!$G$76*IF('Tabulky jízd'!CO68&gt;0,"1","0")</f>
        <v>0</v>
      </c>
      <c r="CP62" s="4">
        <f>2*'Tabulky jízd'!CP68*Vzdálenosti!$G$76-Vzdálenosti!$G$76*IF('Tabulky jízd'!CP68&gt;0,"1","0")</f>
        <v>0</v>
      </c>
      <c r="CQ62" s="4">
        <f>2*'Tabulky jízd'!CQ68*Vzdálenosti!$G$76-Vzdálenosti!$G$76*IF('Tabulky jízd'!CQ68&gt;0,"1","0")</f>
        <v>0</v>
      </c>
      <c r="CR62" s="4">
        <f>2*'Tabulky jízd'!CR68*Vzdálenosti!$G$76-Vzdálenosti!$G$76*IF('Tabulky jízd'!CR68&gt;0,"1","0")</f>
        <v>321</v>
      </c>
      <c r="CS62" s="4">
        <f>2*'Tabulky jízd'!CS68*Vzdálenosti!$G$76-Vzdálenosti!$G$76*IF('Tabulky jízd'!CS68&gt;0,"1","0")</f>
        <v>0</v>
      </c>
      <c r="CT62" s="4">
        <f>2*'Tabulky jízd'!CT68*Vzdálenosti!$G$76-Vzdálenosti!$G$76*IF('Tabulky jízd'!CT68&gt;0,"1","0")</f>
        <v>0</v>
      </c>
      <c r="CU62" s="4">
        <f>2*'Tabulky jízd'!CU68*Vzdálenosti!$G$76-Vzdálenosti!$G$76*IF('Tabulky jízd'!CU68&gt;0,"1","0")</f>
        <v>0</v>
      </c>
      <c r="CV62" s="4">
        <f>2*'Tabulky jízd'!CV68*Vzdálenosti!$G$76-Vzdálenosti!$G$76*IF('Tabulky jízd'!CV68&gt;0,"1","0")</f>
        <v>0</v>
      </c>
      <c r="CW62" s="16">
        <f t="shared" si="3"/>
        <v>1605</v>
      </c>
    </row>
    <row r="63" spans="1:101" s="15" customFormat="1" x14ac:dyDescent="0.25">
      <c r="A63" s="19"/>
      <c r="B63" s="16" t="s">
        <v>57</v>
      </c>
      <c r="C63" s="16" t="s">
        <v>63</v>
      </c>
      <c r="D63" s="156" t="s">
        <v>330</v>
      </c>
      <c r="E63" s="4" t="s">
        <v>10</v>
      </c>
      <c r="F63" s="16">
        <v>3</v>
      </c>
      <c r="G63" s="16"/>
      <c r="H63" s="4">
        <f>2*'Tabulky jízd'!H69*Vzdálenosti!$G$77-Vzdálenosti!$G$77*IF('Tabulky jízd'!H69&gt;0,"1","0")</f>
        <v>0</v>
      </c>
      <c r="I63" s="4">
        <f>2*'Tabulky jízd'!I69*Vzdálenosti!$G$77-Vzdálenosti!$G$77*IF('Tabulky jízd'!I69&gt;0,"1","0")</f>
        <v>0</v>
      </c>
      <c r="J63" s="4">
        <f>2*'Tabulky jízd'!J69*Vzdálenosti!$G$77-Vzdálenosti!$G$77*IF('Tabulky jízd'!J69&gt;0,"1","0")</f>
        <v>0</v>
      </c>
      <c r="K63" s="4">
        <f>2*'Tabulky jízd'!K69*Vzdálenosti!$G$77-Vzdálenosti!$G$77*IF('Tabulky jízd'!K69&gt;0,"1","0")</f>
        <v>0</v>
      </c>
      <c r="L63" s="4">
        <f>2*'Tabulky jízd'!L69*Vzdálenosti!$G$77-Vzdálenosti!$G$77*IF('Tabulky jízd'!L69&gt;0,"1","0")</f>
        <v>0</v>
      </c>
      <c r="M63" s="4">
        <f>2*'Tabulky jízd'!M69*Vzdálenosti!$G$77-Vzdálenosti!$G$77*IF('Tabulky jízd'!M69&gt;0,"1","0")</f>
        <v>0</v>
      </c>
      <c r="N63" s="4">
        <f>2*'Tabulky jízd'!N69*Vzdálenosti!$G$77-Vzdálenosti!$G$77*IF('Tabulky jízd'!N69&gt;0,"1","0")</f>
        <v>0</v>
      </c>
      <c r="O63" s="4">
        <f>2*'Tabulky jízd'!O69*Vzdálenosti!$G$77-Vzdálenosti!$G$77*IF('Tabulky jízd'!O69&gt;0,"1","0")</f>
        <v>462</v>
      </c>
      <c r="P63" s="4">
        <f>2*'Tabulky jízd'!P69*Vzdálenosti!$G$77-Vzdálenosti!$G$77*IF('Tabulky jízd'!P69&gt;0,"1","0")</f>
        <v>462</v>
      </c>
      <c r="Q63" s="4">
        <f>2*'Tabulky jízd'!Q69*Vzdálenosti!$G$77-Vzdálenosti!$G$77*IF('Tabulky jízd'!Q69&gt;0,"1","0")</f>
        <v>154</v>
      </c>
      <c r="R63" s="4">
        <f>2*'Tabulky jízd'!R69*Vzdálenosti!$G$77-Vzdálenosti!$G$77*IF('Tabulky jízd'!R69&gt;0,"1","0")</f>
        <v>0</v>
      </c>
      <c r="S63" s="4">
        <f>2*'Tabulky jízd'!S69*Vzdálenosti!$G$77-Vzdálenosti!$G$77*IF('Tabulky jízd'!S69&gt;0,"1","0")</f>
        <v>0</v>
      </c>
      <c r="T63" s="4">
        <f>2*'Tabulky jízd'!T69*Vzdálenosti!$G$77-Vzdálenosti!$G$77*IF('Tabulky jízd'!T69&gt;0,"1","0")</f>
        <v>0</v>
      </c>
      <c r="U63" s="4">
        <f>2*'Tabulky jízd'!U69*Vzdálenosti!$G$77-Vzdálenosti!$G$77*IF('Tabulky jízd'!U69&gt;0,"1","0")</f>
        <v>0</v>
      </c>
      <c r="V63" s="4">
        <f>2*'Tabulky jízd'!V69*Vzdálenosti!$G$77-Vzdálenosti!$G$77*IF('Tabulky jízd'!V69&gt;0,"1","0")</f>
        <v>0</v>
      </c>
      <c r="W63" s="4">
        <f>2*'Tabulky jízd'!W69*Vzdálenosti!$G$77-Vzdálenosti!$G$77*IF('Tabulky jízd'!W69&gt;0,"1","0")</f>
        <v>0</v>
      </c>
      <c r="X63" s="4">
        <f>2*'Tabulky jízd'!X69*Vzdálenosti!$G$77-Vzdálenosti!$G$77*IF('Tabulky jízd'!X69&gt;0,"1","0")</f>
        <v>0</v>
      </c>
      <c r="Y63" s="4">
        <f>2*'Tabulky jízd'!Y69*Vzdálenosti!$G$77-Vzdálenosti!$G$77*IF('Tabulky jízd'!Y69&gt;0,"1","0")</f>
        <v>0</v>
      </c>
      <c r="Z63" s="4">
        <f>2*'Tabulky jízd'!Z69*Vzdálenosti!$G$77-Vzdálenosti!$G$77*IF('Tabulky jízd'!Z69&gt;0,"1","0")</f>
        <v>0</v>
      </c>
      <c r="AA63" s="4">
        <f>2*'Tabulky jízd'!AA69*Vzdálenosti!$G$77-Vzdálenosti!$G$77*IF('Tabulky jízd'!AA69&gt;0,"1","0")</f>
        <v>0</v>
      </c>
      <c r="AB63" s="4">
        <f>2*'Tabulky jízd'!AB69*Vzdálenosti!$G$77-Vzdálenosti!$G$77*IF('Tabulky jízd'!AB69&gt;0,"1","0")</f>
        <v>0</v>
      </c>
      <c r="AC63" s="4">
        <f>2*'Tabulky jízd'!AC69*Vzdálenosti!$G$77-Vzdálenosti!$G$77*IF('Tabulky jízd'!AC69&gt;0,"1","0")</f>
        <v>0</v>
      </c>
      <c r="AD63" s="4">
        <f>2*'Tabulky jízd'!AD69*Vzdálenosti!$G$77-Vzdálenosti!$G$77*IF('Tabulky jízd'!AD69&gt;0,"1","0")</f>
        <v>0</v>
      </c>
      <c r="AE63" s="4">
        <f>2*'Tabulky jízd'!AE69*Vzdálenosti!$G$77-Vzdálenosti!$G$77*IF('Tabulky jízd'!AE69&gt;0,"1","0")</f>
        <v>0</v>
      </c>
      <c r="AF63" s="4">
        <f>2*'Tabulky jízd'!AF69*Vzdálenosti!$G$77-Vzdálenosti!$G$77*IF('Tabulky jízd'!AF69&gt;0,"1","0")</f>
        <v>0</v>
      </c>
      <c r="AG63" s="4">
        <f>2*'Tabulky jízd'!AG69*Vzdálenosti!$G$77-Vzdálenosti!$G$77*IF('Tabulky jízd'!AG69&gt;0,"1","0")</f>
        <v>0</v>
      </c>
      <c r="AH63" s="4">
        <f>2*'Tabulky jízd'!AH69*Vzdálenosti!$G$77-Vzdálenosti!$G$77*IF('Tabulky jízd'!AH69&gt;0,"1","0")</f>
        <v>0</v>
      </c>
      <c r="AI63" s="4">
        <f>2*'Tabulky jízd'!AI69*Vzdálenosti!$G$77-Vzdálenosti!$G$77*IF('Tabulky jízd'!AI69&gt;0,"1","0")</f>
        <v>0</v>
      </c>
      <c r="AJ63" s="4">
        <f>2*'Tabulky jízd'!AJ69*Vzdálenosti!$G$77-Vzdálenosti!$G$77*IF('Tabulky jízd'!AJ69&gt;0,"1","0")</f>
        <v>0</v>
      </c>
      <c r="AK63" s="4">
        <f>2*'Tabulky jízd'!AK69*Vzdálenosti!$G$77-Vzdálenosti!$G$77*IF('Tabulky jízd'!AK69&gt;0,"1","0")</f>
        <v>0</v>
      </c>
      <c r="AL63" s="4">
        <f>2*'Tabulky jízd'!AL69*Vzdálenosti!$G$77-Vzdálenosti!$G$77*IF('Tabulky jízd'!AL69&gt;0,"1","0")</f>
        <v>462</v>
      </c>
      <c r="AM63" s="4">
        <f>2*'Tabulky jízd'!AM69*Vzdálenosti!$G$77-Vzdálenosti!$G$77*IF('Tabulky jízd'!AM69&gt;0,"1","0")</f>
        <v>1386</v>
      </c>
      <c r="AN63" s="4">
        <f>2*'Tabulky jízd'!AN69*Vzdálenosti!$G$77-Vzdálenosti!$G$77*IF('Tabulky jízd'!AN69&gt;0,"1","0")</f>
        <v>770</v>
      </c>
      <c r="AO63" s="4">
        <f>2*'Tabulky jízd'!AO69*Vzdálenosti!$G$77-Vzdálenosti!$G$77*IF('Tabulky jízd'!AO69&gt;0,"1","0")</f>
        <v>154</v>
      </c>
      <c r="AP63" s="4">
        <f>2*'Tabulky jízd'!AP69*Vzdálenosti!$G$77-Vzdálenosti!$G$77*IF('Tabulky jízd'!AP69&gt;0,"1","0")</f>
        <v>0</v>
      </c>
      <c r="AQ63" s="4">
        <f>2*'Tabulky jízd'!AQ69*Vzdálenosti!$G$77-Vzdálenosti!$G$77*IF('Tabulky jízd'!AQ69&gt;0,"1","0")</f>
        <v>0</v>
      </c>
      <c r="AR63" s="4">
        <f>2*'Tabulky jízd'!AR69*Vzdálenosti!$G$77-Vzdálenosti!$G$77*IF('Tabulky jízd'!AR69&gt;0,"1","0")</f>
        <v>0</v>
      </c>
      <c r="AS63" s="4">
        <f>2*'Tabulky jízd'!AS69*Vzdálenosti!$G$77-Vzdálenosti!$G$77*IF('Tabulky jízd'!AS69&gt;0,"1","0")</f>
        <v>0</v>
      </c>
      <c r="AT63" s="4">
        <f>2*'Tabulky jízd'!AT69*Vzdálenosti!$G$77-Vzdálenosti!$G$77*IF('Tabulky jízd'!AT69&gt;0,"1","0")</f>
        <v>0</v>
      </c>
      <c r="AU63" s="4">
        <f>2*'Tabulky jízd'!AU69*Vzdálenosti!$G$77-Vzdálenosti!$G$77*IF('Tabulky jízd'!AU69&gt;0,"1","0")</f>
        <v>0</v>
      </c>
      <c r="AV63" s="4">
        <f>2*'Tabulky jízd'!AV69*Vzdálenosti!$G$77-Vzdálenosti!$G$77*IF('Tabulky jízd'!AV69&gt;0,"1","0")</f>
        <v>0</v>
      </c>
      <c r="AW63" s="4">
        <f>2*'Tabulky jízd'!AW69*Vzdálenosti!$G$77-Vzdálenosti!$G$77*IF('Tabulky jízd'!AW69&gt;0,"1","0")</f>
        <v>0</v>
      </c>
      <c r="AX63" s="4">
        <f>2*'Tabulky jízd'!AX69*Vzdálenosti!$G$77-Vzdálenosti!$G$77*IF('Tabulky jízd'!AX69&gt;0,"1","0")</f>
        <v>0</v>
      </c>
      <c r="AY63" s="4">
        <f>2*'Tabulky jízd'!AY69*Vzdálenosti!$G$77-Vzdálenosti!$G$77*IF('Tabulky jízd'!AY69&gt;0,"1","0")</f>
        <v>0</v>
      </c>
      <c r="AZ63" s="4">
        <f>2*'Tabulky jízd'!AZ69*Vzdálenosti!$G$77-Vzdálenosti!$G$77*IF('Tabulky jízd'!AZ69&gt;0,"1","0")</f>
        <v>0</v>
      </c>
      <c r="BA63" s="4">
        <f>2*'Tabulky jízd'!BA69*Vzdálenosti!$G$77-Vzdálenosti!$G$77*IF('Tabulky jízd'!BA69&gt;0,"1","0")</f>
        <v>0</v>
      </c>
      <c r="BB63" s="4">
        <f>2*'Tabulky jízd'!BB69*Vzdálenosti!$G$77-Vzdálenosti!$G$77*IF('Tabulky jízd'!BB69&gt;0,"1","0")</f>
        <v>0</v>
      </c>
      <c r="BC63" s="4">
        <f>2*'Tabulky jízd'!BC69*Vzdálenosti!$G$77-Vzdálenosti!$G$77*IF('Tabulky jízd'!BC69&gt;0,"1","0")</f>
        <v>0</v>
      </c>
      <c r="BD63" s="4">
        <f>2*'Tabulky jízd'!BD69*Vzdálenosti!$G$77-Vzdálenosti!$G$77*IF('Tabulky jízd'!BD69&gt;0,"1","0")</f>
        <v>0</v>
      </c>
      <c r="BE63" s="4">
        <f>2*'Tabulky jízd'!BE69*Vzdálenosti!$G$77-Vzdálenosti!$G$77*IF('Tabulky jízd'!BE69&gt;0,"1","0")</f>
        <v>0</v>
      </c>
      <c r="BF63" s="4">
        <f>2*'Tabulky jízd'!BF69*Vzdálenosti!$G$77-Vzdálenosti!$G$77*IF('Tabulky jízd'!BF69&gt;0,"1","0")</f>
        <v>0</v>
      </c>
      <c r="BG63" s="4">
        <f>2*'Tabulky jízd'!BG69*Vzdálenosti!$G$77-Vzdálenosti!$G$77*IF('Tabulky jízd'!BG69&gt;0,"1","0")</f>
        <v>0</v>
      </c>
      <c r="BH63" s="4">
        <f>2*'Tabulky jízd'!BH69*Vzdálenosti!$G$77-Vzdálenosti!$G$77*IF('Tabulky jízd'!BH69&gt;0,"1","0")</f>
        <v>0</v>
      </c>
      <c r="BI63" s="4">
        <f>2*'Tabulky jízd'!BI69*Vzdálenosti!$G$77-Vzdálenosti!$G$77*IF('Tabulky jízd'!BI69&gt;0,"1","0")</f>
        <v>0</v>
      </c>
      <c r="BJ63" s="4">
        <f>2*'Tabulky jízd'!BJ69*Vzdálenosti!$G$77-Vzdálenosti!$G$77*IF('Tabulky jízd'!BJ69&gt;0,"1","0")</f>
        <v>0</v>
      </c>
      <c r="BK63" s="4">
        <f>2*'Tabulky jízd'!BK69*Vzdálenosti!$G$77-Vzdálenosti!$G$77*IF('Tabulky jízd'!BK69&gt;0,"1","0")</f>
        <v>0</v>
      </c>
      <c r="BL63" s="4">
        <f>2*'Tabulky jízd'!BL69*Vzdálenosti!$G$77-Vzdálenosti!$G$77*IF('Tabulky jízd'!BL69&gt;0,"1","0")</f>
        <v>0</v>
      </c>
      <c r="BM63" s="4">
        <f>2*'Tabulky jízd'!BM69*Vzdálenosti!$G$77-Vzdálenosti!$G$77*IF('Tabulky jízd'!BM69&gt;0,"1","0")</f>
        <v>770</v>
      </c>
      <c r="BN63" s="4">
        <f>2*'Tabulky jízd'!BN69*Vzdálenosti!$G$77-Vzdálenosti!$G$77*IF('Tabulky jízd'!BN69&gt;0,"1","0")</f>
        <v>770</v>
      </c>
      <c r="BO63" s="4">
        <f>2*'Tabulky jízd'!BO69*Vzdálenosti!$G$77-Vzdálenosti!$G$77*IF('Tabulky jízd'!BO69&gt;0,"1","0")</f>
        <v>1386</v>
      </c>
      <c r="BP63" s="4">
        <f>2*'Tabulky jízd'!BP69*Vzdálenosti!$G$77-Vzdálenosti!$G$77*IF('Tabulky jízd'!BP69&gt;0,"1","0")</f>
        <v>1694</v>
      </c>
      <c r="BQ63" s="4">
        <f>2*'Tabulky jízd'!BQ69*Vzdálenosti!$G$77-Vzdálenosti!$G$77*IF('Tabulky jízd'!BQ69&gt;0,"1","0")</f>
        <v>1694</v>
      </c>
      <c r="BR63" s="4">
        <f>2*'Tabulky jízd'!BR69*Vzdálenosti!$G$77-Vzdálenosti!$G$77*IF('Tabulky jízd'!BR69&gt;0,"1","0")</f>
        <v>770</v>
      </c>
      <c r="BS63" s="4">
        <f>2*'Tabulky jízd'!BS69*Vzdálenosti!$G$77-Vzdálenosti!$G$77*IF('Tabulky jízd'!BS69&gt;0,"1","0")</f>
        <v>0</v>
      </c>
      <c r="BT63" s="4">
        <f>2*'Tabulky jízd'!BT69*Vzdálenosti!$G$77-Vzdálenosti!$G$77*IF('Tabulky jízd'!BT69&gt;0,"1","0")</f>
        <v>0</v>
      </c>
      <c r="BU63" s="4">
        <f>2*'Tabulky jízd'!BU69*Vzdálenosti!$G$77-Vzdálenosti!$G$77*IF('Tabulky jízd'!BU69&gt;0,"1","0")</f>
        <v>0</v>
      </c>
      <c r="BV63" s="4">
        <f>2*'Tabulky jízd'!BV69*Vzdálenosti!$G$77-Vzdálenosti!$G$77*IF('Tabulky jízd'!BV69&gt;0,"1","0")</f>
        <v>0</v>
      </c>
      <c r="BW63" s="4">
        <f>2*'Tabulky jízd'!BW69*Vzdálenosti!$G$77-Vzdálenosti!$G$77*IF('Tabulky jízd'!BW69&gt;0,"1","0")</f>
        <v>0</v>
      </c>
      <c r="BX63" s="4">
        <f>2*'Tabulky jízd'!BX69*Vzdálenosti!$G$77-Vzdálenosti!$G$77*IF('Tabulky jízd'!BX69&gt;0,"1","0")</f>
        <v>0</v>
      </c>
      <c r="BY63" s="4">
        <f>2*'Tabulky jízd'!BY69*Vzdálenosti!$G$77-Vzdálenosti!$G$77*IF('Tabulky jízd'!BY69&gt;0,"1","0")</f>
        <v>0</v>
      </c>
      <c r="BZ63" s="4">
        <f>2*'Tabulky jízd'!BZ69*Vzdálenosti!$G$77-Vzdálenosti!$G$77*IF('Tabulky jízd'!BZ69&gt;0,"1","0")</f>
        <v>0</v>
      </c>
      <c r="CA63" s="4">
        <f>2*'Tabulky jízd'!CA69*Vzdálenosti!$G$77-Vzdálenosti!$G$77*IF('Tabulky jízd'!CA69&gt;0,"1","0")</f>
        <v>0</v>
      </c>
      <c r="CB63" s="4">
        <f>2*'Tabulky jízd'!CB69*Vzdálenosti!$G$77-Vzdálenosti!$G$77*IF('Tabulky jízd'!CB69&gt;0,"1","0")</f>
        <v>0</v>
      </c>
      <c r="CC63" s="4">
        <f>2*'Tabulky jízd'!CC69*Vzdálenosti!$G$77-Vzdálenosti!$G$77*IF('Tabulky jízd'!CC69&gt;0,"1","0")</f>
        <v>0</v>
      </c>
      <c r="CD63" s="4">
        <f>2*'Tabulky jízd'!CD69*Vzdálenosti!$G$77-Vzdálenosti!$G$77*IF('Tabulky jízd'!CD69&gt;0,"1","0")</f>
        <v>0</v>
      </c>
      <c r="CE63" s="4">
        <f>2*'Tabulky jízd'!CE69*Vzdálenosti!$G$77-Vzdálenosti!$G$77*IF('Tabulky jízd'!CE69&gt;0,"1","0")</f>
        <v>0</v>
      </c>
      <c r="CF63" s="4">
        <f>2*'Tabulky jízd'!CF69*Vzdálenosti!$G$77-Vzdálenosti!$G$77*IF('Tabulky jízd'!CF69&gt;0,"1","0")</f>
        <v>0</v>
      </c>
      <c r="CG63" s="4">
        <f>2*'Tabulky jízd'!CG69*Vzdálenosti!$G$77-Vzdálenosti!$G$77*IF('Tabulky jízd'!CG69&gt;0,"1","0")</f>
        <v>0</v>
      </c>
      <c r="CH63" s="4">
        <f>2*'Tabulky jízd'!CH69*Vzdálenosti!$G$77-Vzdálenosti!$G$77*IF('Tabulky jízd'!CH69&gt;0,"1","0")</f>
        <v>0</v>
      </c>
      <c r="CI63" s="4">
        <f>2*'Tabulky jízd'!CI69*Vzdálenosti!$G$77-Vzdálenosti!$G$77*IF('Tabulky jízd'!CI69&gt;0,"1","0")</f>
        <v>0</v>
      </c>
      <c r="CJ63" s="4">
        <f>2*'Tabulky jízd'!CJ69*Vzdálenosti!$G$77-Vzdálenosti!$G$77*IF('Tabulky jízd'!CJ69&gt;0,"1","0")</f>
        <v>0</v>
      </c>
      <c r="CK63" s="4">
        <f>2*'Tabulky jízd'!CK69*Vzdálenosti!$G$77-Vzdálenosti!$G$77*IF('Tabulky jízd'!CK69&gt;0,"1","0")</f>
        <v>0</v>
      </c>
      <c r="CL63" s="4">
        <f>2*'Tabulky jízd'!CL69*Vzdálenosti!$G$77-Vzdálenosti!$G$77*IF('Tabulky jízd'!CL69&gt;0,"1","0")</f>
        <v>0</v>
      </c>
      <c r="CM63" s="4">
        <f>2*'Tabulky jízd'!CM69*Vzdálenosti!$G$77-Vzdálenosti!$G$77*IF('Tabulky jízd'!CM69&gt;0,"1","0")</f>
        <v>0</v>
      </c>
      <c r="CN63" s="4">
        <f>2*'Tabulky jízd'!CN69*Vzdálenosti!$G$77-Vzdálenosti!$G$77*IF('Tabulky jízd'!CN69&gt;0,"1","0")</f>
        <v>0</v>
      </c>
      <c r="CO63" s="4">
        <f>2*'Tabulky jízd'!CO69*Vzdálenosti!$G$77-Vzdálenosti!$G$77*IF('Tabulky jízd'!CO69&gt;0,"1","0")</f>
        <v>0</v>
      </c>
      <c r="CP63" s="4">
        <f>2*'Tabulky jízd'!CP69*Vzdálenosti!$G$77-Vzdálenosti!$G$77*IF('Tabulky jízd'!CP69&gt;0,"1","0")</f>
        <v>0</v>
      </c>
      <c r="CQ63" s="4">
        <f>2*'Tabulky jízd'!CQ69*Vzdálenosti!$G$77-Vzdálenosti!$G$77*IF('Tabulky jízd'!CQ69&gt;0,"1","0")</f>
        <v>0</v>
      </c>
      <c r="CR63" s="4">
        <f>2*'Tabulky jízd'!CR69*Vzdálenosti!$G$77-Vzdálenosti!$G$77*IF('Tabulky jízd'!CR69&gt;0,"1","0")</f>
        <v>0</v>
      </c>
      <c r="CS63" s="4">
        <f>2*'Tabulky jízd'!CS69*Vzdálenosti!$G$77-Vzdálenosti!$G$77*IF('Tabulky jízd'!CS69&gt;0,"1","0")</f>
        <v>462</v>
      </c>
      <c r="CT63" s="4">
        <f>2*'Tabulky jízd'!CT69*Vzdálenosti!$G$77-Vzdálenosti!$G$77*IF('Tabulky jízd'!CT69&gt;0,"1","0")</f>
        <v>770</v>
      </c>
      <c r="CU63" s="4">
        <f>2*'Tabulky jízd'!CU69*Vzdálenosti!$G$77-Vzdálenosti!$G$77*IF('Tabulky jízd'!CU69&gt;0,"1","0")</f>
        <v>1078</v>
      </c>
      <c r="CV63" s="4">
        <f>2*'Tabulky jízd'!CV69*Vzdálenosti!$G$77-Vzdálenosti!$G$77*IF('Tabulky jízd'!CV69&gt;0,"1","0")</f>
        <v>770</v>
      </c>
      <c r="CW63" s="16">
        <f t="shared" si="3"/>
        <v>14014</v>
      </c>
    </row>
    <row r="64" spans="1:101" s="15" customFormat="1" x14ac:dyDescent="0.25">
      <c r="A64" s="19"/>
      <c r="B64" s="16" t="s">
        <v>63</v>
      </c>
      <c r="C64" s="16" t="s">
        <v>54</v>
      </c>
      <c r="D64" s="156" t="s">
        <v>329</v>
      </c>
      <c r="E64" s="5" t="s">
        <v>65</v>
      </c>
      <c r="F64" s="16">
        <v>3</v>
      </c>
      <c r="G64" s="16"/>
      <c r="H64" s="4">
        <f>2*'Tabulky jízd'!H70*Vzdálenosti!$F$78-Vzdálenosti!$F$78*IF('Tabulky jízd'!H70&gt;0,"1","0")</f>
        <v>0</v>
      </c>
      <c r="I64" s="4">
        <f>2*'Tabulky jízd'!I70*Vzdálenosti!$F$78-Vzdálenosti!$F$78*IF('Tabulky jízd'!I70&gt;0,"1","0")</f>
        <v>0</v>
      </c>
      <c r="J64" s="4">
        <f>2*'Tabulky jízd'!J70*Vzdálenosti!$F$78-Vzdálenosti!$F$78*IF('Tabulky jízd'!J70&gt;0,"1","0")</f>
        <v>0</v>
      </c>
      <c r="K64" s="4">
        <f>2*'Tabulky jízd'!K70*Vzdálenosti!$F$78-Vzdálenosti!$F$78*IF('Tabulky jízd'!K70&gt;0,"1","0")</f>
        <v>0</v>
      </c>
      <c r="L64" s="4">
        <f>2*'Tabulky jízd'!L70*Vzdálenosti!$F$78-Vzdálenosti!$F$78*IF('Tabulky jízd'!L70&gt;0,"1","0")</f>
        <v>0</v>
      </c>
      <c r="M64" s="4">
        <f>2*'Tabulky jízd'!M70*Vzdálenosti!$F$78-Vzdálenosti!$F$78*IF('Tabulky jízd'!M70&gt;0,"1","0")</f>
        <v>0</v>
      </c>
      <c r="N64" s="4">
        <f>2*'Tabulky jízd'!N70*Vzdálenosti!$F$78-Vzdálenosti!$F$78*IF('Tabulky jízd'!N70&gt;0,"1","0")</f>
        <v>0</v>
      </c>
      <c r="O64" s="4">
        <f>2*'Tabulky jízd'!O70*Vzdálenosti!$F$78-Vzdálenosti!$F$78*IF('Tabulky jízd'!O70&gt;0,"1","0")</f>
        <v>0</v>
      </c>
      <c r="P64" s="4">
        <f>2*'Tabulky jízd'!P70*Vzdálenosti!$F$78-Vzdálenosti!$F$78*IF('Tabulky jízd'!P70&gt;0,"1","0")</f>
        <v>0</v>
      </c>
      <c r="Q64" s="4">
        <f>2*'Tabulky jízd'!Q70*Vzdálenosti!$F$78-Vzdálenosti!$F$78*IF('Tabulky jízd'!Q70&gt;0,"1","0")</f>
        <v>1225</v>
      </c>
      <c r="R64" s="4">
        <f>2*'Tabulky jízd'!R70*Vzdálenosti!$F$78-Vzdálenosti!$F$78*IF('Tabulky jízd'!R70&gt;0,"1","0")</f>
        <v>1225</v>
      </c>
      <c r="S64" s="4">
        <f>2*'Tabulky jízd'!S70*Vzdálenosti!$F$78-Vzdálenosti!$F$78*IF('Tabulky jízd'!S70&gt;0,"1","0")</f>
        <v>1575</v>
      </c>
      <c r="T64" s="4">
        <f>2*'Tabulky jízd'!T70*Vzdálenosti!$F$78-Vzdálenosti!$F$78*IF('Tabulky jízd'!T70&gt;0,"1","0")</f>
        <v>1575</v>
      </c>
      <c r="U64" s="4">
        <f>2*'Tabulky jízd'!U70*Vzdálenosti!$F$78-Vzdálenosti!$F$78*IF('Tabulky jízd'!U70&gt;0,"1","0")</f>
        <v>875</v>
      </c>
      <c r="V64" s="4">
        <f>2*'Tabulky jízd'!V70*Vzdálenosti!$F$78-Vzdálenosti!$F$78*IF('Tabulky jízd'!V70&gt;0,"1","0")</f>
        <v>175</v>
      </c>
      <c r="W64" s="4">
        <f>2*'Tabulky jízd'!W70*Vzdálenosti!$F$78-Vzdálenosti!$F$78*IF('Tabulky jízd'!W70&gt;0,"1","0")</f>
        <v>0</v>
      </c>
      <c r="X64" s="4">
        <f>2*'Tabulky jízd'!X70*Vzdálenosti!$F$78-Vzdálenosti!$F$78*IF('Tabulky jízd'!X70&gt;0,"1","0")</f>
        <v>0</v>
      </c>
      <c r="Y64" s="4">
        <f>2*'Tabulky jízd'!Y70*Vzdálenosti!$F$78-Vzdálenosti!$F$78*IF('Tabulky jízd'!Y70&gt;0,"1","0")</f>
        <v>0</v>
      </c>
      <c r="Z64" s="4">
        <f>2*'Tabulky jízd'!Z70*Vzdálenosti!$F$78-Vzdálenosti!$F$78*IF('Tabulky jízd'!Z70&gt;0,"1","0")</f>
        <v>0</v>
      </c>
      <c r="AA64" s="4">
        <f>2*'Tabulky jízd'!AA70*Vzdálenosti!$F$78-Vzdálenosti!$F$78*IF('Tabulky jízd'!AA70&gt;0,"1","0")</f>
        <v>175</v>
      </c>
      <c r="AB64" s="4">
        <f>2*'Tabulky jízd'!AB70*Vzdálenosti!$F$78-Vzdálenosti!$F$78*IF('Tabulky jízd'!AB70&gt;0,"1","0")</f>
        <v>175</v>
      </c>
      <c r="AC64" s="4">
        <f>2*'Tabulky jízd'!AC70*Vzdálenosti!$F$78-Vzdálenosti!$F$78*IF('Tabulky jízd'!AC70&gt;0,"1","0")</f>
        <v>0</v>
      </c>
      <c r="AD64" s="4">
        <f>2*'Tabulky jízd'!AD70*Vzdálenosti!$F$78-Vzdálenosti!$F$78*IF('Tabulky jízd'!AD70&gt;0,"1","0")</f>
        <v>0</v>
      </c>
      <c r="AE64" s="4">
        <f>2*'Tabulky jízd'!AE70*Vzdálenosti!$F$78-Vzdálenosti!$F$78*IF('Tabulky jízd'!AE70&gt;0,"1","0")</f>
        <v>0</v>
      </c>
      <c r="AF64" s="4">
        <f>2*'Tabulky jízd'!AF70*Vzdálenosti!$F$78-Vzdálenosti!$F$78*IF('Tabulky jízd'!AF70&gt;0,"1","0")</f>
        <v>0</v>
      </c>
      <c r="AG64" s="4">
        <f>2*'Tabulky jízd'!AG70*Vzdálenosti!$F$78-Vzdálenosti!$F$78*IF('Tabulky jízd'!AG70&gt;0,"1","0")</f>
        <v>0</v>
      </c>
      <c r="AH64" s="4">
        <f>2*'Tabulky jízd'!AH70*Vzdálenosti!$F$78-Vzdálenosti!$F$78*IF('Tabulky jízd'!AH70&gt;0,"1","0")</f>
        <v>0</v>
      </c>
      <c r="AI64" s="4">
        <f>2*'Tabulky jízd'!AI70*Vzdálenosti!$F$78-Vzdálenosti!$F$78*IF('Tabulky jízd'!AI70&gt;0,"1","0")</f>
        <v>0</v>
      </c>
      <c r="AJ64" s="4">
        <f>2*'Tabulky jízd'!AJ70*Vzdálenosti!$F$78-Vzdálenosti!$F$78*IF('Tabulky jízd'!AJ70&gt;0,"1","0")</f>
        <v>0</v>
      </c>
      <c r="AK64" s="4">
        <f>2*'Tabulky jízd'!AK70*Vzdálenosti!$F$78-Vzdálenosti!$F$78*IF('Tabulky jízd'!AK70&gt;0,"1","0")</f>
        <v>175</v>
      </c>
      <c r="AL64" s="4">
        <f>2*'Tabulky jízd'!AL70*Vzdálenosti!$F$78-Vzdálenosti!$F$78*IF('Tabulky jízd'!AL70&gt;0,"1","0")</f>
        <v>875</v>
      </c>
      <c r="AM64" s="4">
        <f>2*'Tabulky jízd'!AM70*Vzdálenosti!$F$78-Vzdálenosti!$F$78*IF('Tabulky jízd'!AM70&gt;0,"1","0")</f>
        <v>875</v>
      </c>
      <c r="AN64" s="4">
        <f>2*'Tabulky jízd'!AN70*Vzdálenosti!$F$78-Vzdálenosti!$F$78*IF('Tabulky jízd'!AN70&gt;0,"1","0")</f>
        <v>0</v>
      </c>
      <c r="AO64" s="4">
        <f>2*'Tabulky jízd'!AO70*Vzdálenosti!$F$78-Vzdálenosti!$F$78*IF('Tabulky jízd'!AO70&gt;0,"1","0")</f>
        <v>175</v>
      </c>
      <c r="AP64" s="4">
        <f>2*'Tabulky jízd'!AP70*Vzdálenosti!$F$78-Vzdálenosti!$F$78*IF('Tabulky jízd'!AP70&gt;0,"1","0")</f>
        <v>875</v>
      </c>
      <c r="AQ64" s="4">
        <f>2*'Tabulky jízd'!AQ70*Vzdálenosti!$F$78-Vzdálenosti!$F$78*IF('Tabulky jízd'!AQ70&gt;0,"1","0")</f>
        <v>875</v>
      </c>
      <c r="AR64" s="4">
        <f>2*'Tabulky jízd'!AR70*Vzdálenosti!$F$78-Vzdálenosti!$F$78*IF('Tabulky jízd'!AR70&gt;0,"1","0")</f>
        <v>525</v>
      </c>
      <c r="AS64" s="4">
        <f>2*'Tabulky jízd'!AS70*Vzdálenosti!$F$78-Vzdálenosti!$F$78*IF('Tabulky jízd'!AS70&gt;0,"1","0")</f>
        <v>0</v>
      </c>
      <c r="AT64" s="4">
        <f>2*'Tabulky jízd'!AT70*Vzdálenosti!$F$78-Vzdálenosti!$F$78*IF('Tabulky jízd'!AT70&gt;0,"1","0")</f>
        <v>0</v>
      </c>
      <c r="AU64" s="4">
        <f>2*'Tabulky jízd'!AU70*Vzdálenosti!$F$78-Vzdálenosti!$F$78*IF('Tabulky jízd'!AU70&gt;0,"1","0")</f>
        <v>0</v>
      </c>
      <c r="AV64" s="4">
        <f>2*'Tabulky jízd'!AV70*Vzdálenosti!$F$78-Vzdálenosti!$F$78*IF('Tabulky jízd'!AV70&gt;0,"1","0")</f>
        <v>0</v>
      </c>
      <c r="AW64" s="4">
        <f>2*'Tabulky jízd'!AW70*Vzdálenosti!$F$78-Vzdálenosti!$F$78*IF('Tabulky jízd'!AW70&gt;0,"1","0")</f>
        <v>0</v>
      </c>
      <c r="AX64" s="4">
        <f>2*'Tabulky jízd'!AX70*Vzdálenosti!$F$78-Vzdálenosti!$F$78*IF('Tabulky jízd'!AX70&gt;0,"1","0")</f>
        <v>0</v>
      </c>
      <c r="AY64" s="4">
        <f>2*'Tabulky jízd'!AY70*Vzdálenosti!$F$78-Vzdálenosti!$F$78*IF('Tabulky jízd'!AY70&gt;0,"1","0")</f>
        <v>0</v>
      </c>
      <c r="AZ64" s="4">
        <f>2*'Tabulky jízd'!AZ70*Vzdálenosti!$F$78-Vzdálenosti!$F$78*IF('Tabulky jízd'!AZ70&gt;0,"1","0")</f>
        <v>0</v>
      </c>
      <c r="BA64" s="4">
        <f>2*'Tabulky jízd'!BA70*Vzdálenosti!$F$78-Vzdálenosti!$F$78*IF('Tabulky jízd'!BA70&gt;0,"1","0")</f>
        <v>0</v>
      </c>
      <c r="BB64" s="4">
        <f>2*'Tabulky jízd'!BB70*Vzdálenosti!$F$78-Vzdálenosti!$F$78*IF('Tabulky jízd'!BB70&gt;0,"1","0")</f>
        <v>0</v>
      </c>
      <c r="BC64" s="4">
        <f>2*'Tabulky jízd'!BC70*Vzdálenosti!$F$78-Vzdálenosti!$F$78*IF('Tabulky jízd'!BC70&gt;0,"1","0")</f>
        <v>0</v>
      </c>
      <c r="BD64" s="4">
        <f>2*'Tabulky jízd'!BD70*Vzdálenosti!$F$78-Vzdálenosti!$F$78*IF('Tabulky jízd'!BD70&gt;0,"1","0")</f>
        <v>525</v>
      </c>
      <c r="BE64" s="4">
        <f>2*'Tabulky jízd'!BE70*Vzdálenosti!$F$78-Vzdálenosti!$F$78*IF('Tabulky jízd'!BE70&gt;0,"1","0")</f>
        <v>875</v>
      </c>
      <c r="BF64" s="4">
        <f>2*'Tabulky jízd'!BF70*Vzdálenosti!$F$78-Vzdálenosti!$F$78*IF('Tabulky jízd'!BF70&gt;0,"1","0")</f>
        <v>875</v>
      </c>
      <c r="BG64" s="4">
        <f>2*'Tabulky jízd'!BG70*Vzdálenosti!$F$78-Vzdálenosti!$F$78*IF('Tabulky jízd'!BG70&gt;0,"1","0")</f>
        <v>875</v>
      </c>
      <c r="BH64" s="4">
        <f>2*'Tabulky jízd'!BH70*Vzdálenosti!$F$78-Vzdálenosti!$F$78*IF('Tabulky jízd'!BH70&gt;0,"1","0")</f>
        <v>875</v>
      </c>
      <c r="BI64" s="4">
        <f>2*'Tabulky jízd'!BI70*Vzdálenosti!$F$78-Vzdálenosti!$F$78*IF('Tabulky jízd'!BI70&gt;0,"1","0")</f>
        <v>525</v>
      </c>
      <c r="BJ64" s="4">
        <f>2*'Tabulky jízd'!BJ70*Vzdálenosti!$F$78-Vzdálenosti!$F$78*IF('Tabulky jízd'!BJ70&gt;0,"1","0")</f>
        <v>0</v>
      </c>
      <c r="BK64" s="4">
        <f>2*'Tabulky jízd'!BK70*Vzdálenosti!$F$78-Vzdálenosti!$F$78*IF('Tabulky jízd'!BK70&gt;0,"1","0")</f>
        <v>0</v>
      </c>
      <c r="BL64" s="4">
        <f>2*'Tabulky jízd'!BL70*Vzdálenosti!$F$78-Vzdálenosti!$F$78*IF('Tabulky jízd'!BL70&gt;0,"1","0")</f>
        <v>0</v>
      </c>
      <c r="BM64" s="4">
        <f>2*'Tabulky jízd'!BM70*Vzdálenosti!$F$78-Vzdálenosti!$F$78*IF('Tabulky jízd'!BM70&gt;0,"1","0")</f>
        <v>525</v>
      </c>
      <c r="BN64" s="4">
        <f>2*'Tabulky jízd'!BN70*Vzdálenosti!$F$78-Vzdálenosti!$F$78*IF('Tabulky jízd'!BN70&gt;0,"1","0")</f>
        <v>875</v>
      </c>
      <c r="BO64" s="4">
        <f>2*'Tabulky jízd'!BO70*Vzdálenosti!$F$78-Vzdálenosti!$F$78*IF('Tabulky jízd'!BO70&gt;0,"1","0")</f>
        <v>0</v>
      </c>
      <c r="BP64" s="4">
        <f>2*'Tabulky jízd'!BP70*Vzdálenosti!$F$78-Vzdálenosti!$F$78*IF('Tabulky jízd'!BP70&gt;0,"1","0")</f>
        <v>0</v>
      </c>
      <c r="BQ64" s="4">
        <f>2*'Tabulky jízd'!BQ70*Vzdálenosti!$F$78-Vzdálenosti!$F$78*IF('Tabulky jízd'!BQ70&gt;0,"1","0")</f>
        <v>0</v>
      </c>
      <c r="BR64" s="4">
        <f>2*'Tabulky jízd'!BR70*Vzdálenosti!$F$78-Vzdálenosti!$F$78*IF('Tabulky jízd'!BR70&gt;0,"1","0")</f>
        <v>0</v>
      </c>
      <c r="BS64" s="4">
        <f>2*'Tabulky jízd'!BS70*Vzdálenosti!$F$78-Vzdálenosti!$F$78*IF('Tabulky jízd'!BS70&gt;0,"1","0")</f>
        <v>0</v>
      </c>
      <c r="BT64" s="4">
        <f>2*'Tabulky jízd'!BT70*Vzdálenosti!$F$78-Vzdálenosti!$F$78*IF('Tabulky jízd'!BT70&gt;0,"1","0")</f>
        <v>0</v>
      </c>
      <c r="BU64" s="4">
        <f>2*'Tabulky jízd'!BU70*Vzdálenosti!$F$78-Vzdálenosti!$F$78*IF('Tabulky jízd'!BU70&gt;0,"1","0")</f>
        <v>0</v>
      </c>
      <c r="BV64" s="4">
        <f>2*'Tabulky jízd'!BV70*Vzdálenosti!$F$78-Vzdálenosti!$F$78*IF('Tabulky jízd'!BV70&gt;0,"1","0")</f>
        <v>0</v>
      </c>
      <c r="BW64" s="4">
        <f>2*'Tabulky jízd'!BW70*Vzdálenosti!$F$78-Vzdálenosti!$F$78*IF('Tabulky jízd'!BW70&gt;0,"1","0")</f>
        <v>0</v>
      </c>
      <c r="BX64" s="4">
        <f>2*'Tabulky jízd'!BX70*Vzdálenosti!$F$78-Vzdálenosti!$F$78*IF('Tabulky jízd'!BX70&gt;0,"1","0")</f>
        <v>0</v>
      </c>
      <c r="BY64" s="4">
        <f>2*'Tabulky jízd'!BY70*Vzdálenosti!$F$78-Vzdálenosti!$F$78*IF('Tabulky jízd'!BY70&gt;0,"1","0")</f>
        <v>0</v>
      </c>
      <c r="BZ64" s="4">
        <f>2*'Tabulky jízd'!BZ70*Vzdálenosti!$F$78-Vzdálenosti!$F$78*IF('Tabulky jízd'!BZ70&gt;0,"1","0")</f>
        <v>0</v>
      </c>
      <c r="CA64" s="4">
        <f>2*'Tabulky jízd'!CA70*Vzdálenosti!$F$78-Vzdálenosti!$F$78*IF('Tabulky jízd'!CA70&gt;0,"1","0")</f>
        <v>0</v>
      </c>
      <c r="CB64" s="4">
        <f>2*'Tabulky jízd'!CB70*Vzdálenosti!$F$78-Vzdálenosti!$F$78*IF('Tabulky jízd'!CB70&gt;0,"1","0")</f>
        <v>875</v>
      </c>
      <c r="CC64" s="4">
        <f>2*'Tabulky jízd'!CC70*Vzdálenosti!$F$78-Vzdálenosti!$F$78*IF('Tabulky jízd'!CC70&gt;0,"1","0")</f>
        <v>875</v>
      </c>
      <c r="CD64" s="4">
        <f>2*'Tabulky jízd'!CD70*Vzdálenosti!$F$78-Vzdálenosti!$F$78*IF('Tabulky jízd'!CD70&gt;0,"1","0")</f>
        <v>875</v>
      </c>
      <c r="CE64" s="4">
        <f>2*'Tabulky jízd'!CE70*Vzdálenosti!$F$78-Vzdálenosti!$F$78*IF('Tabulky jízd'!CE70&gt;0,"1","0")</f>
        <v>875</v>
      </c>
      <c r="CF64" s="4">
        <f>2*'Tabulky jízd'!CF70*Vzdálenosti!$F$78-Vzdálenosti!$F$78*IF('Tabulky jízd'!CF70&gt;0,"1","0")</f>
        <v>875</v>
      </c>
      <c r="CG64" s="4">
        <f>2*'Tabulky jízd'!CG70*Vzdálenosti!$F$78-Vzdálenosti!$F$78*IF('Tabulky jízd'!CG70&gt;0,"1","0")</f>
        <v>875</v>
      </c>
      <c r="CH64" s="4">
        <f>2*'Tabulky jízd'!CH70*Vzdálenosti!$F$78-Vzdálenosti!$F$78*IF('Tabulky jízd'!CH70&gt;0,"1","0")</f>
        <v>875</v>
      </c>
      <c r="CI64" s="4">
        <f>2*'Tabulky jízd'!CI70*Vzdálenosti!$F$78-Vzdálenosti!$F$78*IF('Tabulky jízd'!CI70&gt;0,"1","0")</f>
        <v>0</v>
      </c>
      <c r="CJ64" s="4">
        <f>2*'Tabulky jízd'!CJ70*Vzdálenosti!$F$78-Vzdálenosti!$F$78*IF('Tabulky jízd'!CJ70&gt;0,"1","0")</f>
        <v>175</v>
      </c>
      <c r="CK64" s="4">
        <f>2*'Tabulky jízd'!CK70*Vzdálenosti!$F$78-Vzdálenosti!$F$78*IF('Tabulky jízd'!CK70&gt;0,"1","0")</f>
        <v>0</v>
      </c>
      <c r="CL64" s="4">
        <f>2*'Tabulky jízd'!CL70*Vzdálenosti!$F$78-Vzdálenosti!$F$78*IF('Tabulky jízd'!CL70&gt;0,"1","0")</f>
        <v>0</v>
      </c>
      <c r="CM64" s="4">
        <f>2*'Tabulky jízd'!CM70*Vzdálenosti!$F$78-Vzdálenosti!$F$78*IF('Tabulky jízd'!CM70&gt;0,"1","0")</f>
        <v>0</v>
      </c>
      <c r="CN64" s="4">
        <f>2*'Tabulky jízd'!CN70*Vzdálenosti!$F$78-Vzdálenosti!$F$78*IF('Tabulky jízd'!CN70&gt;0,"1","0")</f>
        <v>0</v>
      </c>
      <c r="CO64" s="4">
        <f>2*'Tabulky jízd'!CO70*Vzdálenosti!$F$78-Vzdálenosti!$F$78*IF('Tabulky jízd'!CO70&gt;0,"1","0")</f>
        <v>0</v>
      </c>
      <c r="CP64" s="4">
        <f>2*'Tabulky jízd'!CP70*Vzdálenosti!$F$78-Vzdálenosti!$F$78*IF('Tabulky jízd'!CP70&gt;0,"1","0")</f>
        <v>0</v>
      </c>
      <c r="CQ64" s="4">
        <f>2*'Tabulky jízd'!CQ70*Vzdálenosti!$F$78-Vzdálenosti!$F$78*IF('Tabulky jízd'!CQ70&gt;0,"1","0")</f>
        <v>0</v>
      </c>
      <c r="CR64" s="4">
        <f>2*'Tabulky jízd'!CR70*Vzdálenosti!$F$78-Vzdálenosti!$F$78*IF('Tabulky jízd'!CR70&gt;0,"1","0")</f>
        <v>0</v>
      </c>
      <c r="CS64" s="4">
        <f>2*'Tabulky jízd'!CS70*Vzdálenosti!$F$78-Vzdálenosti!$F$78*IF('Tabulky jízd'!CS70&gt;0,"1","0")</f>
        <v>0</v>
      </c>
      <c r="CT64" s="4">
        <f>2*'Tabulky jízd'!CT70*Vzdálenosti!$F$78-Vzdálenosti!$F$78*IF('Tabulky jízd'!CT70&gt;0,"1","0")</f>
        <v>0</v>
      </c>
      <c r="CU64" s="4">
        <f>2*'Tabulky jízd'!CU70*Vzdálenosti!$F$78-Vzdálenosti!$F$78*IF('Tabulky jízd'!CU70&gt;0,"1","0")</f>
        <v>525</v>
      </c>
      <c r="CV64" s="4">
        <f>2*'Tabulky jízd'!CV70*Vzdálenosti!$F$78-Vzdálenosti!$F$78*IF('Tabulky jízd'!CV70&gt;0,"1","0")</f>
        <v>175</v>
      </c>
      <c r="CW64" s="16">
        <f t="shared" ref="CW64:CW71" si="4">SUM(H64:CV64)</f>
        <v>24325</v>
      </c>
    </row>
    <row r="65" spans="1:101" s="15" customFormat="1" x14ac:dyDescent="0.25">
      <c r="A65" s="19"/>
      <c r="B65" s="16" t="s">
        <v>63</v>
      </c>
      <c r="C65" s="16" t="s">
        <v>54</v>
      </c>
      <c r="D65" s="156" t="s">
        <v>100</v>
      </c>
      <c r="E65" s="5" t="s">
        <v>65</v>
      </c>
      <c r="F65" s="16">
        <v>3</v>
      </c>
      <c r="G65" s="16"/>
      <c r="H65" s="4">
        <f>2*'Tabulky jízd'!H71*Vzdálenosti!$F$79-Vzdálenosti!$F$79*IF('Tabulky jízd'!H71&gt;0,"1","0")</f>
        <v>0</v>
      </c>
      <c r="I65" s="4">
        <f>2*'Tabulky jízd'!I71*Vzdálenosti!$F$79-Vzdálenosti!$F$79*IF('Tabulky jízd'!I71&gt;0,"1","0")</f>
        <v>0</v>
      </c>
      <c r="J65" s="4">
        <f>2*'Tabulky jízd'!J71*Vzdálenosti!$F$79-Vzdálenosti!$F$79*IF('Tabulky jízd'!J71&gt;0,"1","0")</f>
        <v>0</v>
      </c>
      <c r="K65" s="4">
        <f>2*'Tabulky jízd'!K71*Vzdálenosti!$F$79-Vzdálenosti!$F$79*IF('Tabulky jízd'!K71&gt;0,"1","0")</f>
        <v>0</v>
      </c>
      <c r="L65" s="4">
        <f>2*'Tabulky jízd'!L71*Vzdálenosti!$F$79-Vzdálenosti!$F$79*IF('Tabulky jízd'!L71&gt;0,"1","0")</f>
        <v>0</v>
      </c>
      <c r="M65" s="4">
        <f>2*'Tabulky jízd'!M71*Vzdálenosti!$F$79-Vzdálenosti!$F$79*IF('Tabulky jízd'!M71&gt;0,"1","0")</f>
        <v>0</v>
      </c>
      <c r="N65" s="4">
        <f>2*'Tabulky jízd'!N71*Vzdálenosti!$F$79-Vzdálenosti!$F$79*IF('Tabulky jízd'!N71&gt;0,"1","0")</f>
        <v>450</v>
      </c>
      <c r="O65" s="4">
        <f>2*'Tabulky jízd'!O71*Vzdálenosti!$F$79-Vzdálenosti!$F$79*IF('Tabulky jízd'!O71&gt;0,"1","0")</f>
        <v>3450</v>
      </c>
      <c r="P65" s="4">
        <f>2*'Tabulky jízd'!P71*Vzdálenosti!$F$79-Vzdálenosti!$F$79*IF('Tabulky jízd'!P71&gt;0,"1","0")</f>
        <v>2850</v>
      </c>
      <c r="Q65" s="4">
        <f>2*'Tabulky jízd'!Q71*Vzdálenosti!$F$79-Vzdálenosti!$F$79*IF('Tabulky jízd'!Q71&gt;0,"1","0")</f>
        <v>0</v>
      </c>
      <c r="R65" s="4">
        <f>2*'Tabulky jízd'!R71*Vzdálenosti!$F$79-Vzdálenosti!$F$79*IF('Tabulky jízd'!R71&gt;0,"1","0")</f>
        <v>0</v>
      </c>
      <c r="S65" s="4">
        <f>2*'Tabulky jízd'!S71*Vzdálenosti!$F$79-Vzdálenosti!$F$79*IF('Tabulky jízd'!S71&gt;0,"1","0")</f>
        <v>0</v>
      </c>
      <c r="T65" s="4">
        <f>2*'Tabulky jízd'!T71*Vzdálenosti!$F$79-Vzdálenosti!$F$79*IF('Tabulky jízd'!T71&gt;0,"1","0")</f>
        <v>0</v>
      </c>
      <c r="U65" s="4">
        <f>2*'Tabulky jízd'!U71*Vzdálenosti!$F$79-Vzdálenosti!$F$79*IF('Tabulky jízd'!U71&gt;0,"1","0")</f>
        <v>0</v>
      </c>
      <c r="V65" s="4">
        <f>2*'Tabulky jízd'!V71*Vzdálenosti!$F$79-Vzdálenosti!$F$79*IF('Tabulky jízd'!V71&gt;0,"1","0")</f>
        <v>1650</v>
      </c>
      <c r="W65" s="4">
        <f>2*'Tabulky jízd'!W71*Vzdálenosti!$F$79-Vzdálenosti!$F$79*IF('Tabulky jízd'!W71&gt;0,"1","0")</f>
        <v>1950</v>
      </c>
      <c r="X65" s="4">
        <f>2*'Tabulky jízd'!X71*Vzdálenosti!$F$79-Vzdálenosti!$F$79*IF('Tabulky jízd'!X71&gt;0,"1","0")</f>
        <v>750</v>
      </c>
      <c r="Y65" s="4">
        <f>2*'Tabulky jízd'!Y71*Vzdálenosti!$F$79-Vzdálenosti!$F$79*IF('Tabulky jízd'!Y71&gt;0,"1","0")</f>
        <v>0</v>
      </c>
      <c r="Z65" s="4">
        <f>2*'Tabulky jízd'!Z71*Vzdálenosti!$F$79-Vzdálenosti!$F$79*IF('Tabulky jízd'!Z71&gt;0,"1","0")</f>
        <v>1950</v>
      </c>
      <c r="AA65" s="4">
        <f>2*'Tabulky jízd'!AA71*Vzdálenosti!$F$79-Vzdálenosti!$F$79*IF('Tabulky jízd'!AA71&gt;0,"1","0")</f>
        <v>1350</v>
      </c>
      <c r="AB65" s="4">
        <f>2*'Tabulky jízd'!AB71*Vzdálenosti!$F$79-Vzdálenosti!$F$79*IF('Tabulky jízd'!AB71&gt;0,"1","0")</f>
        <v>0</v>
      </c>
      <c r="AC65" s="4">
        <f>2*'Tabulky jízd'!AC71*Vzdálenosti!$F$79-Vzdálenosti!$F$79*IF('Tabulky jízd'!AC71&gt;0,"1","0")</f>
        <v>0</v>
      </c>
      <c r="AD65" s="4">
        <f>2*'Tabulky jízd'!AD71*Vzdálenosti!$F$79-Vzdálenosti!$F$79*IF('Tabulky jízd'!AD71&gt;0,"1","0")</f>
        <v>0</v>
      </c>
      <c r="AE65" s="4">
        <f>2*'Tabulky jízd'!AE71*Vzdálenosti!$F$79-Vzdálenosti!$F$79*IF('Tabulky jízd'!AE71&gt;0,"1","0")</f>
        <v>0</v>
      </c>
      <c r="AF65" s="4">
        <f>2*'Tabulky jízd'!AF71*Vzdálenosti!$F$79-Vzdálenosti!$F$79*IF('Tabulky jízd'!AF71&gt;0,"1","0")</f>
        <v>0</v>
      </c>
      <c r="AG65" s="4">
        <f>2*'Tabulky jízd'!AG71*Vzdálenosti!$F$79-Vzdálenosti!$F$79*IF('Tabulky jízd'!AG71&gt;0,"1","0")</f>
        <v>0</v>
      </c>
      <c r="AH65" s="4">
        <f>2*'Tabulky jízd'!AH71*Vzdálenosti!$F$79-Vzdálenosti!$F$79*IF('Tabulky jízd'!AH71&gt;0,"1","0")</f>
        <v>0</v>
      </c>
      <c r="AI65" s="4">
        <f>2*'Tabulky jízd'!AI71*Vzdálenosti!$F$79-Vzdálenosti!$F$79*IF('Tabulky jízd'!AI71&gt;0,"1","0")</f>
        <v>0</v>
      </c>
      <c r="AJ65" s="4">
        <f>2*'Tabulky jízd'!AJ71*Vzdálenosti!$F$79-Vzdálenosti!$F$79*IF('Tabulky jízd'!AJ71&gt;0,"1","0")</f>
        <v>2250</v>
      </c>
      <c r="AK65" s="4">
        <f>2*'Tabulky jízd'!AK71*Vzdálenosti!$F$79-Vzdálenosti!$F$79*IF('Tabulky jízd'!AK71&gt;0,"1","0")</f>
        <v>1950</v>
      </c>
      <c r="AL65" s="4">
        <f>2*'Tabulky jízd'!AL71*Vzdálenosti!$F$79-Vzdálenosti!$F$79*IF('Tabulky jízd'!AL71&gt;0,"1","0")</f>
        <v>0</v>
      </c>
      <c r="AM65" s="4">
        <f>2*'Tabulky jízd'!AM71*Vzdálenosti!$F$79-Vzdálenosti!$F$79*IF('Tabulky jízd'!AM71&gt;0,"1","0")</f>
        <v>0</v>
      </c>
      <c r="AN65" s="4">
        <f>2*'Tabulky jízd'!AN71*Vzdálenosti!$F$79-Vzdálenosti!$F$79*IF('Tabulky jízd'!AN71&gt;0,"1","0")</f>
        <v>2250</v>
      </c>
      <c r="AO65" s="4">
        <f>2*'Tabulky jízd'!AO71*Vzdálenosti!$F$79-Vzdálenosti!$F$79*IF('Tabulky jízd'!AO71&gt;0,"1","0")</f>
        <v>1950</v>
      </c>
      <c r="AP65" s="4">
        <f>2*'Tabulky jízd'!AP71*Vzdálenosti!$F$79-Vzdálenosti!$F$79*IF('Tabulky jízd'!AP71&gt;0,"1","0")</f>
        <v>0</v>
      </c>
      <c r="AQ65" s="4">
        <f>2*'Tabulky jízd'!AQ71*Vzdálenosti!$F$79-Vzdálenosti!$F$79*IF('Tabulky jízd'!AQ71&gt;0,"1","0")</f>
        <v>0</v>
      </c>
      <c r="AR65" s="4">
        <f>2*'Tabulky jízd'!AR71*Vzdálenosti!$F$79-Vzdálenosti!$F$79*IF('Tabulky jízd'!AR71&gt;0,"1","0")</f>
        <v>0</v>
      </c>
      <c r="AS65" s="4">
        <f>2*'Tabulky jízd'!AS71*Vzdálenosti!$F$79-Vzdálenosti!$F$79*IF('Tabulky jízd'!AS71&gt;0,"1","0")</f>
        <v>0</v>
      </c>
      <c r="AT65" s="4">
        <f>2*'Tabulky jízd'!AT71*Vzdálenosti!$F$79-Vzdálenosti!$F$79*IF('Tabulky jízd'!AT71&gt;0,"1","0")</f>
        <v>1350</v>
      </c>
      <c r="AU65" s="4">
        <f>2*'Tabulky jízd'!AU71*Vzdálenosti!$F$79-Vzdálenosti!$F$79*IF('Tabulky jízd'!AU71&gt;0,"1","0")</f>
        <v>4050</v>
      </c>
      <c r="AV65" s="4">
        <f>2*'Tabulky jízd'!AV71*Vzdálenosti!$F$79-Vzdálenosti!$F$79*IF('Tabulky jízd'!AV71&gt;0,"1","0")</f>
        <v>2250</v>
      </c>
      <c r="AW65" s="4">
        <f>2*'Tabulky jízd'!AW71*Vzdálenosti!$F$79-Vzdálenosti!$F$79*IF('Tabulky jízd'!AW71&gt;0,"1","0")</f>
        <v>1050</v>
      </c>
      <c r="AX65" s="4">
        <f>2*'Tabulky jízd'!AX71*Vzdálenosti!$F$79-Vzdálenosti!$F$79*IF('Tabulky jízd'!AX71&gt;0,"1","0")</f>
        <v>0</v>
      </c>
      <c r="AY65" s="4">
        <f>2*'Tabulky jízd'!AY71*Vzdálenosti!$F$79-Vzdálenosti!$F$79*IF('Tabulky jízd'!AY71&gt;0,"1","0")</f>
        <v>0</v>
      </c>
      <c r="AZ65" s="4">
        <f>2*'Tabulky jízd'!AZ71*Vzdálenosti!$F$79-Vzdálenosti!$F$79*IF('Tabulky jízd'!AZ71&gt;0,"1","0")</f>
        <v>0</v>
      </c>
      <c r="BA65" s="4">
        <f>2*'Tabulky jízd'!BA71*Vzdálenosti!$F$79-Vzdálenosti!$F$79*IF('Tabulky jízd'!BA71&gt;0,"1","0")</f>
        <v>0</v>
      </c>
      <c r="BB65" s="4">
        <f>2*'Tabulky jízd'!BB71*Vzdálenosti!$F$79-Vzdálenosti!$F$79*IF('Tabulky jízd'!BB71&gt;0,"1","0")</f>
        <v>0</v>
      </c>
      <c r="BC65" s="4">
        <f>2*'Tabulky jízd'!BC71*Vzdálenosti!$F$79-Vzdálenosti!$F$79*IF('Tabulky jízd'!BC71&gt;0,"1","0")</f>
        <v>0</v>
      </c>
      <c r="BD65" s="4">
        <f>2*'Tabulky jízd'!BD71*Vzdálenosti!$F$79-Vzdálenosti!$F$79*IF('Tabulky jízd'!BD71&gt;0,"1","0")</f>
        <v>0</v>
      </c>
      <c r="BE65" s="4">
        <f>2*'Tabulky jízd'!BE71*Vzdálenosti!$F$79-Vzdálenosti!$F$79*IF('Tabulky jízd'!BE71&gt;0,"1","0")</f>
        <v>0</v>
      </c>
      <c r="BF65" s="4">
        <f>2*'Tabulky jízd'!BF71*Vzdálenosti!$F$79-Vzdálenosti!$F$79*IF('Tabulky jízd'!BF71&gt;0,"1","0")</f>
        <v>0</v>
      </c>
      <c r="BG65" s="4">
        <f>2*'Tabulky jízd'!BG71*Vzdálenosti!$F$79-Vzdálenosti!$F$79*IF('Tabulky jízd'!BG71&gt;0,"1","0")</f>
        <v>0</v>
      </c>
      <c r="BH65" s="4">
        <f>2*'Tabulky jízd'!BH71*Vzdálenosti!$F$79-Vzdálenosti!$F$79*IF('Tabulky jízd'!BH71&gt;0,"1","0")</f>
        <v>0</v>
      </c>
      <c r="BI65" s="4">
        <f>2*'Tabulky jízd'!BI71*Vzdálenosti!$F$79-Vzdálenosti!$F$79*IF('Tabulky jízd'!BI71&gt;0,"1","0")</f>
        <v>150</v>
      </c>
      <c r="BJ65" s="4">
        <f>2*'Tabulky jízd'!BJ71*Vzdálenosti!$F$79-Vzdálenosti!$F$79*IF('Tabulky jízd'!BJ71&gt;0,"1","0")</f>
        <v>1350</v>
      </c>
      <c r="BK65" s="4">
        <f>2*'Tabulky jízd'!BK71*Vzdálenosti!$F$79-Vzdálenosti!$F$79*IF('Tabulky jízd'!BK71&gt;0,"1","0")</f>
        <v>2250</v>
      </c>
      <c r="BL65" s="4">
        <f>2*'Tabulky jízd'!BL71*Vzdálenosti!$F$79-Vzdálenosti!$F$79*IF('Tabulky jízd'!BL71&gt;0,"1","0")</f>
        <v>2550</v>
      </c>
      <c r="BM65" s="4">
        <f>2*'Tabulky jízd'!BM71*Vzdálenosti!$F$79-Vzdálenosti!$F$79*IF('Tabulky jízd'!BM71&gt;0,"1","0")</f>
        <v>450</v>
      </c>
      <c r="BN65" s="4">
        <f>2*'Tabulky jízd'!BN71*Vzdálenosti!$F$79-Vzdálenosti!$F$79*IF('Tabulky jízd'!BN71&gt;0,"1","0")</f>
        <v>0</v>
      </c>
      <c r="BO65" s="4">
        <f>2*'Tabulky jízd'!BO71*Vzdálenosti!$F$79-Vzdálenosti!$F$79*IF('Tabulky jízd'!BO71&gt;0,"1","0")</f>
        <v>3750</v>
      </c>
      <c r="BP65" s="4">
        <f>2*'Tabulky jízd'!BP71*Vzdálenosti!$F$79-Vzdálenosti!$F$79*IF('Tabulky jízd'!BP71&gt;0,"1","0")</f>
        <v>2250</v>
      </c>
      <c r="BQ65" s="4">
        <f>2*'Tabulky jízd'!BQ71*Vzdálenosti!$F$79-Vzdálenosti!$F$79*IF('Tabulky jízd'!BQ71&gt;0,"1","0")</f>
        <v>0</v>
      </c>
      <c r="BR65" s="4">
        <f>2*'Tabulky jízd'!BR71*Vzdálenosti!$F$79-Vzdálenosti!$F$79*IF('Tabulky jízd'!BR71&gt;0,"1","0")</f>
        <v>2850</v>
      </c>
      <c r="BS65" s="4">
        <f>2*'Tabulky jízd'!BS71*Vzdálenosti!$F$79-Vzdálenosti!$F$79*IF('Tabulky jízd'!BS71&gt;0,"1","0")</f>
        <v>0</v>
      </c>
      <c r="BT65" s="4">
        <f>2*'Tabulky jízd'!BT71*Vzdálenosti!$F$79-Vzdálenosti!$F$79*IF('Tabulky jízd'!BT71&gt;0,"1","0")</f>
        <v>0</v>
      </c>
      <c r="BU65" s="4">
        <f>2*'Tabulky jízd'!BU71*Vzdálenosti!$F$79-Vzdálenosti!$F$79*IF('Tabulky jízd'!BU71&gt;0,"1","0")</f>
        <v>0</v>
      </c>
      <c r="BV65" s="4">
        <f>2*'Tabulky jízd'!BV71*Vzdálenosti!$F$79-Vzdálenosti!$F$79*IF('Tabulky jízd'!BV71&gt;0,"1","0")</f>
        <v>0</v>
      </c>
      <c r="BW65" s="4">
        <f>2*'Tabulky jízd'!BW71*Vzdálenosti!$F$79-Vzdálenosti!$F$79*IF('Tabulky jízd'!BW71&gt;0,"1","0")</f>
        <v>0</v>
      </c>
      <c r="BX65" s="4">
        <f>2*'Tabulky jízd'!BX71*Vzdálenosti!$F$79-Vzdálenosti!$F$79*IF('Tabulky jízd'!BX71&gt;0,"1","0")</f>
        <v>0</v>
      </c>
      <c r="BY65" s="4">
        <f>2*'Tabulky jízd'!BY71*Vzdálenosti!$F$79-Vzdálenosti!$F$79*IF('Tabulky jízd'!BY71&gt;0,"1","0")</f>
        <v>1950</v>
      </c>
      <c r="BZ65" s="4">
        <f>2*'Tabulky jízd'!BZ71*Vzdálenosti!$F$79-Vzdálenosti!$F$79*IF('Tabulky jízd'!BZ71&gt;0,"1","0")</f>
        <v>0</v>
      </c>
      <c r="CA65" s="4">
        <f>2*'Tabulky jízd'!CA71*Vzdálenosti!$F$79-Vzdálenosti!$F$79*IF('Tabulky jízd'!CA71&gt;0,"1","0")</f>
        <v>0</v>
      </c>
      <c r="CB65" s="4">
        <f>2*'Tabulky jízd'!CB71*Vzdálenosti!$F$79-Vzdálenosti!$F$79*IF('Tabulky jízd'!CB71&gt;0,"1","0")</f>
        <v>0</v>
      </c>
      <c r="CC65" s="4">
        <f>2*'Tabulky jízd'!CC71*Vzdálenosti!$F$79-Vzdálenosti!$F$79*IF('Tabulky jízd'!CC71&gt;0,"1","0")</f>
        <v>0</v>
      </c>
      <c r="CD65" s="4">
        <f>2*'Tabulky jízd'!CD71*Vzdálenosti!$F$79-Vzdálenosti!$F$79*IF('Tabulky jízd'!CD71&gt;0,"1","0")</f>
        <v>0</v>
      </c>
      <c r="CE65" s="4">
        <f>2*'Tabulky jízd'!CE71*Vzdálenosti!$F$79-Vzdálenosti!$F$79*IF('Tabulky jízd'!CE71&gt;0,"1","0")</f>
        <v>0</v>
      </c>
      <c r="CF65" s="4">
        <f>2*'Tabulky jízd'!CF71*Vzdálenosti!$F$79-Vzdálenosti!$F$79*IF('Tabulky jízd'!CF71&gt;0,"1","0")</f>
        <v>0</v>
      </c>
      <c r="CG65" s="4">
        <f>2*'Tabulky jízd'!CG71*Vzdálenosti!$F$79-Vzdálenosti!$F$79*IF('Tabulky jízd'!CG71&gt;0,"1","0")</f>
        <v>0</v>
      </c>
      <c r="CH65" s="4">
        <f>2*'Tabulky jízd'!CH71*Vzdálenosti!$F$79-Vzdálenosti!$F$79*IF('Tabulky jízd'!CH71&gt;0,"1","0")</f>
        <v>1950</v>
      </c>
      <c r="CI65" s="4">
        <f>2*'Tabulky jízd'!CI71*Vzdálenosti!$F$79-Vzdálenosti!$F$79*IF('Tabulky jízd'!CI71&gt;0,"1","0")</f>
        <v>2250</v>
      </c>
      <c r="CJ65" s="4">
        <f>2*'Tabulky jízd'!CJ71*Vzdálenosti!$F$79-Vzdálenosti!$F$79*IF('Tabulky jízd'!CJ71&gt;0,"1","0")</f>
        <v>0</v>
      </c>
      <c r="CK65" s="4">
        <f>2*'Tabulky jízd'!CK71*Vzdálenosti!$F$79-Vzdálenosti!$F$79*IF('Tabulky jízd'!CK71&gt;0,"1","0")</f>
        <v>0</v>
      </c>
      <c r="CL65" s="4">
        <f>2*'Tabulky jízd'!CL71*Vzdálenosti!$F$79-Vzdálenosti!$F$79*IF('Tabulky jízd'!CL71&gt;0,"1","0")</f>
        <v>0</v>
      </c>
      <c r="CM65" s="4">
        <f>2*'Tabulky jízd'!CM71*Vzdálenosti!$F$79-Vzdálenosti!$F$79*IF('Tabulky jízd'!CM71&gt;0,"1","0")</f>
        <v>0</v>
      </c>
      <c r="CN65" s="4">
        <f>2*'Tabulky jízd'!CN71*Vzdálenosti!$F$79-Vzdálenosti!$F$79*IF('Tabulky jízd'!CN71&gt;0,"1","0")</f>
        <v>0</v>
      </c>
      <c r="CO65" s="4">
        <f>2*'Tabulky jízd'!CO71*Vzdálenosti!$F$79-Vzdálenosti!$F$79*IF('Tabulky jízd'!CO71&gt;0,"1","0")</f>
        <v>0</v>
      </c>
      <c r="CP65" s="4">
        <f>2*'Tabulky jízd'!CP71*Vzdálenosti!$F$79-Vzdálenosti!$F$79*IF('Tabulky jízd'!CP71&gt;0,"1","0")</f>
        <v>0</v>
      </c>
      <c r="CQ65" s="4">
        <f>2*'Tabulky jízd'!CQ71*Vzdálenosti!$F$79-Vzdálenosti!$F$79*IF('Tabulky jízd'!CQ71&gt;0,"1","0")</f>
        <v>0</v>
      </c>
      <c r="CR65" s="4">
        <f>2*'Tabulky jízd'!CR71*Vzdálenosti!$F$79-Vzdálenosti!$F$79*IF('Tabulky jízd'!CR71&gt;0,"1","0")</f>
        <v>0</v>
      </c>
      <c r="CS65" s="4">
        <f>2*'Tabulky jízd'!CS71*Vzdálenosti!$F$79-Vzdálenosti!$F$79*IF('Tabulky jízd'!CS71&gt;0,"1","0")</f>
        <v>0</v>
      </c>
      <c r="CT65" s="4">
        <f>2*'Tabulky jízd'!CT71*Vzdálenosti!$F$79-Vzdálenosti!$F$79*IF('Tabulky jízd'!CT71&gt;0,"1","0")</f>
        <v>0</v>
      </c>
      <c r="CU65" s="4">
        <f>2*'Tabulky jízd'!CU71*Vzdálenosti!$F$79-Vzdálenosti!$F$79*IF('Tabulky jízd'!CU71&gt;0,"1","0")</f>
        <v>0</v>
      </c>
      <c r="CV65" s="4">
        <f>2*'Tabulky jízd'!CV71*Vzdálenosti!$F$79-Vzdálenosti!$F$79*IF('Tabulky jízd'!CV71&gt;0,"1","0")</f>
        <v>0</v>
      </c>
      <c r="CW65" s="16">
        <f t="shared" si="4"/>
        <v>53250</v>
      </c>
    </row>
    <row r="66" spans="1:101" s="15" customFormat="1" x14ac:dyDescent="0.25">
      <c r="A66" s="19"/>
      <c r="B66" s="16" t="s">
        <v>55</v>
      </c>
      <c r="C66" s="16" t="s">
        <v>54</v>
      </c>
      <c r="D66" s="156" t="s">
        <v>329</v>
      </c>
      <c r="E66" s="4" t="s">
        <v>66</v>
      </c>
      <c r="F66" s="16">
        <v>3</v>
      </c>
      <c r="G66" s="16"/>
      <c r="H66" s="4">
        <f>2*'Tabulky jízd'!H72*Vzdálenosti!$F$80-Vzdálenosti!$F$80*IF('Tabulky jízd'!H72&gt;0,"1","0")</f>
        <v>0</v>
      </c>
      <c r="I66" s="4">
        <f>2*'Tabulky jízd'!I72*Vzdálenosti!$F$80-Vzdálenosti!$F$80*IF('Tabulky jízd'!I72&gt;0,"1","0")</f>
        <v>0</v>
      </c>
      <c r="J66" s="4">
        <f>2*'Tabulky jízd'!J72*Vzdálenosti!$F$80-Vzdálenosti!$F$80*IF('Tabulky jízd'!J72&gt;0,"1","0")</f>
        <v>0</v>
      </c>
      <c r="K66" s="4">
        <f>2*'Tabulky jízd'!K72*Vzdálenosti!$F$80-Vzdálenosti!$F$80*IF('Tabulky jízd'!K72&gt;0,"1","0")</f>
        <v>0</v>
      </c>
      <c r="L66" s="4">
        <f>2*'Tabulky jízd'!L72*Vzdálenosti!$F$80-Vzdálenosti!$F$80*IF('Tabulky jízd'!L72&gt;0,"1","0")</f>
        <v>0</v>
      </c>
      <c r="M66" s="4">
        <f>2*'Tabulky jízd'!M72*Vzdálenosti!$F$80-Vzdálenosti!$F$80*IF('Tabulky jízd'!M72&gt;0,"1","0")</f>
        <v>0</v>
      </c>
      <c r="N66" s="4">
        <f>2*'Tabulky jízd'!N72*Vzdálenosti!$F$80-Vzdálenosti!$F$80*IF('Tabulky jízd'!N72&gt;0,"1","0")</f>
        <v>0</v>
      </c>
      <c r="O66" s="4">
        <f>2*'Tabulky jízd'!O72*Vzdálenosti!$F$80-Vzdálenosti!$F$80*IF('Tabulky jízd'!O72&gt;0,"1","0")</f>
        <v>0</v>
      </c>
      <c r="P66" s="4">
        <f>2*'Tabulky jízd'!P72*Vzdálenosti!$F$80-Vzdálenosti!$F$80*IF('Tabulky jízd'!P72&gt;0,"1","0")</f>
        <v>0</v>
      </c>
      <c r="Q66" s="4">
        <f>2*'Tabulky jízd'!Q72*Vzdálenosti!$F$80-Vzdálenosti!$F$80*IF('Tabulky jízd'!Q72&gt;0,"1","0")</f>
        <v>0</v>
      </c>
      <c r="R66" s="4">
        <f>2*'Tabulky jízd'!R72*Vzdálenosti!$F$80-Vzdálenosti!$F$80*IF('Tabulky jízd'!R72&gt;0,"1","0")</f>
        <v>0</v>
      </c>
      <c r="S66" s="4">
        <f>2*'Tabulky jízd'!S72*Vzdálenosti!$F$80-Vzdálenosti!$F$80*IF('Tabulky jízd'!S72&gt;0,"1","0")</f>
        <v>0</v>
      </c>
      <c r="T66" s="4">
        <f>2*'Tabulky jízd'!T72*Vzdálenosti!$F$80-Vzdálenosti!$F$80*IF('Tabulky jízd'!T72&gt;0,"1","0")</f>
        <v>0</v>
      </c>
      <c r="U66" s="4">
        <f>2*'Tabulky jízd'!U72*Vzdálenosti!$F$80-Vzdálenosti!$F$80*IF('Tabulky jízd'!U72&gt;0,"1","0")</f>
        <v>438</v>
      </c>
      <c r="V66" s="4">
        <f>2*'Tabulky jízd'!V72*Vzdálenosti!$F$80-Vzdálenosti!$F$80*IF('Tabulky jízd'!V72&gt;0,"1","0")</f>
        <v>438</v>
      </c>
      <c r="W66" s="4">
        <f>2*'Tabulky jízd'!W72*Vzdálenosti!$F$80-Vzdálenosti!$F$80*IF('Tabulky jízd'!W72&gt;0,"1","0")</f>
        <v>0</v>
      </c>
      <c r="X66" s="4">
        <f>2*'Tabulky jízd'!X72*Vzdálenosti!$F$80-Vzdálenosti!$F$80*IF('Tabulky jízd'!X72&gt;0,"1","0")</f>
        <v>0</v>
      </c>
      <c r="Y66" s="4">
        <f>2*'Tabulky jízd'!Y72*Vzdálenosti!$F$80-Vzdálenosti!$F$80*IF('Tabulky jízd'!Y72&gt;0,"1","0")</f>
        <v>0</v>
      </c>
      <c r="Z66" s="4">
        <f>2*'Tabulky jízd'!Z72*Vzdálenosti!$F$80-Vzdálenosti!$F$80*IF('Tabulky jízd'!Z72&gt;0,"1","0")</f>
        <v>0</v>
      </c>
      <c r="AA66" s="4">
        <f>2*'Tabulky jízd'!AA72*Vzdálenosti!$F$80-Vzdálenosti!$F$80*IF('Tabulky jízd'!AA72&gt;0,"1","0")</f>
        <v>438</v>
      </c>
      <c r="AB66" s="4">
        <f>2*'Tabulky jízd'!AB72*Vzdálenosti!$F$80-Vzdálenosti!$F$80*IF('Tabulky jízd'!AB72&gt;0,"1","0")</f>
        <v>1022</v>
      </c>
      <c r="AC66" s="4">
        <f>2*'Tabulky jízd'!AC72*Vzdálenosti!$F$80-Vzdálenosti!$F$80*IF('Tabulky jízd'!AC72&gt;0,"1","0")</f>
        <v>0</v>
      </c>
      <c r="AD66" s="4">
        <f>2*'Tabulky jízd'!AD72*Vzdálenosti!$F$80-Vzdálenosti!$F$80*IF('Tabulky jízd'!AD72&gt;0,"1","0")</f>
        <v>0</v>
      </c>
      <c r="AE66" s="4">
        <f>2*'Tabulky jízd'!AE72*Vzdálenosti!$F$80-Vzdálenosti!$F$80*IF('Tabulky jízd'!AE72&gt;0,"1","0")</f>
        <v>0</v>
      </c>
      <c r="AF66" s="4">
        <f>2*'Tabulky jízd'!AF72*Vzdálenosti!$F$80-Vzdálenosti!$F$80*IF('Tabulky jízd'!AF72&gt;0,"1","0")</f>
        <v>0</v>
      </c>
      <c r="AG66" s="4">
        <f>2*'Tabulky jízd'!AG72*Vzdálenosti!$F$80-Vzdálenosti!$F$80*IF('Tabulky jízd'!AG72&gt;0,"1","0")</f>
        <v>0</v>
      </c>
      <c r="AH66" s="4">
        <f>2*'Tabulky jízd'!AH72*Vzdálenosti!$F$80-Vzdálenosti!$F$80*IF('Tabulky jízd'!AH72&gt;0,"1","0")</f>
        <v>0</v>
      </c>
      <c r="AI66" s="4">
        <f>2*'Tabulky jízd'!AI72*Vzdálenosti!$F$80-Vzdálenosti!$F$80*IF('Tabulky jízd'!AI72&gt;0,"1","0")</f>
        <v>0</v>
      </c>
      <c r="AJ66" s="4">
        <f>2*'Tabulky jízd'!AJ72*Vzdálenosti!$F$80-Vzdálenosti!$F$80*IF('Tabulky jízd'!AJ72&gt;0,"1","0")</f>
        <v>1314</v>
      </c>
      <c r="AK66" s="4">
        <f>2*'Tabulky jízd'!AK72*Vzdálenosti!$F$80-Vzdálenosti!$F$80*IF('Tabulky jízd'!AK72&gt;0,"1","0")</f>
        <v>0</v>
      </c>
      <c r="AL66" s="4">
        <f>2*'Tabulky jízd'!AL72*Vzdálenosti!$F$80-Vzdálenosti!$F$80*IF('Tabulky jízd'!AL72&gt;0,"1","0")</f>
        <v>0</v>
      </c>
      <c r="AM66" s="4">
        <f>2*'Tabulky jízd'!AM72*Vzdálenosti!$F$80-Vzdálenosti!$F$80*IF('Tabulky jízd'!AM72&gt;0,"1","0")</f>
        <v>0</v>
      </c>
      <c r="AN66" s="4">
        <f>2*'Tabulky jízd'!AN72*Vzdálenosti!$F$80-Vzdálenosti!$F$80*IF('Tabulky jízd'!AN72&gt;0,"1","0")</f>
        <v>0</v>
      </c>
      <c r="AO66" s="4">
        <f>2*'Tabulky jízd'!AO72*Vzdálenosti!$F$80-Vzdálenosti!$F$80*IF('Tabulky jízd'!AO72&gt;0,"1","0")</f>
        <v>0</v>
      </c>
      <c r="AP66" s="4">
        <f>2*'Tabulky jízd'!AP72*Vzdálenosti!$F$80-Vzdálenosti!$F$80*IF('Tabulky jízd'!AP72&gt;0,"1","0")</f>
        <v>0</v>
      </c>
      <c r="AQ66" s="4">
        <f>2*'Tabulky jízd'!AQ72*Vzdálenosti!$F$80-Vzdálenosti!$F$80*IF('Tabulky jízd'!AQ72&gt;0,"1","0")</f>
        <v>0</v>
      </c>
      <c r="AR66" s="4">
        <f>2*'Tabulky jízd'!AR72*Vzdálenosti!$F$80-Vzdálenosti!$F$80*IF('Tabulky jízd'!AR72&gt;0,"1","0")</f>
        <v>0</v>
      </c>
      <c r="AS66" s="4">
        <f>2*'Tabulky jízd'!AS72*Vzdálenosti!$F$80-Vzdálenosti!$F$80*IF('Tabulky jízd'!AS72&gt;0,"1","0")</f>
        <v>0</v>
      </c>
      <c r="AT66" s="4">
        <f>2*'Tabulky jízd'!AT72*Vzdálenosti!$F$80-Vzdálenosti!$F$80*IF('Tabulky jízd'!AT72&gt;0,"1","0")</f>
        <v>0</v>
      </c>
      <c r="AU66" s="4">
        <f>2*'Tabulky jízd'!AU72*Vzdálenosti!$F$80-Vzdálenosti!$F$80*IF('Tabulky jízd'!AU72&gt;0,"1","0")</f>
        <v>0</v>
      </c>
      <c r="AV66" s="4">
        <f>2*'Tabulky jízd'!AV72*Vzdálenosti!$F$80-Vzdálenosti!$F$80*IF('Tabulky jízd'!AV72&gt;0,"1","0")</f>
        <v>0</v>
      </c>
      <c r="AW66" s="4">
        <f>2*'Tabulky jízd'!AW72*Vzdálenosti!$F$80-Vzdálenosti!$F$80*IF('Tabulky jízd'!AW72&gt;0,"1","0")</f>
        <v>0</v>
      </c>
      <c r="AX66" s="4">
        <f>2*'Tabulky jízd'!AX72*Vzdálenosti!$F$80-Vzdálenosti!$F$80*IF('Tabulky jízd'!AX72&gt;0,"1","0")</f>
        <v>0</v>
      </c>
      <c r="AY66" s="4">
        <f>2*'Tabulky jízd'!AY72*Vzdálenosti!$F$80-Vzdálenosti!$F$80*IF('Tabulky jízd'!AY72&gt;0,"1","0")</f>
        <v>0</v>
      </c>
      <c r="AZ66" s="4">
        <f>2*'Tabulky jízd'!AZ72*Vzdálenosti!$F$80-Vzdálenosti!$F$80*IF('Tabulky jízd'!AZ72&gt;0,"1","0")</f>
        <v>438</v>
      </c>
      <c r="BA66" s="4">
        <f>2*'Tabulky jízd'!BA72*Vzdálenosti!$F$80-Vzdálenosti!$F$80*IF('Tabulky jízd'!BA72&gt;0,"1","0")</f>
        <v>0</v>
      </c>
      <c r="BB66" s="4">
        <f>2*'Tabulky jízd'!BB72*Vzdálenosti!$F$80-Vzdálenosti!$F$80*IF('Tabulky jízd'!BB72&gt;0,"1","0")</f>
        <v>0</v>
      </c>
      <c r="BC66" s="4">
        <f>2*'Tabulky jízd'!BC72*Vzdálenosti!$F$80-Vzdálenosti!$F$80*IF('Tabulky jízd'!BC72&gt;0,"1","0")</f>
        <v>0</v>
      </c>
      <c r="BD66" s="4">
        <f>2*'Tabulky jízd'!BD72*Vzdálenosti!$F$80-Vzdálenosti!$F$80*IF('Tabulky jízd'!BD72&gt;0,"1","0")</f>
        <v>0</v>
      </c>
      <c r="BE66" s="4">
        <f>2*'Tabulky jízd'!BE72*Vzdálenosti!$F$80-Vzdálenosti!$F$80*IF('Tabulky jízd'!BE72&gt;0,"1","0")</f>
        <v>0</v>
      </c>
      <c r="BF66" s="4">
        <f>2*'Tabulky jízd'!BF72*Vzdálenosti!$F$80-Vzdálenosti!$F$80*IF('Tabulky jízd'!BF72&gt;0,"1","0")</f>
        <v>0</v>
      </c>
      <c r="BG66" s="4">
        <f>2*'Tabulky jízd'!BG72*Vzdálenosti!$F$80-Vzdálenosti!$F$80*IF('Tabulky jízd'!BG72&gt;0,"1","0")</f>
        <v>0</v>
      </c>
      <c r="BH66" s="4">
        <f>2*'Tabulky jízd'!BH72*Vzdálenosti!$F$80-Vzdálenosti!$F$80*IF('Tabulky jízd'!BH72&gt;0,"1","0")</f>
        <v>1022</v>
      </c>
      <c r="BI66" s="4">
        <f>2*'Tabulky jízd'!BI72*Vzdálenosti!$F$80-Vzdálenosti!$F$80*IF('Tabulky jízd'!BI72&gt;0,"1","0")</f>
        <v>1314</v>
      </c>
      <c r="BJ66" s="4">
        <f>2*'Tabulky jízd'!BJ72*Vzdálenosti!$F$80-Vzdálenosti!$F$80*IF('Tabulky jízd'!BJ72&gt;0,"1","0")</f>
        <v>0</v>
      </c>
      <c r="BK66" s="4">
        <f>2*'Tabulky jízd'!BK72*Vzdálenosti!$F$80-Vzdálenosti!$F$80*IF('Tabulky jízd'!BK72&gt;0,"1","0")</f>
        <v>438</v>
      </c>
      <c r="BL66" s="4">
        <f>2*'Tabulky jízd'!BL72*Vzdálenosti!$F$80-Vzdálenosti!$F$80*IF('Tabulky jízd'!BL72&gt;0,"1","0")</f>
        <v>0</v>
      </c>
      <c r="BM66" s="4">
        <f>2*'Tabulky jízd'!BM72*Vzdálenosti!$F$80-Vzdálenosti!$F$80*IF('Tabulky jízd'!BM72&gt;0,"1","0")</f>
        <v>0</v>
      </c>
      <c r="BN66" s="4">
        <f>2*'Tabulky jízd'!BN72*Vzdálenosti!$F$80-Vzdálenosti!$F$80*IF('Tabulky jízd'!BN72&gt;0,"1","0")</f>
        <v>0</v>
      </c>
      <c r="BO66" s="4">
        <f>2*'Tabulky jízd'!BO72*Vzdálenosti!$F$80-Vzdálenosti!$F$80*IF('Tabulky jízd'!BO72&gt;0,"1","0")</f>
        <v>0</v>
      </c>
      <c r="BP66" s="4">
        <f>2*'Tabulky jízd'!BP72*Vzdálenosti!$F$80-Vzdálenosti!$F$80*IF('Tabulky jízd'!BP72&gt;0,"1","0")</f>
        <v>0</v>
      </c>
      <c r="BQ66" s="4">
        <f>2*'Tabulky jízd'!BQ72*Vzdálenosti!$F$80-Vzdálenosti!$F$80*IF('Tabulky jízd'!BQ72&gt;0,"1","0")</f>
        <v>0</v>
      </c>
      <c r="BR66" s="4">
        <f>2*'Tabulky jízd'!BR72*Vzdálenosti!$F$80-Vzdálenosti!$F$80*IF('Tabulky jízd'!BR72&gt;0,"1","0")</f>
        <v>0</v>
      </c>
      <c r="BS66" s="4">
        <f>2*'Tabulky jízd'!BS72*Vzdálenosti!$F$80-Vzdálenosti!$F$80*IF('Tabulky jízd'!BS72&gt;0,"1","0")</f>
        <v>0</v>
      </c>
      <c r="BT66" s="4">
        <f>2*'Tabulky jízd'!BT72*Vzdálenosti!$F$80-Vzdálenosti!$F$80*IF('Tabulky jízd'!BT72&gt;0,"1","0")</f>
        <v>0</v>
      </c>
      <c r="BU66" s="4">
        <f>2*'Tabulky jízd'!BU72*Vzdálenosti!$F$80-Vzdálenosti!$F$80*IF('Tabulky jízd'!BU72&gt;0,"1","0")</f>
        <v>0</v>
      </c>
      <c r="BV66" s="4">
        <f>2*'Tabulky jízd'!BV72*Vzdálenosti!$F$80-Vzdálenosti!$F$80*IF('Tabulky jízd'!BV72&gt;0,"1","0")</f>
        <v>0</v>
      </c>
      <c r="BW66" s="4">
        <f>2*'Tabulky jízd'!BW72*Vzdálenosti!$F$80-Vzdálenosti!$F$80*IF('Tabulky jízd'!BW72&gt;0,"1","0")</f>
        <v>0</v>
      </c>
      <c r="BX66" s="4">
        <f>2*'Tabulky jízd'!BX72*Vzdálenosti!$F$80-Vzdálenosti!$F$80*IF('Tabulky jízd'!BX72&gt;0,"1","0")</f>
        <v>0</v>
      </c>
      <c r="BY66" s="4">
        <f>2*'Tabulky jízd'!BY72*Vzdálenosti!$F$80-Vzdálenosti!$F$80*IF('Tabulky jízd'!BY72&gt;0,"1","0")</f>
        <v>0</v>
      </c>
      <c r="BZ66" s="4">
        <f>2*'Tabulky jízd'!BZ72*Vzdálenosti!$F$80-Vzdálenosti!$F$80*IF('Tabulky jízd'!BZ72&gt;0,"1","0")</f>
        <v>730</v>
      </c>
      <c r="CA66" s="4">
        <f>2*'Tabulky jízd'!CA72*Vzdálenosti!$F$80-Vzdálenosti!$F$80*IF('Tabulky jízd'!CA72&gt;0,"1","0")</f>
        <v>0</v>
      </c>
      <c r="CB66" s="4">
        <f>2*'Tabulky jízd'!CB72*Vzdálenosti!$F$80-Vzdálenosti!$F$80*IF('Tabulky jízd'!CB72&gt;0,"1","0")</f>
        <v>0</v>
      </c>
      <c r="CC66" s="4">
        <f>2*'Tabulky jízd'!CC72*Vzdálenosti!$F$80-Vzdálenosti!$F$80*IF('Tabulky jízd'!CC72&gt;0,"1","0")</f>
        <v>0</v>
      </c>
      <c r="CD66" s="4">
        <f>2*'Tabulky jízd'!CD72*Vzdálenosti!$F$80-Vzdálenosti!$F$80*IF('Tabulky jízd'!CD72&gt;0,"1","0")</f>
        <v>0</v>
      </c>
      <c r="CE66" s="4">
        <f>2*'Tabulky jízd'!CE72*Vzdálenosti!$F$80-Vzdálenosti!$F$80*IF('Tabulky jízd'!CE72&gt;0,"1","0")</f>
        <v>0</v>
      </c>
      <c r="CF66" s="4">
        <f>2*'Tabulky jízd'!CF72*Vzdálenosti!$F$80-Vzdálenosti!$F$80*IF('Tabulky jízd'!CF72&gt;0,"1","0")</f>
        <v>0</v>
      </c>
      <c r="CG66" s="4">
        <f>2*'Tabulky jízd'!CG72*Vzdálenosti!$F$80-Vzdálenosti!$F$80*IF('Tabulky jízd'!CG72&gt;0,"1","0")</f>
        <v>0</v>
      </c>
      <c r="CH66" s="4">
        <f>2*'Tabulky jízd'!CH72*Vzdálenosti!$F$80-Vzdálenosti!$F$80*IF('Tabulky jízd'!CH72&gt;0,"1","0")</f>
        <v>0</v>
      </c>
      <c r="CI66" s="4">
        <f>2*'Tabulky jízd'!CI72*Vzdálenosti!$F$80-Vzdálenosti!$F$80*IF('Tabulky jízd'!CI72&gt;0,"1","0")</f>
        <v>0</v>
      </c>
      <c r="CJ66" s="4">
        <f>2*'Tabulky jízd'!CJ72*Vzdálenosti!$F$80-Vzdálenosti!$F$80*IF('Tabulky jízd'!CJ72&gt;0,"1","0")</f>
        <v>730</v>
      </c>
      <c r="CK66" s="4">
        <f>2*'Tabulky jízd'!CK72*Vzdálenosti!$F$80-Vzdálenosti!$F$80*IF('Tabulky jízd'!CK72&gt;0,"1","0")</f>
        <v>0</v>
      </c>
      <c r="CL66" s="4">
        <f>2*'Tabulky jízd'!CL72*Vzdálenosti!$F$80-Vzdálenosti!$F$80*IF('Tabulky jízd'!CL72&gt;0,"1","0")</f>
        <v>0</v>
      </c>
      <c r="CM66" s="4">
        <f>2*'Tabulky jízd'!CM72*Vzdálenosti!$F$80-Vzdálenosti!$F$80*IF('Tabulky jízd'!CM72&gt;0,"1","0")</f>
        <v>0</v>
      </c>
      <c r="CN66" s="4">
        <f>2*'Tabulky jízd'!CN72*Vzdálenosti!$F$80-Vzdálenosti!$F$80*IF('Tabulky jízd'!CN72&gt;0,"1","0")</f>
        <v>0</v>
      </c>
      <c r="CO66" s="4">
        <f>2*'Tabulky jízd'!CO72*Vzdálenosti!$F$80-Vzdálenosti!$F$80*IF('Tabulky jízd'!CO72&gt;0,"1","0")</f>
        <v>0</v>
      </c>
      <c r="CP66" s="4">
        <f>2*'Tabulky jízd'!CP72*Vzdálenosti!$F$80-Vzdálenosti!$F$80*IF('Tabulky jízd'!CP72&gt;0,"1","0")</f>
        <v>0</v>
      </c>
      <c r="CQ66" s="4">
        <f>2*'Tabulky jízd'!CQ72*Vzdálenosti!$F$80-Vzdálenosti!$F$80*IF('Tabulky jízd'!CQ72&gt;0,"1","0")</f>
        <v>0</v>
      </c>
      <c r="CR66" s="4">
        <f>2*'Tabulky jízd'!CR72*Vzdálenosti!$F$80-Vzdálenosti!$F$80*IF('Tabulky jízd'!CR72&gt;0,"1","0")</f>
        <v>0</v>
      </c>
      <c r="CS66" s="4">
        <f>2*'Tabulky jízd'!CS72*Vzdálenosti!$F$80-Vzdálenosti!$F$80*IF('Tabulky jízd'!CS72&gt;0,"1","0")</f>
        <v>0</v>
      </c>
      <c r="CT66" s="4">
        <f>2*'Tabulky jízd'!CT72*Vzdálenosti!$F$80-Vzdálenosti!$F$80*IF('Tabulky jízd'!CT72&gt;0,"1","0")</f>
        <v>0</v>
      </c>
      <c r="CU66" s="4">
        <f>2*'Tabulky jízd'!CU72*Vzdálenosti!$F$80-Vzdálenosti!$F$80*IF('Tabulky jízd'!CU72&gt;0,"1","0")</f>
        <v>1022</v>
      </c>
      <c r="CV66" s="4">
        <f>2*'Tabulky jízd'!CV72*Vzdálenosti!$F$80-Vzdálenosti!$F$80*IF('Tabulky jízd'!CV72&gt;0,"1","0")</f>
        <v>146</v>
      </c>
      <c r="CW66" s="16">
        <f t="shared" si="4"/>
        <v>9490</v>
      </c>
    </row>
    <row r="67" spans="1:101" s="15" customFormat="1" x14ac:dyDescent="0.25">
      <c r="A67" s="19"/>
      <c r="B67" s="16" t="s">
        <v>55</v>
      </c>
      <c r="C67" s="16" t="s">
        <v>54</v>
      </c>
      <c r="D67" s="156" t="s">
        <v>100</v>
      </c>
      <c r="E67" s="4" t="s">
        <v>66</v>
      </c>
      <c r="F67" s="16">
        <v>3</v>
      </c>
      <c r="G67" s="16"/>
      <c r="H67" s="4">
        <f>2*'Tabulky jízd'!H73*Vzdálenosti!$F$81-Vzdálenosti!$F$81*IF('Tabulky jízd'!H73&gt;0,"1","0")</f>
        <v>0</v>
      </c>
      <c r="I67" s="4">
        <f>2*'Tabulky jízd'!I73*Vzdálenosti!$F$81-Vzdálenosti!$F$81*IF('Tabulky jízd'!I73&gt;0,"1","0")</f>
        <v>0</v>
      </c>
      <c r="J67" s="4">
        <f>2*'Tabulky jízd'!J73*Vzdálenosti!$F$81-Vzdálenosti!$F$81*IF('Tabulky jízd'!J73&gt;0,"1","0")</f>
        <v>0</v>
      </c>
      <c r="K67" s="4">
        <f>2*'Tabulky jízd'!K73*Vzdálenosti!$F$81-Vzdálenosti!$F$81*IF('Tabulky jízd'!K73&gt;0,"1","0")</f>
        <v>0</v>
      </c>
      <c r="L67" s="4">
        <f>2*'Tabulky jízd'!L73*Vzdálenosti!$F$81-Vzdálenosti!$F$81*IF('Tabulky jízd'!L73&gt;0,"1","0")</f>
        <v>0</v>
      </c>
      <c r="M67" s="4">
        <f>2*'Tabulky jízd'!M73*Vzdálenosti!$F$81-Vzdálenosti!$F$81*IF('Tabulky jízd'!M73&gt;0,"1","0")</f>
        <v>0</v>
      </c>
      <c r="N67" s="4">
        <f>2*'Tabulky jízd'!N73*Vzdálenosti!$F$81-Vzdálenosti!$F$81*IF('Tabulky jízd'!N73&gt;0,"1","0")</f>
        <v>0</v>
      </c>
      <c r="O67" s="4">
        <f>2*'Tabulky jízd'!O73*Vzdálenosti!$F$81-Vzdálenosti!$F$81*IF('Tabulky jízd'!O73&gt;0,"1","0")</f>
        <v>146</v>
      </c>
      <c r="P67" s="4">
        <f>2*'Tabulky jízd'!P73*Vzdálenosti!$F$81-Vzdálenosti!$F$81*IF('Tabulky jízd'!P73&gt;0,"1","0")</f>
        <v>1606</v>
      </c>
      <c r="Q67" s="4">
        <f>2*'Tabulky jízd'!Q73*Vzdálenosti!$F$81-Vzdálenosti!$F$81*IF('Tabulky jízd'!Q73&gt;0,"1","0")</f>
        <v>0</v>
      </c>
      <c r="R67" s="4">
        <f>2*'Tabulky jízd'!R73*Vzdálenosti!$F$81-Vzdálenosti!$F$81*IF('Tabulky jízd'!R73&gt;0,"1","0")</f>
        <v>2774</v>
      </c>
      <c r="S67" s="4">
        <f>2*'Tabulky jízd'!S73*Vzdálenosti!$F$81-Vzdálenosti!$F$81*IF('Tabulky jízd'!S73&gt;0,"1","0")</f>
        <v>2190</v>
      </c>
      <c r="T67" s="4">
        <f>2*'Tabulky jízd'!T73*Vzdálenosti!$F$81-Vzdálenosti!$F$81*IF('Tabulky jízd'!T73&gt;0,"1","0")</f>
        <v>0</v>
      </c>
      <c r="U67" s="4">
        <f>2*'Tabulky jízd'!U73*Vzdálenosti!$F$81-Vzdálenosti!$F$81*IF('Tabulky jízd'!U73&gt;0,"1","0")</f>
        <v>0</v>
      </c>
      <c r="V67" s="4">
        <f>2*'Tabulky jízd'!V73*Vzdálenosti!$F$81-Vzdálenosti!$F$81*IF('Tabulky jízd'!V73&gt;0,"1","0")</f>
        <v>730</v>
      </c>
      <c r="W67" s="4">
        <f>2*'Tabulky jízd'!W73*Vzdálenosti!$F$81-Vzdálenosti!$F$81*IF('Tabulky jízd'!W73&gt;0,"1","0")</f>
        <v>438</v>
      </c>
      <c r="X67" s="4">
        <f>2*'Tabulky jízd'!X73*Vzdálenosti!$F$81-Vzdálenosti!$F$81*IF('Tabulky jízd'!X73&gt;0,"1","0")</f>
        <v>0</v>
      </c>
      <c r="Y67" s="4">
        <f>2*'Tabulky jízd'!Y73*Vzdálenosti!$F$81-Vzdálenosti!$F$81*IF('Tabulky jízd'!Y73&gt;0,"1","0")</f>
        <v>0</v>
      </c>
      <c r="Z67" s="4">
        <f>2*'Tabulky jízd'!Z73*Vzdálenosti!$F$81-Vzdálenosti!$F$81*IF('Tabulky jízd'!Z73&gt;0,"1","0")</f>
        <v>0</v>
      </c>
      <c r="AA67" s="4">
        <f>2*'Tabulky jízd'!AA73*Vzdálenosti!$F$81-Vzdálenosti!$F$81*IF('Tabulky jízd'!AA73&gt;0,"1","0")</f>
        <v>0</v>
      </c>
      <c r="AB67" s="4">
        <f>2*'Tabulky jízd'!AB73*Vzdálenosti!$F$81-Vzdálenosti!$F$81*IF('Tabulky jízd'!AB73&gt;0,"1","0")</f>
        <v>0</v>
      </c>
      <c r="AC67" s="4">
        <f>2*'Tabulky jízd'!AC73*Vzdálenosti!$F$81-Vzdálenosti!$F$81*IF('Tabulky jízd'!AC73&gt;0,"1","0")</f>
        <v>0</v>
      </c>
      <c r="AD67" s="4">
        <f>2*'Tabulky jízd'!AD73*Vzdálenosti!$F$81-Vzdálenosti!$F$81*IF('Tabulky jízd'!AD73&gt;0,"1","0")</f>
        <v>0</v>
      </c>
      <c r="AE67" s="4">
        <f>2*'Tabulky jízd'!AE73*Vzdálenosti!$F$81-Vzdálenosti!$F$81*IF('Tabulky jízd'!AE73&gt;0,"1","0")</f>
        <v>0</v>
      </c>
      <c r="AF67" s="4">
        <f>2*'Tabulky jízd'!AF73*Vzdálenosti!$F$81-Vzdálenosti!$F$81*IF('Tabulky jízd'!AF73&gt;0,"1","0")</f>
        <v>0</v>
      </c>
      <c r="AG67" s="4">
        <f>2*'Tabulky jízd'!AG73*Vzdálenosti!$F$81-Vzdálenosti!$F$81*IF('Tabulky jízd'!AG73&gt;0,"1","0")</f>
        <v>0</v>
      </c>
      <c r="AH67" s="4">
        <f>2*'Tabulky jízd'!AH73*Vzdálenosti!$F$81-Vzdálenosti!$F$81*IF('Tabulky jízd'!AH73&gt;0,"1","0")</f>
        <v>0</v>
      </c>
      <c r="AI67" s="4">
        <f>2*'Tabulky jízd'!AI73*Vzdálenosti!$F$81-Vzdálenosti!$F$81*IF('Tabulky jízd'!AI73&gt;0,"1","0")</f>
        <v>0</v>
      </c>
      <c r="AJ67" s="4">
        <f>2*'Tabulky jízd'!AJ73*Vzdálenosti!$F$81-Vzdálenosti!$F$81*IF('Tabulky jízd'!AJ73&gt;0,"1","0")</f>
        <v>0</v>
      </c>
      <c r="AK67" s="4">
        <f>2*'Tabulky jízd'!AK73*Vzdálenosti!$F$81-Vzdálenosti!$F$81*IF('Tabulky jízd'!AK73&gt;0,"1","0")</f>
        <v>1022</v>
      </c>
      <c r="AL67" s="4">
        <f>2*'Tabulky jízd'!AL73*Vzdálenosti!$F$81-Vzdálenosti!$F$81*IF('Tabulky jízd'!AL73&gt;0,"1","0")</f>
        <v>0</v>
      </c>
      <c r="AM67" s="4">
        <f>2*'Tabulky jízd'!AM73*Vzdálenosti!$F$81-Vzdálenosti!$F$81*IF('Tabulky jízd'!AM73&gt;0,"1","0")</f>
        <v>1606</v>
      </c>
      <c r="AN67" s="4">
        <f>2*'Tabulky jízd'!AN73*Vzdálenosti!$F$81-Vzdálenosti!$F$81*IF('Tabulky jízd'!AN73&gt;0,"1","0")</f>
        <v>2774</v>
      </c>
      <c r="AO67" s="4">
        <f>2*'Tabulky jízd'!AO73*Vzdálenosti!$F$81-Vzdálenosti!$F$81*IF('Tabulky jízd'!AO73&gt;0,"1","0")</f>
        <v>0</v>
      </c>
      <c r="AP67" s="4">
        <f>2*'Tabulky jízd'!AP73*Vzdálenosti!$F$81-Vzdálenosti!$F$81*IF('Tabulky jízd'!AP73&gt;0,"1","0")</f>
        <v>1022</v>
      </c>
      <c r="AQ67" s="4">
        <f>2*'Tabulky jízd'!AQ73*Vzdálenosti!$F$81-Vzdálenosti!$F$81*IF('Tabulky jízd'!AQ73&gt;0,"1","0")</f>
        <v>2190</v>
      </c>
      <c r="AR67" s="4">
        <f>2*'Tabulky jízd'!AR73*Vzdálenosti!$F$81-Vzdálenosti!$F$81*IF('Tabulky jízd'!AR73&gt;0,"1","0")</f>
        <v>0</v>
      </c>
      <c r="AS67" s="4">
        <f>2*'Tabulky jízd'!AS73*Vzdálenosti!$F$81-Vzdálenosti!$F$81*IF('Tabulky jízd'!AS73&gt;0,"1","0")</f>
        <v>1606</v>
      </c>
      <c r="AT67" s="4">
        <f>2*'Tabulky jízd'!AT73*Vzdálenosti!$F$81-Vzdálenosti!$F$81*IF('Tabulky jízd'!AT73&gt;0,"1","0")</f>
        <v>2774</v>
      </c>
      <c r="AU67" s="4">
        <f>2*'Tabulky jízd'!AU73*Vzdálenosti!$F$81-Vzdálenosti!$F$81*IF('Tabulky jízd'!AU73&gt;0,"1","0")</f>
        <v>0</v>
      </c>
      <c r="AV67" s="4">
        <f>2*'Tabulky jízd'!AV73*Vzdálenosti!$F$81-Vzdálenosti!$F$81*IF('Tabulky jízd'!AV73&gt;0,"1","0")</f>
        <v>2190</v>
      </c>
      <c r="AW67" s="4">
        <f>2*'Tabulky jízd'!AW73*Vzdálenosti!$F$81-Vzdálenosti!$F$81*IF('Tabulky jízd'!AW73&gt;0,"1","0")</f>
        <v>2774</v>
      </c>
      <c r="AX67" s="4">
        <f>2*'Tabulky jízd'!AX73*Vzdálenosti!$F$81-Vzdálenosti!$F$81*IF('Tabulky jízd'!AX73&gt;0,"1","0")</f>
        <v>0</v>
      </c>
      <c r="AY67" s="4">
        <f>2*'Tabulky jízd'!AY73*Vzdálenosti!$F$81-Vzdálenosti!$F$81*IF('Tabulky jízd'!AY73&gt;0,"1","0")</f>
        <v>3066</v>
      </c>
      <c r="AZ67" s="4">
        <f>2*'Tabulky jízd'!AZ73*Vzdálenosti!$F$81-Vzdálenosti!$F$81*IF('Tabulky jízd'!AZ73&gt;0,"1","0")</f>
        <v>1606</v>
      </c>
      <c r="BA67" s="4">
        <f>2*'Tabulky jízd'!BA73*Vzdálenosti!$F$81-Vzdálenosti!$F$81*IF('Tabulky jízd'!BA73&gt;0,"1","0")</f>
        <v>0</v>
      </c>
      <c r="BB67" s="4">
        <f>2*'Tabulky jízd'!BB73*Vzdálenosti!$F$81-Vzdálenosti!$F$81*IF('Tabulky jízd'!BB73&gt;0,"1","0")</f>
        <v>0</v>
      </c>
      <c r="BC67" s="4">
        <f>2*'Tabulky jízd'!BC73*Vzdálenosti!$F$81-Vzdálenosti!$F$81*IF('Tabulky jízd'!BC73&gt;0,"1","0")</f>
        <v>0</v>
      </c>
      <c r="BD67" s="4">
        <f>2*'Tabulky jízd'!BD73*Vzdálenosti!$F$81-Vzdálenosti!$F$81*IF('Tabulky jízd'!BD73&gt;0,"1","0")</f>
        <v>0</v>
      </c>
      <c r="BE67" s="4">
        <f>2*'Tabulky jízd'!BE73*Vzdálenosti!$F$81-Vzdálenosti!$F$81*IF('Tabulky jízd'!BE73&gt;0,"1","0")</f>
        <v>0</v>
      </c>
      <c r="BF67" s="4">
        <f>2*'Tabulky jízd'!BF73*Vzdálenosti!$F$81-Vzdálenosti!$F$81*IF('Tabulky jízd'!BF73&gt;0,"1","0")</f>
        <v>0</v>
      </c>
      <c r="BG67" s="4">
        <f>2*'Tabulky jízd'!BG73*Vzdálenosti!$F$81-Vzdálenosti!$F$81*IF('Tabulky jízd'!BG73&gt;0,"1","0")</f>
        <v>0</v>
      </c>
      <c r="BH67" s="4">
        <f>2*'Tabulky jízd'!BH73*Vzdálenosti!$F$81-Vzdálenosti!$F$81*IF('Tabulky jízd'!BH73&gt;0,"1","0")</f>
        <v>0</v>
      </c>
      <c r="BI67" s="4">
        <f>2*'Tabulky jízd'!BI73*Vzdálenosti!$F$81-Vzdálenosti!$F$81*IF('Tabulky jízd'!BI73&gt;0,"1","0")</f>
        <v>0</v>
      </c>
      <c r="BJ67" s="4">
        <f>2*'Tabulky jízd'!BJ73*Vzdálenosti!$F$81-Vzdálenosti!$F$81*IF('Tabulky jízd'!BJ73&gt;0,"1","0")</f>
        <v>0</v>
      </c>
      <c r="BK67" s="4">
        <f>2*'Tabulky jízd'!BK73*Vzdálenosti!$F$81-Vzdálenosti!$F$81*IF('Tabulky jízd'!BK73&gt;0,"1","0")</f>
        <v>0</v>
      </c>
      <c r="BL67" s="4">
        <f>2*'Tabulky jízd'!BL73*Vzdálenosti!$F$81-Vzdálenosti!$F$81*IF('Tabulky jízd'!BL73&gt;0,"1","0")</f>
        <v>0</v>
      </c>
      <c r="BM67" s="4">
        <f>2*'Tabulky jízd'!BM73*Vzdálenosti!$F$81-Vzdálenosti!$F$81*IF('Tabulky jízd'!BM73&gt;0,"1","0")</f>
        <v>0</v>
      </c>
      <c r="BN67" s="4">
        <f>2*'Tabulky jízd'!BN73*Vzdálenosti!$F$81-Vzdálenosti!$F$81*IF('Tabulky jízd'!BN73&gt;0,"1","0")</f>
        <v>0</v>
      </c>
      <c r="BO67" s="4">
        <f>2*'Tabulky jízd'!BO73*Vzdálenosti!$F$81-Vzdálenosti!$F$81*IF('Tabulky jízd'!BO73&gt;0,"1","0")</f>
        <v>2774</v>
      </c>
      <c r="BP67" s="4">
        <f>2*'Tabulky jízd'!BP73*Vzdálenosti!$F$81-Vzdálenosti!$F$81*IF('Tabulky jízd'!BP73&gt;0,"1","0")</f>
        <v>0</v>
      </c>
      <c r="BQ67" s="4">
        <f>2*'Tabulky jízd'!BQ73*Vzdálenosti!$F$81-Vzdálenosti!$F$81*IF('Tabulky jízd'!BQ73&gt;0,"1","0")</f>
        <v>2190</v>
      </c>
      <c r="BR67" s="4">
        <f>2*'Tabulky jízd'!BR73*Vzdálenosti!$F$81-Vzdálenosti!$F$81*IF('Tabulky jízd'!BR73&gt;0,"1","0")</f>
        <v>2190</v>
      </c>
      <c r="BS67" s="4">
        <f>2*'Tabulky jízd'!BS73*Vzdálenosti!$F$81-Vzdálenosti!$F$81*IF('Tabulky jízd'!BS73&gt;0,"1","0")</f>
        <v>0</v>
      </c>
      <c r="BT67" s="4">
        <f>2*'Tabulky jízd'!BT73*Vzdálenosti!$F$81-Vzdálenosti!$F$81*IF('Tabulky jízd'!BT73&gt;0,"1","0")</f>
        <v>0</v>
      </c>
      <c r="BU67" s="4">
        <f>2*'Tabulky jízd'!BU73*Vzdálenosti!$F$81-Vzdálenosti!$F$81*IF('Tabulky jízd'!BU73&gt;0,"1","0")</f>
        <v>0</v>
      </c>
      <c r="BV67" s="4">
        <f>2*'Tabulky jízd'!BV73*Vzdálenosti!$F$81-Vzdálenosti!$F$81*IF('Tabulky jízd'!BV73&gt;0,"1","0")</f>
        <v>0</v>
      </c>
      <c r="BW67" s="4">
        <f>2*'Tabulky jízd'!BW73*Vzdálenosti!$F$81-Vzdálenosti!$F$81*IF('Tabulky jízd'!BW73&gt;0,"1","0")</f>
        <v>0</v>
      </c>
      <c r="BX67" s="4">
        <f>2*'Tabulky jízd'!BX73*Vzdálenosti!$F$81-Vzdálenosti!$F$81*IF('Tabulky jízd'!BX73&gt;0,"1","0")</f>
        <v>0</v>
      </c>
      <c r="BY67" s="4">
        <f>2*'Tabulky jízd'!BY73*Vzdálenosti!$F$81-Vzdálenosti!$F$81*IF('Tabulky jízd'!BY73&gt;0,"1","0")</f>
        <v>0</v>
      </c>
      <c r="BZ67" s="4">
        <f>2*'Tabulky jízd'!BZ73*Vzdálenosti!$F$81-Vzdálenosti!$F$81*IF('Tabulky jízd'!BZ73&gt;0,"1","0")</f>
        <v>1898</v>
      </c>
      <c r="CA67" s="4">
        <f>2*'Tabulky jízd'!CA73*Vzdálenosti!$F$81-Vzdálenosti!$F$81*IF('Tabulky jízd'!CA73&gt;0,"1","0")</f>
        <v>0</v>
      </c>
      <c r="CB67" s="4">
        <f>2*'Tabulky jízd'!CB73*Vzdálenosti!$F$81-Vzdálenosti!$F$81*IF('Tabulky jízd'!CB73&gt;0,"1","0")</f>
        <v>0</v>
      </c>
      <c r="CC67" s="4">
        <f>2*'Tabulky jízd'!CC73*Vzdálenosti!$F$81-Vzdálenosti!$F$81*IF('Tabulky jízd'!CC73&gt;0,"1","0")</f>
        <v>0</v>
      </c>
      <c r="CD67" s="4">
        <f>2*'Tabulky jízd'!CD73*Vzdálenosti!$F$81-Vzdálenosti!$F$81*IF('Tabulky jízd'!CD73&gt;0,"1","0")</f>
        <v>0</v>
      </c>
      <c r="CE67" s="4">
        <f>2*'Tabulky jízd'!CE73*Vzdálenosti!$F$81-Vzdálenosti!$F$81*IF('Tabulky jízd'!CE73&gt;0,"1","0")</f>
        <v>0</v>
      </c>
      <c r="CF67" s="4">
        <f>2*'Tabulky jízd'!CF73*Vzdálenosti!$F$81-Vzdálenosti!$F$81*IF('Tabulky jízd'!CF73&gt;0,"1","0")</f>
        <v>0</v>
      </c>
      <c r="CG67" s="4">
        <f>2*'Tabulky jízd'!CG73*Vzdálenosti!$F$81-Vzdálenosti!$F$81*IF('Tabulky jízd'!CG73&gt;0,"1","0")</f>
        <v>0</v>
      </c>
      <c r="CH67" s="4">
        <f>2*'Tabulky jízd'!CH73*Vzdálenosti!$F$81-Vzdálenosti!$F$81*IF('Tabulky jízd'!CH73&gt;0,"1","0")</f>
        <v>0</v>
      </c>
      <c r="CI67" s="4">
        <f>2*'Tabulky jízd'!CI73*Vzdálenosti!$F$81-Vzdálenosti!$F$81*IF('Tabulky jízd'!CI73&gt;0,"1","0")</f>
        <v>0</v>
      </c>
      <c r="CJ67" s="4">
        <f>2*'Tabulky jízd'!CJ73*Vzdálenosti!$F$81-Vzdálenosti!$F$81*IF('Tabulky jízd'!CJ73&gt;0,"1","0")</f>
        <v>0</v>
      </c>
      <c r="CK67" s="4">
        <f>2*'Tabulky jízd'!CK73*Vzdálenosti!$F$81-Vzdálenosti!$F$81*IF('Tabulky jízd'!CK73&gt;0,"1","0")</f>
        <v>0</v>
      </c>
      <c r="CL67" s="4">
        <f>2*'Tabulky jízd'!CL73*Vzdálenosti!$F$81-Vzdálenosti!$F$81*IF('Tabulky jízd'!CL73&gt;0,"1","0")</f>
        <v>0</v>
      </c>
      <c r="CM67" s="4">
        <f>2*'Tabulky jízd'!CM73*Vzdálenosti!$F$81-Vzdálenosti!$F$81*IF('Tabulky jízd'!CM73&gt;0,"1","0")</f>
        <v>0</v>
      </c>
      <c r="CN67" s="4">
        <f>2*'Tabulky jízd'!CN73*Vzdálenosti!$F$81-Vzdálenosti!$F$81*IF('Tabulky jízd'!CN73&gt;0,"1","0")</f>
        <v>0</v>
      </c>
      <c r="CO67" s="4">
        <f>2*'Tabulky jízd'!CO73*Vzdálenosti!$F$81-Vzdálenosti!$F$81*IF('Tabulky jízd'!CO73&gt;0,"1","0")</f>
        <v>0</v>
      </c>
      <c r="CP67" s="4">
        <f>2*'Tabulky jízd'!CP73*Vzdálenosti!$F$81-Vzdálenosti!$F$81*IF('Tabulky jízd'!CP73&gt;0,"1","0")</f>
        <v>0</v>
      </c>
      <c r="CQ67" s="4">
        <f>2*'Tabulky jízd'!CQ73*Vzdálenosti!$F$81-Vzdálenosti!$F$81*IF('Tabulky jízd'!CQ73&gt;0,"1","0")</f>
        <v>0</v>
      </c>
      <c r="CR67" s="4">
        <f>2*'Tabulky jízd'!CR73*Vzdálenosti!$F$81-Vzdálenosti!$F$81*IF('Tabulky jízd'!CR73&gt;0,"1","0")</f>
        <v>0</v>
      </c>
      <c r="CS67" s="4">
        <f>2*'Tabulky jízd'!CS73*Vzdálenosti!$F$81-Vzdálenosti!$F$81*IF('Tabulky jízd'!CS73&gt;0,"1","0")</f>
        <v>0</v>
      </c>
      <c r="CT67" s="4">
        <f>2*'Tabulky jízd'!CT73*Vzdálenosti!$F$81-Vzdálenosti!$F$81*IF('Tabulky jízd'!CT73&gt;0,"1","0")</f>
        <v>0</v>
      </c>
      <c r="CU67" s="4">
        <f>2*'Tabulky jízd'!CU73*Vzdálenosti!$F$81-Vzdálenosti!$F$81*IF('Tabulky jízd'!CU73&gt;0,"1","0")</f>
        <v>0</v>
      </c>
      <c r="CV67" s="4">
        <f>2*'Tabulky jízd'!CV73*Vzdálenosti!$F$81-Vzdálenosti!$F$81*IF('Tabulky jízd'!CV73&gt;0,"1","0")</f>
        <v>1606</v>
      </c>
      <c r="CW67" s="16">
        <f t="shared" si="4"/>
        <v>41172</v>
      </c>
    </row>
    <row r="68" spans="1:101" s="15" customFormat="1" x14ac:dyDescent="0.25">
      <c r="A68" s="19"/>
      <c r="B68" s="16" t="s">
        <v>56</v>
      </c>
      <c r="C68" s="16" t="s">
        <v>54</v>
      </c>
      <c r="D68" s="156" t="s">
        <v>100</v>
      </c>
      <c r="E68" s="4" t="s">
        <v>67</v>
      </c>
      <c r="F68" s="16">
        <v>3</v>
      </c>
      <c r="G68" s="16"/>
      <c r="H68" s="4">
        <f>2*'Tabulky jízd'!H74*Vzdálenosti!$F$82-Vzdálenosti!$F$82*IF('Tabulky jízd'!H74&gt;0,"1","0")</f>
        <v>0</v>
      </c>
      <c r="I68" s="4">
        <f>2*'Tabulky jízd'!I74*Vzdálenosti!$F$82-Vzdálenosti!$F$82*IF('Tabulky jízd'!I74&gt;0,"1","0")</f>
        <v>0</v>
      </c>
      <c r="J68" s="4">
        <f>2*'Tabulky jízd'!J74*Vzdálenosti!$F$82-Vzdálenosti!$F$82*IF('Tabulky jízd'!J74&gt;0,"1","0")</f>
        <v>0</v>
      </c>
      <c r="K68" s="4">
        <f>2*'Tabulky jízd'!K74*Vzdálenosti!$F$82-Vzdálenosti!$F$82*IF('Tabulky jízd'!K74&gt;0,"1","0")</f>
        <v>0</v>
      </c>
      <c r="L68" s="4">
        <f>2*'Tabulky jízd'!L74*Vzdálenosti!$F$82-Vzdálenosti!$F$82*IF('Tabulky jízd'!L74&gt;0,"1","0")</f>
        <v>0</v>
      </c>
      <c r="M68" s="4">
        <f>2*'Tabulky jízd'!M74*Vzdálenosti!$F$82-Vzdálenosti!$F$82*IF('Tabulky jízd'!M74&gt;0,"1","0")</f>
        <v>0</v>
      </c>
      <c r="N68" s="4">
        <f>2*'Tabulky jízd'!N74*Vzdálenosti!$F$82-Vzdálenosti!$F$82*IF('Tabulky jízd'!N74&gt;0,"1","0")</f>
        <v>0</v>
      </c>
      <c r="O68" s="4">
        <f>2*'Tabulky jízd'!O74*Vzdálenosti!$F$82-Vzdálenosti!$F$82*IF('Tabulky jízd'!O74&gt;0,"1","0")</f>
        <v>0</v>
      </c>
      <c r="P68" s="4">
        <f>2*'Tabulky jízd'!P74*Vzdálenosti!$F$82-Vzdálenosti!$F$82*IF('Tabulky jízd'!P74&gt;0,"1","0")</f>
        <v>0</v>
      </c>
      <c r="Q68" s="4">
        <f>2*'Tabulky jízd'!Q74*Vzdálenosti!$F$82-Vzdálenosti!$F$82*IF('Tabulky jízd'!Q74&gt;0,"1","0")</f>
        <v>0</v>
      </c>
      <c r="R68" s="4">
        <f>2*'Tabulky jízd'!R74*Vzdálenosti!$F$82-Vzdálenosti!$F$82*IF('Tabulky jízd'!R74&gt;0,"1","0")</f>
        <v>0</v>
      </c>
      <c r="S68" s="4">
        <f>2*'Tabulky jízd'!S74*Vzdálenosti!$F$82-Vzdálenosti!$F$82*IF('Tabulky jízd'!S74&gt;0,"1","0")</f>
        <v>0</v>
      </c>
      <c r="T68" s="4">
        <f>2*'Tabulky jízd'!T74*Vzdálenosti!$F$82-Vzdálenosti!$F$82*IF('Tabulky jízd'!T74&gt;0,"1","0")</f>
        <v>0</v>
      </c>
      <c r="U68" s="4">
        <f>2*'Tabulky jízd'!U74*Vzdálenosti!$F$82-Vzdálenosti!$F$82*IF('Tabulky jízd'!U74&gt;0,"1","0")</f>
        <v>0</v>
      </c>
      <c r="V68" s="4">
        <f>2*'Tabulky jízd'!V74*Vzdálenosti!$F$82-Vzdálenosti!$F$82*IF('Tabulky jízd'!V74&gt;0,"1","0")</f>
        <v>0</v>
      </c>
      <c r="W68" s="4">
        <f>2*'Tabulky jízd'!W74*Vzdálenosti!$F$82-Vzdálenosti!$F$82*IF('Tabulky jízd'!W74&gt;0,"1","0")</f>
        <v>136</v>
      </c>
      <c r="X68" s="4">
        <f>2*'Tabulky jízd'!X74*Vzdálenosti!$F$82-Vzdálenosti!$F$82*IF('Tabulky jízd'!X74&gt;0,"1","0")</f>
        <v>952</v>
      </c>
      <c r="Y68" s="4">
        <f>2*'Tabulky jízd'!Y74*Vzdálenosti!$F$82-Vzdálenosti!$F$82*IF('Tabulky jízd'!Y74&gt;0,"1","0")</f>
        <v>680</v>
      </c>
      <c r="Z68" s="4">
        <f>2*'Tabulky jízd'!Z74*Vzdálenosti!$F$82-Vzdálenosti!$F$82*IF('Tabulky jízd'!Z74&gt;0,"1","0")</f>
        <v>680</v>
      </c>
      <c r="AA68" s="4">
        <f>2*'Tabulky jízd'!AA74*Vzdálenosti!$F$82-Vzdálenosti!$F$82*IF('Tabulky jízd'!AA74&gt;0,"1","0")</f>
        <v>0</v>
      </c>
      <c r="AB68" s="4">
        <f>2*'Tabulky jízd'!AB74*Vzdálenosti!$F$82-Vzdálenosti!$F$82*IF('Tabulky jízd'!AB74&gt;0,"1","0")</f>
        <v>0</v>
      </c>
      <c r="AC68" s="4">
        <f>2*'Tabulky jízd'!AC74*Vzdálenosti!$F$82-Vzdálenosti!$F$82*IF('Tabulky jízd'!AC74&gt;0,"1","0")</f>
        <v>0</v>
      </c>
      <c r="AD68" s="4">
        <f>2*'Tabulky jízd'!AD74*Vzdálenosti!$F$82-Vzdálenosti!$F$82*IF('Tabulky jízd'!AD74&gt;0,"1","0")</f>
        <v>0</v>
      </c>
      <c r="AE68" s="4">
        <f>2*'Tabulky jízd'!AE74*Vzdálenosti!$F$82-Vzdálenosti!$F$82*IF('Tabulky jízd'!AE74&gt;0,"1","0")</f>
        <v>0</v>
      </c>
      <c r="AF68" s="4">
        <f>2*'Tabulky jízd'!AF74*Vzdálenosti!$F$82-Vzdálenosti!$F$82*IF('Tabulky jízd'!AF74&gt;0,"1","0")</f>
        <v>0</v>
      </c>
      <c r="AG68" s="4">
        <f>2*'Tabulky jízd'!AG74*Vzdálenosti!$F$82-Vzdálenosti!$F$82*IF('Tabulky jízd'!AG74&gt;0,"1","0")</f>
        <v>0</v>
      </c>
      <c r="AH68" s="4">
        <f>2*'Tabulky jízd'!AH74*Vzdálenosti!$F$82-Vzdálenosti!$F$82*IF('Tabulky jízd'!AH74&gt;0,"1","0")</f>
        <v>0</v>
      </c>
      <c r="AI68" s="4">
        <f>2*'Tabulky jízd'!AI74*Vzdálenosti!$F$82-Vzdálenosti!$F$82*IF('Tabulky jízd'!AI74&gt;0,"1","0")</f>
        <v>0</v>
      </c>
      <c r="AJ68" s="4">
        <f>2*'Tabulky jízd'!AJ74*Vzdálenosti!$F$82-Vzdálenosti!$F$82*IF('Tabulky jízd'!AJ74&gt;0,"1","0")</f>
        <v>0</v>
      </c>
      <c r="AK68" s="4">
        <f>2*'Tabulky jízd'!AK74*Vzdálenosti!$F$82-Vzdálenosti!$F$82*IF('Tabulky jízd'!AK74&gt;0,"1","0")</f>
        <v>0</v>
      </c>
      <c r="AL68" s="4">
        <f>2*'Tabulky jízd'!AL74*Vzdálenosti!$F$82-Vzdálenosti!$F$82*IF('Tabulky jízd'!AL74&gt;0,"1","0")</f>
        <v>0</v>
      </c>
      <c r="AM68" s="4">
        <f>2*'Tabulky jízd'!AM74*Vzdálenosti!$F$82-Vzdálenosti!$F$82*IF('Tabulky jízd'!AM74&gt;0,"1","0")</f>
        <v>0</v>
      </c>
      <c r="AN68" s="4">
        <f>2*'Tabulky jízd'!AN74*Vzdálenosti!$F$82-Vzdálenosti!$F$82*IF('Tabulky jízd'!AN74&gt;0,"1","0")</f>
        <v>0</v>
      </c>
      <c r="AO68" s="4">
        <f>2*'Tabulky jízd'!AO74*Vzdálenosti!$F$82-Vzdálenosti!$F$82*IF('Tabulky jízd'!AO74&gt;0,"1","0")</f>
        <v>0</v>
      </c>
      <c r="AP68" s="4">
        <f>2*'Tabulky jízd'!AP74*Vzdálenosti!$F$82-Vzdálenosti!$F$82*IF('Tabulky jízd'!AP74&gt;0,"1","0")</f>
        <v>680</v>
      </c>
      <c r="AQ68" s="4">
        <f>2*'Tabulky jízd'!AQ74*Vzdálenosti!$F$82-Vzdálenosti!$F$82*IF('Tabulky jízd'!AQ74&gt;0,"1","0")</f>
        <v>1224</v>
      </c>
      <c r="AR68" s="4">
        <f>2*'Tabulky jízd'!AR74*Vzdálenosti!$F$82-Vzdálenosti!$F$82*IF('Tabulky jízd'!AR74&gt;0,"1","0")</f>
        <v>136</v>
      </c>
      <c r="AS68" s="4">
        <f>2*'Tabulky jízd'!AS74*Vzdálenosti!$F$82-Vzdálenosti!$F$82*IF('Tabulky jízd'!AS74&gt;0,"1","0")</f>
        <v>680</v>
      </c>
      <c r="AT68" s="4">
        <f>2*'Tabulky jízd'!AT74*Vzdálenosti!$F$82-Vzdálenosti!$F$82*IF('Tabulky jízd'!AT74&gt;0,"1","0")</f>
        <v>680</v>
      </c>
      <c r="AU68" s="4">
        <f>2*'Tabulky jízd'!AU74*Vzdálenosti!$F$82-Vzdálenosti!$F$82*IF('Tabulky jízd'!AU74&gt;0,"1","0")</f>
        <v>952</v>
      </c>
      <c r="AV68" s="4">
        <f>2*'Tabulky jízd'!AV74*Vzdálenosti!$F$82-Vzdálenosti!$F$82*IF('Tabulky jízd'!AV74&gt;0,"1","0")</f>
        <v>952</v>
      </c>
      <c r="AW68" s="4">
        <f>2*'Tabulky jízd'!AW74*Vzdálenosti!$F$82-Vzdálenosti!$F$82*IF('Tabulky jízd'!AW74&gt;0,"1","0")</f>
        <v>952</v>
      </c>
      <c r="AX68" s="4">
        <f>2*'Tabulky jízd'!AX74*Vzdálenosti!$F$82-Vzdálenosti!$F$82*IF('Tabulky jízd'!AX74&gt;0,"1","0")</f>
        <v>0</v>
      </c>
      <c r="AY68" s="4">
        <f>2*'Tabulky jízd'!AY74*Vzdálenosti!$F$82-Vzdálenosti!$F$82*IF('Tabulky jízd'!AY74&gt;0,"1","0")</f>
        <v>0</v>
      </c>
      <c r="AZ68" s="4">
        <f>2*'Tabulky jízd'!AZ74*Vzdálenosti!$F$82-Vzdálenosti!$F$82*IF('Tabulky jízd'!AZ74&gt;0,"1","0")</f>
        <v>0</v>
      </c>
      <c r="BA68" s="4">
        <f>2*'Tabulky jízd'!BA74*Vzdálenosti!$F$82-Vzdálenosti!$F$82*IF('Tabulky jízd'!BA74&gt;0,"1","0")</f>
        <v>0</v>
      </c>
      <c r="BB68" s="4">
        <f>2*'Tabulky jízd'!BB74*Vzdálenosti!$F$82-Vzdálenosti!$F$82*IF('Tabulky jízd'!BB74&gt;0,"1","0")</f>
        <v>0</v>
      </c>
      <c r="BC68" s="4">
        <f>2*'Tabulky jízd'!BC74*Vzdálenosti!$F$82-Vzdálenosti!$F$82*IF('Tabulky jízd'!BC74&gt;0,"1","0")</f>
        <v>0</v>
      </c>
      <c r="BD68" s="4">
        <f>2*'Tabulky jízd'!BD74*Vzdálenosti!$F$82-Vzdálenosti!$F$82*IF('Tabulky jízd'!BD74&gt;0,"1","0")</f>
        <v>680</v>
      </c>
      <c r="BE68" s="4">
        <f>2*'Tabulky jízd'!BE74*Vzdálenosti!$F$82-Vzdálenosti!$F$82*IF('Tabulky jízd'!BE74&gt;0,"1","0")</f>
        <v>952</v>
      </c>
      <c r="BF68" s="4">
        <f>2*'Tabulky jízd'!BF74*Vzdálenosti!$F$82-Vzdálenosti!$F$82*IF('Tabulky jízd'!BF74&gt;0,"1","0")</f>
        <v>680</v>
      </c>
      <c r="BG68" s="4">
        <f>2*'Tabulky jízd'!BG74*Vzdálenosti!$F$82-Vzdálenosti!$F$82*IF('Tabulky jízd'!BG74&gt;0,"1","0")</f>
        <v>0</v>
      </c>
      <c r="BH68" s="4">
        <f>2*'Tabulky jízd'!BH74*Vzdálenosti!$F$82-Vzdálenosti!$F$82*IF('Tabulky jízd'!BH74&gt;0,"1","0")</f>
        <v>952</v>
      </c>
      <c r="BI68" s="4">
        <f>2*'Tabulky jízd'!BI74*Vzdálenosti!$F$82-Vzdálenosti!$F$82*IF('Tabulky jízd'!BI74&gt;0,"1","0")</f>
        <v>136</v>
      </c>
      <c r="BJ68" s="4">
        <f>2*'Tabulky jízd'!BJ74*Vzdálenosti!$F$82-Vzdálenosti!$F$82*IF('Tabulky jízd'!BJ74&gt;0,"1","0")</f>
        <v>0</v>
      </c>
      <c r="BK68" s="4">
        <f>2*'Tabulky jízd'!BK74*Vzdálenosti!$F$82-Vzdálenosti!$F$82*IF('Tabulky jízd'!BK74&gt;0,"1","0")</f>
        <v>0</v>
      </c>
      <c r="BL68" s="4">
        <f>2*'Tabulky jízd'!BL74*Vzdálenosti!$F$82-Vzdálenosti!$F$82*IF('Tabulky jízd'!BL74&gt;0,"1","0")</f>
        <v>0</v>
      </c>
      <c r="BM68" s="4">
        <f>2*'Tabulky jízd'!BM74*Vzdálenosti!$F$82-Vzdálenosti!$F$82*IF('Tabulky jízd'!BM74&gt;0,"1","0")</f>
        <v>0</v>
      </c>
      <c r="BN68" s="4">
        <f>2*'Tabulky jízd'!BN74*Vzdálenosti!$F$82-Vzdálenosti!$F$82*IF('Tabulky jízd'!BN74&gt;0,"1","0")</f>
        <v>0</v>
      </c>
      <c r="BO68" s="4">
        <f>2*'Tabulky jízd'!BO74*Vzdálenosti!$F$82-Vzdálenosti!$F$82*IF('Tabulky jízd'!BO74&gt;0,"1","0")</f>
        <v>0</v>
      </c>
      <c r="BP68" s="4">
        <f>2*'Tabulky jízd'!BP74*Vzdálenosti!$F$82-Vzdálenosti!$F$82*IF('Tabulky jízd'!BP74&gt;0,"1","0")</f>
        <v>0</v>
      </c>
      <c r="BQ68" s="4">
        <f>2*'Tabulky jízd'!BQ74*Vzdálenosti!$F$82-Vzdálenosti!$F$82*IF('Tabulky jízd'!BQ74&gt;0,"1","0")</f>
        <v>0</v>
      </c>
      <c r="BR68" s="4">
        <f>2*'Tabulky jízd'!BR74*Vzdálenosti!$F$82-Vzdálenosti!$F$82*IF('Tabulky jízd'!BR74&gt;0,"1","0")</f>
        <v>0</v>
      </c>
      <c r="BS68" s="4">
        <f>2*'Tabulky jízd'!BS74*Vzdálenosti!$F$82-Vzdálenosti!$F$82*IF('Tabulky jízd'!BS74&gt;0,"1","0")</f>
        <v>0</v>
      </c>
      <c r="BT68" s="4">
        <f>2*'Tabulky jízd'!BT74*Vzdálenosti!$F$82-Vzdálenosti!$F$82*IF('Tabulky jízd'!BT74&gt;0,"1","0")</f>
        <v>0</v>
      </c>
      <c r="BU68" s="4">
        <f>2*'Tabulky jízd'!BU74*Vzdálenosti!$F$82-Vzdálenosti!$F$82*IF('Tabulky jízd'!BU74&gt;0,"1","0")</f>
        <v>0</v>
      </c>
      <c r="BV68" s="4">
        <f>2*'Tabulky jízd'!BV74*Vzdálenosti!$F$82-Vzdálenosti!$F$82*IF('Tabulky jízd'!BV74&gt;0,"1","0")</f>
        <v>0</v>
      </c>
      <c r="BW68" s="4">
        <f>2*'Tabulky jízd'!BW74*Vzdálenosti!$F$82-Vzdálenosti!$F$82*IF('Tabulky jízd'!BW74&gt;0,"1","0")</f>
        <v>0</v>
      </c>
      <c r="BX68" s="4">
        <f>2*'Tabulky jízd'!BX74*Vzdálenosti!$F$82-Vzdálenosti!$F$82*IF('Tabulky jízd'!BX74&gt;0,"1","0")</f>
        <v>0</v>
      </c>
      <c r="BY68" s="4">
        <f>2*'Tabulky jízd'!BY74*Vzdálenosti!$F$82-Vzdálenosti!$F$82*IF('Tabulky jízd'!BY74&gt;0,"1","0")</f>
        <v>0</v>
      </c>
      <c r="BZ68" s="4">
        <f>2*'Tabulky jízd'!BZ74*Vzdálenosti!$F$82-Vzdálenosti!$F$82*IF('Tabulky jízd'!BZ74&gt;0,"1","0")</f>
        <v>0</v>
      </c>
      <c r="CA68" s="4">
        <f>2*'Tabulky jízd'!CA74*Vzdálenosti!$F$82-Vzdálenosti!$F$82*IF('Tabulky jízd'!CA74&gt;0,"1","0")</f>
        <v>0</v>
      </c>
      <c r="CB68" s="4">
        <f>2*'Tabulky jízd'!CB74*Vzdálenosti!$F$82-Vzdálenosti!$F$82*IF('Tabulky jízd'!CB74&gt;0,"1","0")</f>
        <v>0</v>
      </c>
      <c r="CC68" s="4">
        <f>2*'Tabulky jízd'!CC74*Vzdálenosti!$F$82-Vzdálenosti!$F$82*IF('Tabulky jízd'!CC74&gt;0,"1","0")</f>
        <v>0</v>
      </c>
      <c r="CD68" s="4">
        <f>2*'Tabulky jízd'!CD74*Vzdálenosti!$F$82-Vzdálenosti!$F$82*IF('Tabulky jízd'!CD74&gt;0,"1","0")</f>
        <v>0</v>
      </c>
      <c r="CE68" s="4">
        <f>2*'Tabulky jízd'!CE74*Vzdálenosti!$F$82-Vzdálenosti!$F$82*IF('Tabulky jízd'!CE74&gt;0,"1","0")</f>
        <v>0</v>
      </c>
      <c r="CF68" s="4">
        <f>2*'Tabulky jízd'!CF74*Vzdálenosti!$F$82-Vzdálenosti!$F$82*IF('Tabulky jízd'!CF74&gt;0,"1","0")</f>
        <v>136</v>
      </c>
      <c r="CG68" s="4">
        <f>2*'Tabulky jízd'!CG74*Vzdálenosti!$F$82-Vzdálenosti!$F$82*IF('Tabulky jízd'!CG74&gt;0,"1","0")</f>
        <v>408</v>
      </c>
      <c r="CH68" s="4">
        <f>2*'Tabulky jízd'!CH74*Vzdálenosti!$F$82-Vzdálenosti!$F$82*IF('Tabulky jízd'!CH74&gt;0,"1","0")</f>
        <v>408</v>
      </c>
      <c r="CI68" s="4">
        <f>2*'Tabulky jízd'!CI74*Vzdálenosti!$F$82-Vzdálenosti!$F$82*IF('Tabulky jízd'!CI74&gt;0,"1","0")</f>
        <v>952</v>
      </c>
      <c r="CJ68" s="4">
        <f>2*'Tabulky jízd'!CJ74*Vzdálenosti!$F$82-Vzdálenosti!$F$82*IF('Tabulky jízd'!CJ74&gt;0,"1","0")</f>
        <v>0</v>
      </c>
      <c r="CK68" s="4">
        <f>2*'Tabulky jízd'!CK74*Vzdálenosti!$F$82-Vzdálenosti!$F$82*IF('Tabulky jízd'!CK74&gt;0,"1","0")</f>
        <v>0</v>
      </c>
      <c r="CL68" s="4">
        <f>2*'Tabulky jízd'!CL74*Vzdálenosti!$F$82-Vzdálenosti!$F$82*IF('Tabulky jízd'!CL74&gt;0,"1","0")</f>
        <v>0</v>
      </c>
      <c r="CM68" s="4">
        <f>2*'Tabulky jízd'!CM74*Vzdálenosti!$F$82-Vzdálenosti!$F$82*IF('Tabulky jízd'!CM74&gt;0,"1","0")</f>
        <v>0</v>
      </c>
      <c r="CN68" s="4">
        <f>2*'Tabulky jízd'!CN74*Vzdálenosti!$F$82-Vzdálenosti!$F$82*IF('Tabulky jízd'!CN74&gt;0,"1","0")</f>
        <v>0</v>
      </c>
      <c r="CO68" s="4">
        <f>2*'Tabulky jízd'!CO74*Vzdálenosti!$F$82-Vzdálenosti!$F$82*IF('Tabulky jízd'!CO74&gt;0,"1","0")</f>
        <v>0</v>
      </c>
      <c r="CP68" s="4">
        <f>2*'Tabulky jízd'!CP74*Vzdálenosti!$F$82-Vzdálenosti!$F$82*IF('Tabulky jízd'!CP74&gt;0,"1","0")</f>
        <v>0</v>
      </c>
      <c r="CQ68" s="4">
        <f>2*'Tabulky jízd'!CQ74*Vzdálenosti!$F$82-Vzdálenosti!$F$82*IF('Tabulky jízd'!CQ74&gt;0,"1","0")</f>
        <v>0</v>
      </c>
      <c r="CR68" s="4">
        <f>2*'Tabulky jízd'!CR74*Vzdálenosti!$F$82-Vzdálenosti!$F$82*IF('Tabulky jízd'!CR74&gt;0,"1","0")</f>
        <v>0</v>
      </c>
      <c r="CS68" s="4">
        <f>2*'Tabulky jízd'!CS74*Vzdálenosti!$F$82-Vzdálenosti!$F$82*IF('Tabulky jízd'!CS74&gt;0,"1","0")</f>
        <v>0</v>
      </c>
      <c r="CT68" s="4">
        <f>2*'Tabulky jízd'!CT74*Vzdálenosti!$F$82-Vzdálenosti!$F$82*IF('Tabulky jízd'!CT74&gt;0,"1","0")</f>
        <v>0</v>
      </c>
      <c r="CU68" s="4">
        <f>2*'Tabulky jízd'!CU74*Vzdálenosti!$F$82-Vzdálenosti!$F$82*IF('Tabulky jízd'!CU74&gt;0,"1","0")</f>
        <v>0</v>
      </c>
      <c r="CV68" s="4">
        <f>2*'Tabulky jízd'!CV74*Vzdálenosti!$F$82-Vzdálenosti!$F$82*IF('Tabulky jízd'!CV74&gt;0,"1","0")</f>
        <v>0</v>
      </c>
      <c r="CW68" s="16">
        <f t="shared" si="4"/>
        <v>14008</v>
      </c>
    </row>
    <row r="69" spans="1:101" s="15" customFormat="1" x14ac:dyDescent="0.25">
      <c r="A69" s="19"/>
      <c r="B69" s="16" t="s">
        <v>64</v>
      </c>
      <c r="C69" s="16" t="s">
        <v>54</v>
      </c>
      <c r="D69" s="156" t="s">
        <v>100</v>
      </c>
      <c r="E69" s="4" t="s">
        <v>68</v>
      </c>
      <c r="F69" s="16">
        <v>3</v>
      </c>
      <c r="G69" s="16"/>
      <c r="H69" s="4">
        <f>2*'Tabulky jízd'!H75*Vzdálenosti!$F$83-Vzdálenosti!$F$83*IF('Tabulky jízd'!H75&gt;0,"1","0")</f>
        <v>0</v>
      </c>
      <c r="I69" s="4">
        <f>2*'Tabulky jízd'!I75*Vzdálenosti!$F$83-Vzdálenosti!$F$83*IF('Tabulky jízd'!I75&gt;0,"1","0")</f>
        <v>0</v>
      </c>
      <c r="J69" s="4">
        <f>2*'Tabulky jízd'!J75*Vzdálenosti!$F$83-Vzdálenosti!$F$83*IF('Tabulky jízd'!J75&gt;0,"1","0")</f>
        <v>0</v>
      </c>
      <c r="K69" s="4">
        <f>2*'Tabulky jízd'!K75*Vzdálenosti!$F$83-Vzdálenosti!$F$83*IF('Tabulky jízd'!K75&gt;0,"1","0")</f>
        <v>0</v>
      </c>
      <c r="L69" s="4">
        <f>2*'Tabulky jízd'!L75*Vzdálenosti!$F$83-Vzdálenosti!$F$83*IF('Tabulky jízd'!L75&gt;0,"1","0")</f>
        <v>0</v>
      </c>
      <c r="M69" s="4">
        <f>2*'Tabulky jízd'!M75*Vzdálenosti!$F$83-Vzdálenosti!$F$83*IF('Tabulky jízd'!M75&gt;0,"1","0")</f>
        <v>0</v>
      </c>
      <c r="N69" s="4">
        <f>2*'Tabulky jízd'!N75*Vzdálenosti!$F$83-Vzdálenosti!$F$83*IF('Tabulky jízd'!N75&gt;0,"1","0")</f>
        <v>546</v>
      </c>
      <c r="O69" s="4">
        <f>2*'Tabulky jízd'!O75*Vzdálenosti!$F$83-Vzdálenosti!$F$83*IF('Tabulky jízd'!O75&gt;0,"1","0")</f>
        <v>390</v>
      </c>
      <c r="P69" s="4">
        <f>2*'Tabulky jízd'!P75*Vzdálenosti!$F$83-Vzdálenosti!$F$83*IF('Tabulky jízd'!P75&gt;0,"1","0")</f>
        <v>546</v>
      </c>
      <c r="Q69" s="4">
        <f>2*'Tabulky jízd'!Q75*Vzdálenosti!$F$83-Vzdálenosti!$F$83*IF('Tabulky jízd'!Q75&gt;0,"1","0")</f>
        <v>390</v>
      </c>
      <c r="R69" s="4">
        <f>2*'Tabulky jízd'!R75*Vzdálenosti!$F$83-Vzdálenosti!$F$83*IF('Tabulky jízd'!R75&gt;0,"1","0")</f>
        <v>390</v>
      </c>
      <c r="S69" s="4">
        <f>2*'Tabulky jízd'!S75*Vzdálenosti!$F$83-Vzdálenosti!$F$83*IF('Tabulky jízd'!S75&gt;0,"1","0")</f>
        <v>390</v>
      </c>
      <c r="T69" s="4">
        <f>2*'Tabulky jízd'!T75*Vzdálenosti!$F$83-Vzdálenosti!$F$83*IF('Tabulky jízd'!T75&gt;0,"1","0")</f>
        <v>234</v>
      </c>
      <c r="U69" s="4">
        <f>2*'Tabulky jízd'!U75*Vzdálenosti!$F$83-Vzdálenosti!$F$83*IF('Tabulky jízd'!U75&gt;0,"1","0")</f>
        <v>390</v>
      </c>
      <c r="V69" s="4">
        <f>2*'Tabulky jízd'!V75*Vzdálenosti!$F$83-Vzdálenosti!$F$83*IF('Tabulky jízd'!V75&gt;0,"1","0")</f>
        <v>390</v>
      </c>
      <c r="W69" s="4">
        <f>2*'Tabulky jízd'!W75*Vzdálenosti!$F$83-Vzdálenosti!$F$83*IF('Tabulky jízd'!W75&gt;0,"1","0")</f>
        <v>546</v>
      </c>
      <c r="X69" s="4">
        <f>2*'Tabulky jízd'!X75*Vzdálenosti!$F$83-Vzdálenosti!$F$83*IF('Tabulky jízd'!X75&gt;0,"1","0")</f>
        <v>390</v>
      </c>
      <c r="Y69" s="4">
        <f>2*'Tabulky jízd'!Y75*Vzdálenosti!$F$83-Vzdálenosti!$F$83*IF('Tabulky jízd'!Y75&gt;0,"1","0")</f>
        <v>390</v>
      </c>
      <c r="Z69" s="4">
        <f>2*'Tabulky jízd'!Z75*Vzdálenosti!$F$83-Vzdálenosti!$F$83*IF('Tabulky jízd'!Z75&gt;0,"1","0")</f>
        <v>234</v>
      </c>
      <c r="AA69" s="4">
        <f>2*'Tabulky jízd'!AA75*Vzdálenosti!$F$83-Vzdálenosti!$F$83*IF('Tabulky jízd'!AA75&gt;0,"1","0")</f>
        <v>0</v>
      </c>
      <c r="AB69" s="4">
        <f>2*'Tabulky jízd'!AB75*Vzdálenosti!$F$83-Vzdálenosti!$F$83*IF('Tabulky jízd'!AB75&gt;0,"1","0")</f>
        <v>0</v>
      </c>
      <c r="AC69" s="4">
        <f>2*'Tabulky jízd'!AC75*Vzdálenosti!$F$83-Vzdálenosti!$F$83*IF('Tabulky jízd'!AC75&gt;0,"1","0")</f>
        <v>0</v>
      </c>
      <c r="AD69" s="4">
        <f>2*'Tabulky jízd'!AD75*Vzdálenosti!$F$83-Vzdálenosti!$F$83*IF('Tabulky jízd'!AD75&gt;0,"1","0")</f>
        <v>0</v>
      </c>
      <c r="AE69" s="4">
        <f>2*'Tabulky jízd'!AE75*Vzdálenosti!$F$83-Vzdálenosti!$F$83*IF('Tabulky jízd'!AE75&gt;0,"1","0")</f>
        <v>0</v>
      </c>
      <c r="AF69" s="4">
        <f>2*'Tabulky jízd'!AF75*Vzdálenosti!$F$83-Vzdálenosti!$F$83*IF('Tabulky jízd'!AF75&gt;0,"1","0")</f>
        <v>0</v>
      </c>
      <c r="AG69" s="4">
        <f>2*'Tabulky jízd'!AG75*Vzdálenosti!$F$83-Vzdálenosti!$F$83*IF('Tabulky jízd'!AG75&gt;0,"1","0")</f>
        <v>0</v>
      </c>
      <c r="AH69" s="4">
        <f>2*'Tabulky jízd'!AH75*Vzdálenosti!$F$83-Vzdálenosti!$F$83*IF('Tabulky jízd'!AH75&gt;0,"1","0")</f>
        <v>0</v>
      </c>
      <c r="AI69" s="4">
        <f>2*'Tabulky jízd'!AI75*Vzdálenosti!$F$83-Vzdálenosti!$F$83*IF('Tabulky jízd'!AI75&gt;0,"1","0")</f>
        <v>0</v>
      </c>
      <c r="AJ69" s="4">
        <f>2*'Tabulky jízd'!AJ75*Vzdálenosti!$F$83-Vzdálenosti!$F$83*IF('Tabulky jízd'!AJ75&gt;0,"1","0")</f>
        <v>390</v>
      </c>
      <c r="AK69" s="4">
        <f>2*'Tabulky jízd'!AK75*Vzdálenosti!$F$83-Vzdálenosti!$F$83*IF('Tabulky jízd'!AK75&gt;0,"1","0")</f>
        <v>390</v>
      </c>
      <c r="AL69" s="4">
        <f>2*'Tabulky jízd'!AL75*Vzdálenosti!$F$83-Vzdálenosti!$F$83*IF('Tabulky jízd'!AL75&gt;0,"1","0")</f>
        <v>390</v>
      </c>
      <c r="AM69" s="4">
        <f>2*'Tabulky jízd'!AM75*Vzdálenosti!$F$83-Vzdálenosti!$F$83*IF('Tabulky jízd'!AM75&gt;0,"1","0")</f>
        <v>234</v>
      </c>
      <c r="AN69" s="4">
        <f>2*'Tabulky jízd'!AN75*Vzdálenosti!$F$83-Vzdálenosti!$F$83*IF('Tabulky jízd'!AN75&gt;0,"1","0")</f>
        <v>546</v>
      </c>
      <c r="AO69" s="4">
        <f>2*'Tabulky jízd'!AO75*Vzdálenosti!$F$83-Vzdálenosti!$F$83*IF('Tabulky jízd'!AO75&gt;0,"1","0")</f>
        <v>546</v>
      </c>
      <c r="AP69" s="4">
        <f>2*'Tabulky jízd'!AP75*Vzdálenosti!$F$83-Vzdálenosti!$F$83*IF('Tabulky jízd'!AP75&gt;0,"1","0")</f>
        <v>390</v>
      </c>
      <c r="AQ69" s="4">
        <f>2*'Tabulky jízd'!AQ75*Vzdálenosti!$F$83-Vzdálenosti!$F$83*IF('Tabulky jízd'!AQ75&gt;0,"1","0")</f>
        <v>546</v>
      </c>
      <c r="AR69" s="4">
        <f>2*'Tabulky jízd'!AR75*Vzdálenosti!$F$83-Vzdálenosti!$F$83*IF('Tabulky jízd'!AR75&gt;0,"1","0")</f>
        <v>390</v>
      </c>
      <c r="AS69" s="4">
        <f>2*'Tabulky jízd'!AS75*Vzdálenosti!$F$83-Vzdálenosti!$F$83*IF('Tabulky jízd'!AS75&gt;0,"1","0")</f>
        <v>546</v>
      </c>
      <c r="AT69" s="4">
        <f>2*'Tabulky jízd'!AT75*Vzdálenosti!$F$83-Vzdálenosti!$F$83*IF('Tabulky jízd'!AT75&gt;0,"1","0")</f>
        <v>390</v>
      </c>
      <c r="AU69" s="4">
        <f>2*'Tabulky jízd'!AU75*Vzdálenosti!$F$83-Vzdálenosti!$F$83*IF('Tabulky jízd'!AU75&gt;0,"1","0")</f>
        <v>234</v>
      </c>
      <c r="AV69" s="4">
        <f>2*'Tabulky jízd'!AV75*Vzdálenosti!$F$83-Vzdálenosti!$F$83*IF('Tabulky jízd'!AV75&gt;0,"1","0")</f>
        <v>0</v>
      </c>
      <c r="AW69" s="4">
        <f>2*'Tabulky jízd'!AW75*Vzdálenosti!$F$83-Vzdálenosti!$F$83*IF('Tabulky jízd'!AW75&gt;0,"1","0")</f>
        <v>0</v>
      </c>
      <c r="AX69" s="4">
        <f>2*'Tabulky jízd'!AX75*Vzdálenosti!$F$83-Vzdálenosti!$F$83*IF('Tabulky jízd'!AX75&gt;0,"1","0")</f>
        <v>0</v>
      </c>
      <c r="AY69" s="4">
        <f>2*'Tabulky jízd'!AY75*Vzdálenosti!$F$83-Vzdálenosti!$F$83*IF('Tabulky jízd'!AY75&gt;0,"1","0")</f>
        <v>0</v>
      </c>
      <c r="AZ69" s="4">
        <f>2*'Tabulky jízd'!AZ75*Vzdálenosti!$F$83-Vzdálenosti!$F$83*IF('Tabulky jízd'!AZ75&gt;0,"1","0")</f>
        <v>0</v>
      </c>
      <c r="BA69" s="4">
        <f>2*'Tabulky jízd'!BA75*Vzdálenosti!$F$83-Vzdálenosti!$F$83*IF('Tabulky jízd'!BA75&gt;0,"1","0")</f>
        <v>0</v>
      </c>
      <c r="BB69" s="4">
        <f>2*'Tabulky jízd'!BB75*Vzdálenosti!$F$83-Vzdálenosti!$F$83*IF('Tabulky jízd'!BB75&gt;0,"1","0")</f>
        <v>0</v>
      </c>
      <c r="BC69" s="4">
        <f>2*'Tabulky jízd'!BC75*Vzdálenosti!$F$83-Vzdálenosti!$F$83*IF('Tabulky jízd'!BC75&gt;0,"1","0")</f>
        <v>0</v>
      </c>
      <c r="BD69" s="4">
        <f>2*'Tabulky jízd'!BD75*Vzdálenosti!$F$83-Vzdálenosti!$F$83*IF('Tabulky jízd'!BD75&gt;0,"1","0")</f>
        <v>0</v>
      </c>
      <c r="BE69" s="4">
        <f>2*'Tabulky jízd'!BE75*Vzdálenosti!$F$83-Vzdálenosti!$F$83*IF('Tabulky jízd'!BE75&gt;0,"1","0")</f>
        <v>702</v>
      </c>
      <c r="BF69" s="4">
        <f>2*'Tabulky jízd'!BF75*Vzdálenosti!$F$83-Vzdálenosti!$F$83*IF('Tabulky jízd'!BF75&gt;0,"1","0")</f>
        <v>858</v>
      </c>
      <c r="BG69" s="4">
        <f>2*'Tabulky jízd'!BG75*Vzdálenosti!$F$83-Vzdálenosti!$F$83*IF('Tabulky jízd'!BG75&gt;0,"1","0")</f>
        <v>546</v>
      </c>
      <c r="BH69" s="4">
        <f>2*'Tabulky jízd'!BH75*Vzdálenosti!$F$83-Vzdálenosti!$F$83*IF('Tabulky jízd'!BH75&gt;0,"1","0")</f>
        <v>234</v>
      </c>
      <c r="BI69" s="4">
        <f>2*'Tabulky jízd'!BI75*Vzdálenosti!$F$83-Vzdálenosti!$F$83*IF('Tabulky jízd'!BI75&gt;0,"1","0")</f>
        <v>390</v>
      </c>
      <c r="BJ69" s="4">
        <f>2*'Tabulky jízd'!BJ75*Vzdálenosti!$F$83-Vzdálenosti!$F$83*IF('Tabulky jízd'!BJ75&gt;0,"1","0")</f>
        <v>390</v>
      </c>
      <c r="BK69" s="4">
        <f>2*'Tabulky jízd'!BK75*Vzdálenosti!$F$83-Vzdálenosti!$F$83*IF('Tabulky jízd'!BK75&gt;0,"1","0")</f>
        <v>546</v>
      </c>
      <c r="BL69" s="4">
        <f>2*'Tabulky jízd'!BL75*Vzdálenosti!$F$83-Vzdálenosti!$F$83*IF('Tabulky jízd'!BL75&gt;0,"1","0")</f>
        <v>546</v>
      </c>
      <c r="BM69" s="4">
        <f>2*'Tabulky jízd'!BM75*Vzdálenosti!$F$83-Vzdálenosti!$F$83*IF('Tabulky jízd'!BM75&gt;0,"1","0")</f>
        <v>390</v>
      </c>
      <c r="BN69" s="4">
        <f>2*'Tabulky jízd'!BN75*Vzdálenosti!$F$83-Vzdálenosti!$F$83*IF('Tabulky jízd'!BN75&gt;0,"1","0")</f>
        <v>234</v>
      </c>
      <c r="BO69" s="4">
        <f>2*'Tabulky jízd'!BO75*Vzdálenosti!$F$83-Vzdálenosti!$F$83*IF('Tabulky jízd'!BO75&gt;0,"1","0")</f>
        <v>390</v>
      </c>
      <c r="BP69" s="4">
        <f>2*'Tabulky jízd'!BP75*Vzdálenosti!$F$83-Vzdálenosti!$F$83*IF('Tabulky jízd'!BP75&gt;0,"1","0")</f>
        <v>390</v>
      </c>
      <c r="BQ69" s="4">
        <f>2*'Tabulky jízd'!BQ75*Vzdálenosti!$F$83-Vzdálenosti!$F$83*IF('Tabulky jízd'!BQ75&gt;0,"1","0")</f>
        <v>0</v>
      </c>
      <c r="BR69" s="4">
        <f>2*'Tabulky jízd'!BR75*Vzdálenosti!$F$83-Vzdálenosti!$F$83*IF('Tabulky jízd'!BR75&gt;0,"1","0")</f>
        <v>0</v>
      </c>
      <c r="BS69" s="4">
        <f>2*'Tabulky jízd'!BS75*Vzdálenosti!$F$83-Vzdálenosti!$F$83*IF('Tabulky jízd'!BS75&gt;0,"1","0")</f>
        <v>0</v>
      </c>
      <c r="BT69" s="4">
        <f>2*'Tabulky jízd'!BT75*Vzdálenosti!$F$83-Vzdálenosti!$F$83*IF('Tabulky jízd'!BT75&gt;0,"1","0")</f>
        <v>0</v>
      </c>
      <c r="BU69" s="4">
        <f>2*'Tabulky jízd'!BU75*Vzdálenosti!$F$83-Vzdálenosti!$F$83*IF('Tabulky jízd'!BU75&gt;0,"1","0")</f>
        <v>0</v>
      </c>
      <c r="BV69" s="4">
        <f>2*'Tabulky jízd'!BV75*Vzdálenosti!$F$83-Vzdálenosti!$F$83*IF('Tabulky jízd'!BV75&gt;0,"1","0")</f>
        <v>0</v>
      </c>
      <c r="BW69" s="4">
        <f>2*'Tabulky jízd'!BW75*Vzdálenosti!$F$83-Vzdálenosti!$F$83*IF('Tabulky jízd'!BW75&gt;0,"1","0")</f>
        <v>0</v>
      </c>
      <c r="BX69" s="4">
        <f>2*'Tabulky jízd'!BX75*Vzdálenosti!$F$83-Vzdálenosti!$F$83*IF('Tabulky jízd'!BX75&gt;0,"1","0")</f>
        <v>0</v>
      </c>
      <c r="BY69" s="4">
        <f>2*'Tabulky jízd'!BY75*Vzdálenosti!$F$83-Vzdálenosti!$F$83*IF('Tabulky jízd'!BY75&gt;0,"1","0")</f>
        <v>234</v>
      </c>
      <c r="BZ69" s="4">
        <f>2*'Tabulky jízd'!BZ75*Vzdálenosti!$F$83-Vzdálenosti!$F$83*IF('Tabulky jízd'!BZ75&gt;0,"1","0")</f>
        <v>546</v>
      </c>
      <c r="CA69" s="4">
        <f>2*'Tabulky jízd'!CA75*Vzdálenosti!$F$83-Vzdálenosti!$F$83*IF('Tabulky jízd'!CA75&gt;0,"1","0")</f>
        <v>546</v>
      </c>
      <c r="CB69" s="4">
        <f>2*'Tabulky jízd'!CB75*Vzdálenosti!$F$83-Vzdálenosti!$F$83*IF('Tabulky jízd'!CB75&gt;0,"1","0")</f>
        <v>0</v>
      </c>
      <c r="CC69" s="4">
        <f>2*'Tabulky jízd'!CC75*Vzdálenosti!$F$83-Vzdálenosti!$F$83*IF('Tabulky jízd'!CC75&gt;0,"1","0")</f>
        <v>390</v>
      </c>
      <c r="CD69" s="4">
        <f>2*'Tabulky jízd'!CD75*Vzdálenosti!$F$83-Vzdálenosti!$F$83*IF('Tabulky jízd'!CD75&gt;0,"1","0")</f>
        <v>390</v>
      </c>
      <c r="CE69" s="4">
        <f>2*'Tabulky jízd'!CE75*Vzdálenosti!$F$83-Vzdálenosti!$F$83*IF('Tabulky jízd'!CE75&gt;0,"1","0")</f>
        <v>0</v>
      </c>
      <c r="CF69" s="4">
        <f>2*'Tabulky jízd'!CF75*Vzdálenosti!$F$83-Vzdálenosti!$F$83*IF('Tabulky jízd'!CF75&gt;0,"1","0")</f>
        <v>390</v>
      </c>
      <c r="CG69" s="4">
        <f>2*'Tabulky jízd'!CG75*Vzdálenosti!$F$83-Vzdálenosti!$F$83*IF('Tabulky jízd'!CG75&gt;0,"1","0")</f>
        <v>546</v>
      </c>
      <c r="CH69" s="4">
        <f>2*'Tabulky jízd'!CH75*Vzdálenosti!$F$83-Vzdálenosti!$F$83*IF('Tabulky jízd'!CH75&gt;0,"1","0")</f>
        <v>0</v>
      </c>
      <c r="CI69" s="4">
        <f>2*'Tabulky jízd'!CI75*Vzdálenosti!$F$83-Vzdálenosti!$F$83*IF('Tabulky jízd'!CI75&gt;0,"1","0")</f>
        <v>390</v>
      </c>
      <c r="CJ69" s="4">
        <f>2*'Tabulky jízd'!CJ75*Vzdálenosti!$F$83-Vzdálenosti!$F$83*IF('Tabulky jízd'!CJ75&gt;0,"1","0")</f>
        <v>234</v>
      </c>
      <c r="CK69" s="4">
        <f>2*'Tabulky jízd'!CK75*Vzdálenosti!$F$83-Vzdálenosti!$F$83*IF('Tabulky jízd'!CK75&gt;0,"1","0")</f>
        <v>0</v>
      </c>
      <c r="CL69" s="4">
        <f>2*'Tabulky jízd'!CL75*Vzdálenosti!$F$83-Vzdálenosti!$F$83*IF('Tabulky jízd'!CL75&gt;0,"1","0")</f>
        <v>0</v>
      </c>
      <c r="CM69" s="4">
        <f>2*'Tabulky jízd'!CM75*Vzdálenosti!$F$83-Vzdálenosti!$F$83*IF('Tabulky jízd'!CM75&gt;0,"1","0")</f>
        <v>0</v>
      </c>
      <c r="CN69" s="4">
        <f>2*'Tabulky jízd'!CN75*Vzdálenosti!$F$83-Vzdálenosti!$F$83*IF('Tabulky jízd'!CN75&gt;0,"1","0")</f>
        <v>0</v>
      </c>
      <c r="CO69" s="4">
        <f>2*'Tabulky jízd'!CO75*Vzdálenosti!$F$83-Vzdálenosti!$F$83*IF('Tabulky jízd'!CO75&gt;0,"1","0")</f>
        <v>0</v>
      </c>
      <c r="CP69" s="4">
        <f>2*'Tabulky jízd'!CP75*Vzdálenosti!$F$83-Vzdálenosti!$F$83*IF('Tabulky jízd'!CP75&gt;0,"1","0")</f>
        <v>0</v>
      </c>
      <c r="CQ69" s="4">
        <f>2*'Tabulky jízd'!CQ75*Vzdálenosti!$F$83-Vzdálenosti!$F$83*IF('Tabulky jízd'!CQ75&gt;0,"1","0")</f>
        <v>0</v>
      </c>
      <c r="CR69" s="4">
        <f>2*'Tabulky jízd'!CR75*Vzdálenosti!$F$83-Vzdálenosti!$F$83*IF('Tabulky jízd'!CR75&gt;0,"1","0")</f>
        <v>0</v>
      </c>
      <c r="CS69" s="4">
        <f>2*'Tabulky jízd'!CS75*Vzdálenosti!$F$83-Vzdálenosti!$F$83*IF('Tabulky jízd'!CS75&gt;0,"1","0")</f>
        <v>0</v>
      </c>
      <c r="CT69" s="4">
        <f>2*'Tabulky jízd'!CT75*Vzdálenosti!$F$83-Vzdálenosti!$F$83*IF('Tabulky jízd'!CT75&gt;0,"1","0")</f>
        <v>390</v>
      </c>
      <c r="CU69" s="4">
        <f>2*'Tabulky jízd'!CU75*Vzdálenosti!$F$83-Vzdálenosti!$F$83*IF('Tabulky jízd'!CU75&gt;0,"1","0")</f>
        <v>390</v>
      </c>
      <c r="CV69" s="4">
        <f>2*'Tabulky jízd'!CV75*Vzdálenosti!$F$83-Vzdálenosti!$F$83*IF('Tabulky jízd'!CV75&gt;0,"1","0")</f>
        <v>390</v>
      </c>
      <c r="CW69" s="16">
        <f t="shared" si="4"/>
        <v>20670</v>
      </c>
    </row>
    <row r="70" spans="1:101" s="15" customFormat="1" x14ac:dyDescent="0.25">
      <c r="A70" s="19"/>
      <c r="B70" s="16" t="s">
        <v>64</v>
      </c>
      <c r="C70" s="16" t="s">
        <v>54</v>
      </c>
      <c r="D70" s="156" t="s">
        <v>100</v>
      </c>
      <c r="E70" s="4" t="s">
        <v>69</v>
      </c>
      <c r="F70" s="16">
        <v>3</v>
      </c>
      <c r="G70" s="16"/>
      <c r="H70" s="4">
        <f>2*'Tabulky jízd'!H76*Vzdálenosti!$F$84-Vzdálenosti!$F$84*IF('Tabulky jízd'!H76&gt;0,"1","0")</f>
        <v>0</v>
      </c>
      <c r="I70" s="4">
        <f>2*'Tabulky jízd'!I76*Vzdálenosti!$F$84-Vzdálenosti!$F$84*IF('Tabulky jízd'!I76&gt;0,"1","0")</f>
        <v>0</v>
      </c>
      <c r="J70" s="4">
        <f>2*'Tabulky jízd'!J76*Vzdálenosti!$F$84-Vzdálenosti!$F$84*IF('Tabulky jízd'!J76&gt;0,"1","0")</f>
        <v>0</v>
      </c>
      <c r="K70" s="4">
        <f>2*'Tabulky jízd'!K76*Vzdálenosti!$F$84-Vzdálenosti!$F$84*IF('Tabulky jízd'!K76&gt;0,"1","0")</f>
        <v>0</v>
      </c>
      <c r="L70" s="4">
        <f>2*'Tabulky jízd'!L76*Vzdálenosti!$F$84-Vzdálenosti!$F$84*IF('Tabulky jízd'!L76&gt;0,"1","0")</f>
        <v>0</v>
      </c>
      <c r="M70" s="4">
        <f>2*'Tabulky jízd'!M76*Vzdálenosti!$F$84-Vzdálenosti!$F$84*IF('Tabulky jízd'!M76&gt;0,"1","0")</f>
        <v>0</v>
      </c>
      <c r="N70" s="4">
        <f>2*'Tabulky jízd'!N76*Vzdálenosti!$F$84-Vzdálenosti!$F$84*IF('Tabulky jízd'!N76&gt;0,"1","0")</f>
        <v>0</v>
      </c>
      <c r="O70" s="4">
        <f>2*'Tabulky jízd'!O76*Vzdálenosti!$F$84-Vzdálenosti!$F$84*IF('Tabulky jízd'!O76&gt;0,"1","0")</f>
        <v>798</v>
      </c>
      <c r="P70" s="4">
        <f>2*'Tabulky jízd'!P76*Vzdálenosti!$F$84-Vzdálenosti!$F$84*IF('Tabulky jízd'!P76&gt;0,"1","0")</f>
        <v>714</v>
      </c>
      <c r="Q70" s="4">
        <f>2*'Tabulky jízd'!Q76*Vzdálenosti!$F$84-Vzdálenosti!$F$84*IF('Tabulky jízd'!Q76&gt;0,"1","0")</f>
        <v>0</v>
      </c>
      <c r="R70" s="4">
        <f>2*'Tabulky jízd'!R76*Vzdálenosti!$F$84-Vzdálenosti!$F$84*IF('Tabulky jízd'!R76&gt;0,"1","0")</f>
        <v>1386</v>
      </c>
      <c r="S70" s="4">
        <f>2*'Tabulky jízd'!S76*Vzdálenosti!$F$84-Vzdálenosti!$F$84*IF('Tabulky jízd'!S76&gt;0,"1","0")</f>
        <v>630</v>
      </c>
      <c r="T70" s="4">
        <f>2*'Tabulky jízd'!T76*Vzdálenosti!$F$84-Vzdálenosti!$F$84*IF('Tabulky jízd'!T76&gt;0,"1","0")</f>
        <v>0</v>
      </c>
      <c r="U70" s="4">
        <f>2*'Tabulky jízd'!U76*Vzdálenosti!$F$84-Vzdálenosti!$F$84*IF('Tabulky jízd'!U76&gt;0,"1","0")</f>
        <v>630</v>
      </c>
      <c r="V70" s="4">
        <f>2*'Tabulky jízd'!V76*Vzdálenosti!$F$84-Vzdálenosti!$F$84*IF('Tabulky jízd'!V76&gt;0,"1","0")</f>
        <v>294</v>
      </c>
      <c r="W70" s="4">
        <f>2*'Tabulky jízd'!W76*Vzdálenosti!$F$84-Vzdálenosti!$F$84*IF('Tabulky jízd'!W76&gt;0,"1","0")</f>
        <v>0</v>
      </c>
      <c r="X70" s="4">
        <f>2*'Tabulky jízd'!X76*Vzdálenosti!$F$84-Vzdálenosti!$F$84*IF('Tabulky jízd'!X76&gt;0,"1","0")</f>
        <v>210</v>
      </c>
      <c r="Y70" s="4">
        <f>2*'Tabulky jízd'!Y76*Vzdálenosti!$F$84-Vzdálenosti!$F$84*IF('Tabulky jízd'!Y76&gt;0,"1","0")</f>
        <v>210</v>
      </c>
      <c r="Z70" s="4">
        <f>2*'Tabulky jízd'!Z76*Vzdálenosti!$F$84-Vzdálenosti!$F$84*IF('Tabulky jízd'!Z76&gt;0,"1","0")</f>
        <v>0</v>
      </c>
      <c r="AA70" s="4">
        <f>2*'Tabulky jízd'!AA76*Vzdálenosti!$F$84-Vzdálenosti!$F$84*IF('Tabulky jízd'!AA76&gt;0,"1","0")</f>
        <v>0</v>
      </c>
      <c r="AB70" s="4">
        <f>2*'Tabulky jízd'!AB76*Vzdálenosti!$F$84-Vzdálenosti!$F$84*IF('Tabulky jízd'!AB76&gt;0,"1","0")</f>
        <v>0</v>
      </c>
      <c r="AC70" s="4">
        <f>2*'Tabulky jízd'!AC76*Vzdálenosti!$F$84-Vzdálenosti!$F$84*IF('Tabulky jízd'!AC76&gt;0,"1","0")</f>
        <v>0</v>
      </c>
      <c r="AD70" s="4">
        <f>2*'Tabulky jízd'!AD76*Vzdálenosti!$F$84-Vzdálenosti!$F$84*IF('Tabulky jízd'!AD76&gt;0,"1","0")</f>
        <v>0</v>
      </c>
      <c r="AE70" s="4">
        <f>2*'Tabulky jízd'!AE76*Vzdálenosti!$F$84-Vzdálenosti!$F$84*IF('Tabulky jízd'!AE76&gt;0,"1","0")</f>
        <v>0</v>
      </c>
      <c r="AF70" s="4">
        <f>2*'Tabulky jízd'!AF76*Vzdálenosti!$F$84-Vzdálenosti!$F$84*IF('Tabulky jízd'!AF76&gt;0,"1","0")</f>
        <v>0</v>
      </c>
      <c r="AG70" s="4">
        <f>2*'Tabulky jízd'!AG76*Vzdálenosti!$F$84-Vzdálenosti!$F$84*IF('Tabulky jízd'!AG76&gt;0,"1","0")</f>
        <v>0</v>
      </c>
      <c r="AH70" s="4">
        <f>2*'Tabulky jízd'!AH76*Vzdálenosti!$F$84-Vzdálenosti!$F$84*IF('Tabulky jízd'!AH76&gt;0,"1","0")</f>
        <v>0</v>
      </c>
      <c r="AI70" s="4">
        <f>2*'Tabulky jízd'!AI76*Vzdálenosti!$F$84-Vzdálenosti!$F$84*IF('Tabulky jízd'!AI76&gt;0,"1","0")</f>
        <v>0</v>
      </c>
      <c r="AJ70" s="4">
        <f>2*'Tabulky jízd'!AJ76*Vzdálenosti!$F$84-Vzdálenosti!$F$84*IF('Tabulky jízd'!AJ76&gt;0,"1","0")</f>
        <v>294</v>
      </c>
      <c r="AK70" s="4">
        <f>2*'Tabulky jízd'!AK76*Vzdálenosti!$F$84-Vzdálenosti!$F$84*IF('Tabulky jízd'!AK76&gt;0,"1","0")</f>
        <v>0</v>
      </c>
      <c r="AL70" s="4">
        <f>2*'Tabulky jízd'!AL76*Vzdálenosti!$F$84-Vzdálenosti!$F$84*IF('Tabulky jízd'!AL76&gt;0,"1","0")</f>
        <v>210</v>
      </c>
      <c r="AM70" s="4">
        <f>2*'Tabulky jízd'!AM76*Vzdálenosti!$F$84-Vzdálenosti!$F$84*IF('Tabulky jízd'!AM76&gt;0,"1","0")</f>
        <v>210</v>
      </c>
      <c r="AN70" s="4">
        <f>2*'Tabulky jízd'!AN76*Vzdálenosti!$F$84-Vzdálenosti!$F$84*IF('Tabulky jízd'!AN76&gt;0,"1","0")</f>
        <v>0</v>
      </c>
      <c r="AO70" s="4">
        <f>2*'Tabulky jízd'!AO76*Vzdálenosti!$F$84-Vzdálenosti!$F$84*IF('Tabulky jízd'!AO76&gt;0,"1","0")</f>
        <v>378</v>
      </c>
      <c r="AP70" s="4">
        <f>2*'Tabulky jízd'!AP76*Vzdálenosti!$F$84-Vzdálenosti!$F$84*IF('Tabulky jízd'!AP76&gt;0,"1","0")</f>
        <v>0</v>
      </c>
      <c r="AQ70" s="4">
        <f>2*'Tabulky jízd'!AQ76*Vzdálenosti!$F$84-Vzdálenosti!$F$84*IF('Tabulky jízd'!AQ76&gt;0,"1","0")</f>
        <v>0</v>
      </c>
      <c r="AR70" s="4">
        <f>2*'Tabulky jízd'!AR76*Vzdálenosti!$F$84-Vzdálenosti!$F$84*IF('Tabulky jízd'!AR76&gt;0,"1","0")</f>
        <v>210</v>
      </c>
      <c r="AS70" s="4">
        <f>2*'Tabulky jízd'!AS76*Vzdálenosti!$F$84-Vzdálenosti!$F$84*IF('Tabulky jízd'!AS76&gt;0,"1","0")</f>
        <v>210</v>
      </c>
      <c r="AT70" s="4">
        <f>2*'Tabulky jízd'!AT76*Vzdálenosti!$F$84-Vzdálenosti!$F$84*IF('Tabulky jízd'!AT76&gt;0,"1","0")</f>
        <v>0</v>
      </c>
      <c r="AU70" s="4">
        <f>2*'Tabulky jízd'!AU76*Vzdálenosti!$F$84-Vzdálenosti!$F$84*IF('Tabulky jízd'!AU76&gt;0,"1","0")</f>
        <v>210</v>
      </c>
      <c r="AV70" s="4">
        <f>2*'Tabulky jízd'!AV76*Vzdálenosti!$F$84-Vzdálenosti!$F$84*IF('Tabulky jízd'!AV76&gt;0,"1","0")</f>
        <v>0</v>
      </c>
      <c r="AW70" s="4">
        <f>2*'Tabulky jízd'!AW76*Vzdálenosti!$F$84-Vzdálenosti!$F$84*IF('Tabulky jízd'!AW76&gt;0,"1","0")</f>
        <v>0</v>
      </c>
      <c r="AX70" s="4">
        <f>2*'Tabulky jízd'!AX76*Vzdálenosti!$F$84-Vzdálenosti!$F$84*IF('Tabulky jízd'!AX76&gt;0,"1","0")</f>
        <v>0</v>
      </c>
      <c r="AY70" s="4">
        <f>2*'Tabulky jízd'!AY76*Vzdálenosti!$F$84-Vzdálenosti!$F$84*IF('Tabulky jízd'!AY76&gt;0,"1","0")</f>
        <v>0</v>
      </c>
      <c r="AZ70" s="4">
        <f>2*'Tabulky jízd'!AZ76*Vzdálenosti!$F$84-Vzdálenosti!$F$84*IF('Tabulky jízd'!AZ76&gt;0,"1","0")</f>
        <v>0</v>
      </c>
      <c r="BA70" s="4">
        <f>2*'Tabulky jízd'!BA76*Vzdálenosti!$F$84-Vzdálenosti!$F$84*IF('Tabulky jízd'!BA76&gt;0,"1","0")</f>
        <v>0</v>
      </c>
      <c r="BB70" s="4">
        <f>2*'Tabulky jízd'!BB76*Vzdálenosti!$F$84-Vzdálenosti!$F$84*IF('Tabulky jízd'!BB76&gt;0,"1","0")</f>
        <v>0</v>
      </c>
      <c r="BC70" s="4">
        <f>2*'Tabulky jízd'!BC76*Vzdálenosti!$F$84-Vzdálenosti!$F$84*IF('Tabulky jízd'!BC76&gt;0,"1","0")</f>
        <v>0</v>
      </c>
      <c r="BD70" s="4">
        <f>2*'Tabulky jízd'!BD76*Vzdálenosti!$F$84-Vzdálenosti!$F$84*IF('Tabulky jízd'!BD76&gt;0,"1","0")</f>
        <v>0</v>
      </c>
      <c r="BE70" s="4">
        <f>2*'Tabulky jízd'!BE76*Vzdálenosti!$F$84-Vzdálenosti!$F$84*IF('Tabulky jízd'!BE76&gt;0,"1","0")</f>
        <v>882</v>
      </c>
      <c r="BF70" s="4">
        <f>2*'Tabulky jízd'!BF76*Vzdálenosti!$F$84-Vzdálenosti!$F$84*IF('Tabulky jízd'!BF76&gt;0,"1","0")</f>
        <v>546</v>
      </c>
      <c r="BG70" s="4">
        <f>2*'Tabulky jízd'!BG76*Vzdálenosti!$F$84-Vzdálenosti!$F$84*IF('Tabulky jízd'!BG76&gt;0,"1","0")</f>
        <v>0</v>
      </c>
      <c r="BH70" s="4">
        <f>2*'Tabulky jízd'!BH76*Vzdálenosti!$F$84-Vzdálenosti!$F$84*IF('Tabulky jízd'!BH76&gt;0,"1","0")</f>
        <v>546</v>
      </c>
      <c r="BI70" s="4">
        <f>2*'Tabulky jízd'!BI76*Vzdálenosti!$F$84-Vzdálenosti!$F$84*IF('Tabulky jízd'!BI76&gt;0,"1","0")</f>
        <v>798</v>
      </c>
      <c r="BJ70" s="4">
        <f>2*'Tabulky jízd'!BJ76*Vzdálenosti!$F$84-Vzdálenosti!$F$84*IF('Tabulky jízd'!BJ76&gt;0,"1","0")</f>
        <v>0</v>
      </c>
      <c r="BK70" s="4">
        <f>2*'Tabulky jízd'!BK76*Vzdálenosti!$F$84-Vzdálenosti!$F$84*IF('Tabulky jízd'!BK76&gt;0,"1","0")</f>
        <v>462</v>
      </c>
      <c r="BL70" s="4">
        <f>2*'Tabulky jízd'!BL76*Vzdálenosti!$F$84-Vzdálenosti!$F$84*IF('Tabulky jízd'!BL76&gt;0,"1","0")</f>
        <v>462</v>
      </c>
      <c r="BM70" s="4">
        <f>2*'Tabulky jízd'!BM76*Vzdálenosti!$F$84-Vzdálenosti!$F$84*IF('Tabulky jízd'!BM76&gt;0,"1","0")</f>
        <v>0</v>
      </c>
      <c r="BN70" s="4">
        <f>2*'Tabulky jízd'!BN76*Vzdálenosti!$F$84-Vzdálenosti!$F$84*IF('Tabulky jízd'!BN76&gt;0,"1","0")</f>
        <v>546</v>
      </c>
      <c r="BO70" s="4">
        <f>2*'Tabulky jízd'!BO76*Vzdálenosti!$F$84-Vzdálenosti!$F$84*IF('Tabulky jízd'!BO76&gt;0,"1","0")</f>
        <v>546</v>
      </c>
      <c r="BP70" s="4">
        <f>2*'Tabulky jízd'!BP76*Vzdálenosti!$F$84-Vzdálenosti!$F$84*IF('Tabulky jízd'!BP76&gt;0,"1","0")</f>
        <v>0</v>
      </c>
      <c r="BQ70" s="4">
        <f>2*'Tabulky jízd'!BQ76*Vzdálenosti!$F$84-Vzdálenosti!$F$84*IF('Tabulky jízd'!BQ76&gt;0,"1","0")</f>
        <v>210</v>
      </c>
      <c r="BR70" s="4">
        <f>2*'Tabulky jízd'!BR76*Vzdálenosti!$F$84-Vzdálenosti!$F$84*IF('Tabulky jízd'!BR76&gt;0,"1","0")</f>
        <v>210</v>
      </c>
      <c r="BS70" s="4">
        <f>2*'Tabulky jízd'!BS76*Vzdálenosti!$F$84-Vzdálenosti!$F$84*IF('Tabulky jízd'!BS76&gt;0,"1","0")</f>
        <v>0</v>
      </c>
      <c r="BT70" s="4">
        <f>2*'Tabulky jízd'!BT76*Vzdálenosti!$F$84-Vzdálenosti!$F$84*IF('Tabulky jízd'!BT76&gt;0,"1","0")</f>
        <v>0</v>
      </c>
      <c r="BU70" s="4">
        <f>2*'Tabulky jízd'!BU76*Vzdálenosti!$F$84-Vzdálenosti!$F$84*IF('Tabulky jízd'!BU76&gt;0,"1","0")</f>
        <v>0</v>
      </c>
      <c r="BV70" s="4">
        <f>2*'Tabulky jízd'!BV76*Vzdálenosti!$F$84-Vzdálenosti!$F$84*IF('Tabulky jízd'!BV76&gt;0,"1","0")</f>
        <v>0</v>
      </c>
      <c r="BW70" s="4">
        <f>2*'Tabulky jízd'!BW76*Vzdálenosti!$F$84-Vzdálenosti!$F$84*IF('Tabulky jízd'!BW76&gt;0,"1","0")</f>
        <v>0</v>
      </c>
      <c r="BX70" s="4">
        <f>2*'Tabulky jízd'!BX76*Vzdálenosti!$F$84-Vzdálenosti!$F$84*IF('Tabulky jízd'!BX76&gt;0,"1","0")</f>
        <v>0</v>
      </c>
      <c r="BY70" s="4">
        <f>2*'Tabulky jízd'!BY76*Vzdálenosti!$F$84-Vzdálenosti!$F$84*IF('Tabulky jízd'!BY76&gt;0,"1","0")</f>
        <v>0</v>
      </c>
      <c r="BZ70" s="4">
        <f>2*'Tabulky jízd'!BZ76*Vzdálenosti!$F$84-Vzdálenosti!$F$84*IF('Tabulky jízd'!BZ76&gt;0,"1","0")</f>
        <v>210</v>
      </c>
      <c r="CA70" s="4">
        <f>2*'Tabulky jízd'!CA76*Vzdálenosti!$F$84-Vzdálenosti!$F$84*IF('Tabulky jízd'!CA76&gt;0,"1","0")</f>
        <v>714</v>
      </c>
      <c r="CB70" s="4">
        <f>2*'Tabulky jízd'!CB76*Vzdálenosti!$F$84-Vzdálenosti!$F$84*IF('Tabulky jízd'!CB76&gt;0,"1","0")</f>
        <v>0</v>
      </c>
      <c r="CC70" s="4">
        <f>2*'Tabulky jízd'!CC76*Vzdálenosti!$F$84-Vzdálenosti!$F$84*IF('Tabulky jízd'!CC76&gt;0,"1","0")</f>
        <v>294</v>
      </c>
      <c r="CD70" s="4">
        <f>2*'Tabulky jízd'!CD76*Vzdálenosti!$F$84-Vzdálenosti!$F$84*IF('Tabulky jízd'!CD76&gt;0,"1","0")</f>
        <v>378</v>
      </c>
      <c r="CE70" s="4">
        <f>2*'Tabulky jízd'!CE76*Vzdálenosti!$F$84-Vzdálenosti!$F$84*IF('Tabulky jízd'!CE76&gt;0,"1","0")</f>
        <v>0</v>
      </c>
      <c r="CF70" s="4">
        <f>2*'Tabulky jízd'!CF76*Vzdálenosti!$F$84-Vzdálenosti!$F$84*IF('Tabulky jízd'!CF76&gt;0,"1","0")</f>
        <v>210</v>
      </c>
      <c r="CG70" s="4">
        <f>2*'Tabulky jízd'!CG76*Vzdálenosti!$F$84-Vzdálenosti!$F$84*IF('Tabulky jízd'!CG76&gt;0,"1","0")</f>
        <v>378</v>
      </c>
      <c r="CH70" s="4">
        <f>2*'Tabulky jízd'!CH76*Vzdálenosti!$F$84-Vzdálenosti!$F$84*IF('Tabulky jízd'!CH76&gt;0,"1","0")</f>
        <v>0</v>
      </c>
      <c r="CI70" s="4">
        <f>2*'Tabulky jízd'!CI76*Vzdálenosti!$F$84-Vzdálenosti!$F$84*IF('Tabulky jízd'!CI76&gt;0,"1","0")</f>
        <v>210</v>
      </c>
      <c r="CJ70" s="4">
        <f>2*'Tabulky jízd'!CJ76*Vzdálenosti!$F$84-Vzdálenosti!$F$84*IF('Tabulky jízd'!CJ76&gt;0,"1","0")</f>
        <v>378</v>
      </c>
      <c r="CK70" s="4">
        <f>2*'Tabulky jízd'!CK76*Vzdálenosti!$F$84-Vzdálenosti!$F$84*IF('Tabulky jízd'!CK76&gt;0,"1","0")</f>
        <v>0</v>
      </c>
      <c r="CL70" s="4">
        <f>2*'Tabulky jízd'!CL76*Vzdálenosti!$F$84-Vzdálenosti!$F$84*IF('Tabulky jízd'!CL76&gt;0,"1","0")</f>
        <v>0</v>
      </c>
      <c r="CM70" s="4">
        <f>2*'Tabulky jízd'!CM76*Vzdálenosti!$F$84-Vzdálenosti!$F$84*IF('Tabulky jízd'!CM76&gt;0,"1","0")</f>
        <v>0</v>
      </c>
      <c r="CN70" s="4">
        <f>2*'Tabulky jízd'!CN76*Vzdálenosti!$F$84-Vzdálenosti!$F$84*IF('Tabulky jízd'!CN76&gt;0,"1","0")</f>
        <v>0</v>
      </c>
      <c r="CO70" s="4">
        <f>2*'Tabulky jízd'!CO76*Vzdálenosti!$F$84-Vzdálenosti!$F$84*IF('Tabulky jízd'!CO76&gt;0,"1","0")</f>
        <v>0</v>
      </c>
      <c r="CP70" s="4">
        <f>2*'Tabulky jízd'!CP76*Vzdálenosti!$F$84-Vzdálenosti!$F$84*IF('Tabulky jízd'!CP76&gt;0,"1","0")</f>
        <v>0</v>
      </c>
      <c r="CQ70" s="4">
        <f>2*'Tabulky jízd'!CQ76*Vzdálenosti!$F$84-Vzdálenosti!$F$84*IF('Tabulky jízd'!CQ76&gt;0,"1","0")</f>
        <v>0</v>
      </c>
      <c r="CR70" s="4">
        <f>2*'Tabulky jízd'!CR76*Vzdálenosti!$F$84-Vzdálenosti!$F$84*IF('Tabulky jízd'!CR76&gt;0,"1","0")</f>
        <v>0</v>
      </c>
      <c r="CS70" s="4">
        <f>2*'Tabulky jízd'!CS76*Vzdálenosti!$F$84-Vzdálenosti!$F$84*IF('Tabulky jízd'!CS76&gt;0,"1","0")</f>
        <v>0</v>
      </c>
      <c r="CT70" s="4">
        <f>2*'Tabulky jízd'!CT76*Vzdálenosti!$F$84-Vzdálenosti!$F$84*IF('Tabulky jízd'!CT76&gt;0,"1","0")</f>
        <v>0</v>
      </c>
      <c r="CU70" s="4">
        <f>2*'Tabulky jízd'!CU76*Vzdálenosti!$F$84-Vzdálenosti!$F$84*IF('Tabulky jízd'!CU76&gt;0,"1","0")</f>
        <v>0</v>
      </c>
      <c r="CV70" s="4">
        <f>2*'Tabulky jízd'!CV76*Vzdálenosti!$F$84-Vzdálenosti!$F$84*IF('Tabulky jízd'!CV76&gt;0,"1","0")</f>
        <v>0</v>
      </c>
      <c r="CW70" s="16">
        <f t="shared" si="4"/>
        <v>14574</v>
      </c>
    </row>
    <row r="71" spans="1:101" s="15" customFormat="1" x14ac:dyDescent="0.25">
      <c r="A71" s="19"/>
      <c r="B71" s="16" t="s">
        <v>64</v>
      </c>
      <c r="C71" s="16" t="s">
        <v>54</v>
      </c>
      <c r="D71" s="156" t="s">
        <v>100</v>
      </c>
      <c r="E71" s="4" t="s">
        <v>177</v>
      </c>
      <c r="F71" s="16">
        <v>3</v>
      </c>
      <c r="G71" s="16"/>
      <c r="H71" s="4">
        <f>2*'Tabulky jízd'!H77*Vzdálenosti!$F$85-Vzdálenosti!$F$85*IF('Tabulky jízd'!H77&gt;0,"1","0")</f>
        <v>0</v>
      </c>
      <c r="I71" s="4">
        <f>2*'Tabulky jízd'!I77*Vzdálenosti!$F$85-Vzdálenosti!$F$85*IF('Tabulky jízd'!I77&gt;0,"1","0")</f>
        <v>0</v>
      </c>
      <c r="J71" s="4">
        <f>2*'Tabulky jízd'!J77*Vzdálenosti!$F$85-Vzdálenosti!$F$85*IF('Tabulky jízd'!J77&gt;0,"1","0")</f>
        <v>0</v>
      </c>
      <c r="K71" s="4">
        <f>2*'Tabulky jízd'!K77*Vzdálenosti!$F$85-Vzdálenosti!$F$85*IF('Tabulky jízd'!K77&gt;0,"1","0")</f>
        <v>0</v>
      </c>
      <c r="L71" s="4">
        <f>2*'Tabulky jízd'!L77*Vzdálenosti!$F$85-Vzdálenosti!$F$85*IF('Tabulky jízd'!L77&gt;0,"1","0")</f>
        <v>0</v>
      </c>
      <c r="M71" s="4">
        <f>2*'Tabulky jízd'!M77*Vzdálenosti!$F$85-Vzdálenosti!$F$85*IF('Tabulky jízd'!M77&gt;0,"1","0")</f>
        <v>0</v>
      </c>
      <c r="N71" s="4">
        <f>2*'Tabulky jízd'!N77*Vzdálenosti!$F$85-Vzdálenosti!$F$85*IF('Tabulky jízd'!N77&gt;0,"1","0")</f>
        <v>0</v>
      </c>
      <c r="O71" s="4">
        <f>2*'Tabulky jízd'!O77*Vzdálenosti!$F$85-Vzdálenosti!$F$85*IF('Tabulky jízd'!O77&gt;0,"1","0")</f>
        <v>0</v>
      </c>
      <c r="P71" s="4">
        <f>2*'Tabulky jízd'!P77*Vzdálenosti!$F$85-Vzdálenosti!$F$85*IF('Tabulky jízd'!P77&gt;0,"1","0")</f>
        <v>0</v>
      </c>
      <c r="Q71" s="4">
        <f>2*'Tabulky jízd'!Q77*Vzdálenosti!$F$85-Vzdálenosti!$F$85*IF('Tabulky jízd'!Q77&gt;0,"1","0")</f>
        <v>0</v>
      </c>
      <c r="R71" s="4">
        <f>2*'Tabulky jízd'!R77*Vzdálenosti!$F$85-Vzdálenosti!$F$85*IF('Tabulky jízd'!R77&gt;0,"1","0")</f>
        <v>0</v>
      </c>
      <c r="S71" s="4">
        <f>2*'Tabulky jízd'!S77*Vzdálenosti!$F$85-Vzdálenosti!$F$85*IF('Tabulky jízd'!S77&gt;0,"1","0")</f>
        <v>0</v>
      </c>
      <c r="T71" s="4">
        <f>2*'Tabulky jízd'!T77*Vzdálenosti!$F$85-Vzdálenosti!$F$85*IF('Tabulky jízd'!T77&gt;0,"1","0")</f>
        <v>0</v>
      </c>
      <c r="U71" s="4">
        <f>2*'Tabulky jízd'!U77*Vzdálenosti!$F$85-Vzdálenosti!$F$85*IF('Tabulky jízd'!U77&gt;0,"1","0")</f>
        <v>234</v>
      </c>
      <c r="V71" s="4">
        <f>2*'Tabulky jízd'!V77*Vzdálenosti!$F$85-Vzdálenosti!$F$85*IF('Tabulky jízd'!V77&gt;0,"1","0")</f>
        <v>234</v>
      </c>
      <c r="W71" s="4">
        <f>2*'Tabulky jízd'!W77*Vzdálenosti!$F$85-Vzdálenosti!$F$85*IF('Tabulky jízd'!W77&gt;0,"1","0")</f>
        <v>546</v>
      </c>
      <c r="X71" s="4">
        <f>2*'Tabulky jízd'!X77*Vzdálenosti!$F$85-Vzdálenosti!$F$85*IF('Tabulky jízd'!X77&gt;0,"1","0")</f>
        <v>390</v>
      </c>
      <c r="Y71" s="4">
        <f>2*'Tabulky jízd'!Y77*Vzdálenosti!$F$85-Vzdálenosti!$F$85*IF('Tabulky jízd'!Y77&gt;0,"1","0")</f>
        <v>78</v>
      </c>
      <c r="Z71" s="4">
        <f>2*'Tabulky jízd'!Z77*Vzdálenosti!$F$85-Vzdálenosti!$F$85*IF('Tabulky jízd'!Z77&gt;0,"1","0")</f>
        <v>0</v>
      </c>
      <c r="AA71" s="4">
        <f>2*'Tabulky jízd'!AA77*Vzdálenosti!$F$85-Vzdálenosti!$F$85*IF('Tabulky jízd'!AA77&gt;0,"1","0")</f>
        <v>0</v>
      </c>
      <c r="AB71" s="4">
        <f>2*'Tabulky jízd'!AB77*Vzdálenosti!$F$85-Vzdálenosti!$F$85*IF('Tabulky jízd'!AB77&gt;0,"1","0")</f>
        <v>0</v>
      </c>
      <c r="AC71" s="4">
        <f>2*'Tabulky jízd'!AC77*Vzdálenosti!$F$85-Vzdálenosti!$F$85*IF('Tabulky jízd'!AC77&gt;0,"1","0")</f>
        <v>0</v>
      </c>
      <c r="AD71" s="4">
        <f>2*'Tabulky jízd'!AD77*Vzdálenosti!$F$85-Vzdálenosti!$F$85*IF('Tabulky jízd'!AD77&gt;0,"1","0")</f>
        <v>0</v>
      </c>
      <c r="AE71" s="4">
        <f>2*'Tabulky jízd'!AE77*Vzdálenosti!$F$85-Vzdálenosti!$F$85*IF('Tabulky jízd'!AE77&gt;0,"1","0")</f>
        <v>0</v>
      </c>
      <c r="AF71" s="4">
        <f>2*'Tabulky jízd'!AF77*Vzdálenosti!$F$85-Vzdálenosti!$F$85*IF('Tabulky jízd'!AF77&gt;0,"1","0")</f>
        <v>0</v>
      </c>
      <c r="AG71" s="4">
        <f>2*'Tabulky jízd'!AG77*Vzdálenosti!$F$85-Vzdálenosti!$F$85*IF('Tabulky jízd'!AG77&gt;0,"1","0")</f>
        <v>0</v>
      </c>
      <c r="AH71" s="4">
        <f>2*'Tabulky jízd'!AH77*Vzdálenosti!$F$85-Vzdálenosti!$F$85*IF('Tabulky jízd'!AH77&gt;0,"1","0")</f>
        <v>0</v>
      </c>
      <c r="AI71" s="4">
        <f>2*'Tabulky jízd'!AI77*Vzdálenosti!$F$85-Vzdálenosti!$F$85*IF('Tabulky jízd'!AI77&gt;0,"1","0")</f>
        <v>0</v>
      </c>
      <c r="AJ71" s="4">
        <f>2*'Tabulky jízd'!AJ77*Vzdálenosti!$F$85-Vzdálenosti!$F$85*IF('Tabulky jízd'!AJ77&gt;0,"1","0")</f>
        <v>0</v>
      </c>
      <c r="AK71" s="4">
        <f>2*'Tabulky jízd'!AK77*Vzdálenosti!$F$85-Vzdálenosti!$F$85*IF('Tabulky jízd'!AK77&gt;0,"1","0")</f>
        <v>0</v>
      </c>
      <c r="AL71" s="4">
        <f>2*'Tabulky jízd'!AL77*Vzdálenosti!$F$85-Vzdálenosti!$F$85*IF('Tabulky jízd'!AL77&gt;0,"1","0")</f>
        <v>0</v>
      </c>
      <c r="AM71" s="4">
        <f>2*'Tabulky jízd'!AM77*Vzdálenosti!$F$85-Vzdálenosti!$F$85*IF('Tabulky jízd'!AM77&gt;0,"1","0")</f>
        <v>0</v>
      </c>
      <c r="AN71" s="4">
        <f>2*'Tabulky jízd'!AN77*Vzdálenosti!$F$85-Vzdálenosti!$F$85*IF('Tabulky jízd'!AN77&gt;0,"1","0")</f>
        <v>0</v>
      </c>
      <c r="AO71" s="4">
        <f>2*'Tabulky jízd'!AO77*Vzdálenosti!$F$85-Vzdálenosti!$F$85*IF('Tabulky jízd'!AO77&gt;0,"1","0")</f>
        <v>78</v>
      </c>
      <c r="AP71" s="4">
        <f>2*'Tabulky jízd'!AP77*Vzdálenosti!$F$85-Vzdálenosti!$F$85*IF('Tabulky jízd'!AP77&gt;0,"1","0")</f>
        <v>390</v>
      </c>
      <c r="AQ71" s="4">
        <f>2*'Tabulky jízd'!AQ77*Vzdálenosti!$F$85-Vzdálenosti!$F$85*IF('Tabulky jízd'!AQ77&gt;0,"1","0")</f>
        <v>390</v>
      </c>
      <c r="AR71" s="4">
        <f>2*'Tabulky jízd'!AR77*Vzdálenosti!$F$85-Vzdálenosti!$F$85*IF('Tabulky jízd'!AR77&gt;0,"1","0")</f>
        <v>390</v>
      </c>
      <c r="AS71" s="4">
        <f>2*'Tabulky jízd'!AS77*Vzdálenosti!$F$85-Vzdálenosti!$F$85*IF('Tabulky jízd'!AS77&gt;0,"1","0")</f>
        <v>78</v>
      </c>
      <c r="AT71" s="4">
        <f>2*'Tabulky jízd'!AT77*Vzdálenosti!$F$85-Vzdálenosti!$F$85*IF('Tabulky jízd'!AT77&gt;0,"1","0")</f>
        <v>390</v>
      </c>
      <c r="AU71" s="4">
        <f>2*'Tabulky jízd'!AU77*Vzdálenosti!$F$85-Vzdálenosti!$F$85*IF('Tabulky jízd'!AU77&gt;0,"1","0")</f>
        <v>390</v>
      </c>
      <c r="AV71" s="4">
        <f>2*'Tabulky jízd'!AV77*Vzdálenosti!$F$85-Vzdálenosti!$F$85*IF('Tabulky jízd'!AV77&gt;0,"1","0")</f>
        <v>0</v>
      </c>
      <c r="AW71" s="4">
        <f>2*'Tabulky jízd'!AW77*Vzdálenosti!$F$85-Vzdálenosti!$F$85*IF('Tabulky jízd'!AW77&gt;0,"1","0")</f>
        <v>0</v>
      </c>
      <c r="AX71" s="4">
        <f>2*'Tabulky jízd'!AX77*Vzdálenosti!$F$85-Vzdálenosti!$F$85*IF('Tabulky jízd'!AX77&gt;0,"1","0")</f>
        <v>0</v>
      </c>
      <c r="AY71" s="4">
        <f>2*'Tabulky jízd'!AY77*Vzdálenosti!$F$85-Vzdálenosti!$F$85*IF('Tabulky jízd'!AY77&gt;0,"1","0")</f>
        <v>0</v>
      </c>
      <c r="AZ71" s="4">
        <f>2*'Tabulky jízd'!AZ77*Vzdálenosti!$F$85-Vzdálenosti!$F$85*IF('Tabulky jízd'!AZ77&gt;0,"1","0")</f>
        <v>0</v>
      </c>
      <c r="BA71" s="4">
        <f>2*'Tabulky jízd'!BA77*Vzdálenosti!$F$85-Vzdálenosti!$F$85*IF('Tabulky jízd'!BA77&gt;0,"1","0")</f>
        <v>0</v>
      </c>
      <c r="BB71" s="4">
        <f>2*'Tabulky jízd'!BB77*Vzdálenosti!$F$85-Vzdálenosti!$F$85*IF('Tabulky jízd'!BB77&gt;0,"1","0")</f>
        <v>0</v>
      </c>
      <c r="BC71" s="4">
        <f>2*'Tabulky jízd'!BC77*Vzdálenosti!$F$85-Vzdálenosti!$F$85*IF('Tabulky jízd'!BC77&gt;0,"1","0")</f>
        <v>0</v>
      </c>
      <c r="BD71" s="4">
        <f>2*'Tabulky jízd'!BD77*Vzdálenosti!$F$85-Vzdálenosti!$F$85*IF('Tabulky jízd'!BD77&gt;0,"1","0")</f>
        <v>0</v>
      </c>
      <c r="BE71" s="4">
        <f>2*'Tabulky jízd'!BE77*Vzdálenosti!$F$85-Vzdálenosti!$F$85*IF('Tabulky jízd'!BE77&gt;0,"1","0")</f>
        <v>390</v>
      </c>
      <c r="BF71" s="4">
        <f>2*'Tabulky jízd'!BF77*Vzdálenosti!$F$85-Vzdálenosti!$F$85*IF('Tabulky jízd'!BF77&gt;0,"1","0")</f>
        <v>0</v>
      </c>
      <c r="BG71" s="4">
        <f>2*'Tabulky jízd'!BG77*Vzdálenosti!$F$85-Vzdálenosti!$F$85*IF('Tabulky jízd'!BG77&gt;0,"1","0")</f>
        <v>78</v>
      </c>
      <c r="BH71" s="4">
        <f>2*'Tabulky jízd'!BH77*Vzdálenosti!$F$85-Vzdálenosti!$F$85*IF('Tabulky jízd'!BH77&gt;0,"1","0")</f>
        <v>0</v>
      </c>
      <c r="BI71" s="4">
        <f>2*'Tabulky jízd'!BI77*Vzdálenosti!$F$85-Vzdálenosti!$F$85*IF('Tabulky jízd'!BI77&gt;0,"1","0")</f>
        <v>0</v>
      </c>
      <c r="BJ71" s="4">
        <f>2*'Tabulky jízd'!BJ77*Vzdálenosti!$F$85-Vzdálenosti!$F$85*IF('Tabulky jízd'!BJ77&gt;0,"1","0")</f>
        <v>390</v>
      </c>
      <c r="BK71" s="4">
        <f>2*'Tabulky jízd'!BK77*Vzdálenosti!$F$85-Vzdálenosti!$F$85*IF('Tabulky jízd'!BK77&gt;0,"1","0")</f>
        <v>390</v>
      </c>
      <c r="BL71" s="4">
        <f>2*'Tabulky jízd'!BL77*Vzdálenosti!$F$85-Vzdálenosti!$F$85*IF('Tabulky jízd'!BL77&gt;0,"1","0")</f>
        <v>390</v>
      </c>
      <c r="BM71" s="4">
        <f>2*'Tabulky jízd'!BM77*Vzdálenosti!$F$85-Vzdálenosti!$F$85*IF('Tabulky jízd'!BM77&gt;0,"1","0")</f>
        <v>78</v>
      </c>
      <c r="BN71" s="4">
        <f>2*'Tabulky jízd'!BN77*Vzdálenosti!$F$85-Vzdálenosti!$F$85*IF('Tabulky jízd'!BN77&gt;0,"1","0")</f>
        <v>0</v>
      </c>
      <c r="BO71" s="4">
        <f>2*'Tabulky jízd'!BO77*Vzdálenosti!$F$85-Vzdálenosti!$F$85*IF('Tabulky jízd'!BO77&gt;0,"1","0")</f>
        <v>0</v>
      </c>
      <c r="BP71" s="4">
        <f>2*'Tabulky jízd'!BP77*Vzdálenosti!$F$85-Vzdálenosti!$F$85*IF('Tabulky jízd'!BP77&gt;0,"1","0")</f>
        <v>0</v>
      </c>
      <c r="BQ71" s="4">
        <f>2*'Tabulky jízd'!BQ77*Vzdálenosti!$F$85-Vzdálenosti!$F$85*IF('Tabulky jízd'!BQ77&gt;0,"1","0")</f>
        <v>0</v>
      </c>
      <c r="BR71" s="4">
        <f>2*'Tabulky jízd'!BR77*Vzdálenosti!$F$85-Vzdálenosti!$F$85*IF('Tabulky jízd'!BR77&gt;0,"1","0")</f>
        <v>0</v>
      </c>
      <c r="BS71" s="4">
        <f>2*'Tabulky jízd'!BS77*Vzdálenosti!$F$85-Vzdálenosti!$F$85*IF('Tabulky jízd'!BS77&gt;0,"1","0")</f>
        <v>0</v>
      </c>
      <c r="BT71" s="4">
        <f>2*'Tabulky jízd'!BT77*Vzdálenosti!$F$85-Vzdálenosti!$F$85*IF('Tabulky jízd'!BT77&gt;0,"1","0")</f>
        <v>0</v>
      </c>
      <c r="BU71" s="4">
        <f>2*'Tabulky jízd'!BU77*Vzdálenosti!$F$85-Vzdálenosti!$F$85*IF('Tabulky jízd'!BU77&gt;0,"1","0")</f>
        <v>0</v>
      </c>
      <c r="BV71" s="4">
        <f>2*'Tabulky jízd'!BV77*Vzdálenosti!$F$85-Vzdálenosti!$F$85*IF('Tabulky jízd'!BV77&gt;0,"1","0")</f>
        <v>0</v>
      </c>
      <c r="BW71" s="4">
        <f>2*'Tabulky jízd'!BW77*Vzdálenosti!$F$85-Vzdálenosti!$F$85*IF('Tabulky jízd'!BW77&gt;0,"1","0")</f>
        <v>0</v>
      </c>
      <c r="BX71" s="4">
        <f>2*'Tabulky jízd'!BX77*Vzdálenosti!$F$85-Vzdálenosti!$F$85*IF('Tabulky jízd'!BX77&gt;0,"1","0")</f>
        <v>0</v>
      </c>
      <c r="BY71" s="4">
        <f>2*'Tabulky jízd'!BY77*Vzdálenosti!$F$85-Vzdálenosti!$F$85*IF('Tabulky jízd'!BY77&gt;0,"1","0")</f>
        <v>0</v>
      </c>
      <c r="BZ71" s="4">
        <f>2*'Tabulky jízd'!BZ77*Vzdálenosti!$F$85-Vzdálenosti!$F$85*IF('Tabulky jízd'!BZ77&gt;0,"1","0")</f>
        <v>0</v>
      </c>
      <c r="CA71" s="4">
        <f>2*'Tabulky jízd'!CA77*Vzdálenosti!$F$85-Vzdálenosti!$F$85*IF('Tabulky jízd'!CA77&gt;0,"1","0")</f>
        <v>0</v>
      </c>
      <c r="CB71" s="4">
        <f>2*'Tabulky jízd'!CB77*Vzdálenosti!$F$85-Vzdálenosti!$F$85*IF('Tabulky jízd'!CB77&gt;0,"1","0")</f>
        <v>0</v>
      </c>
      <c r="CC71" s="4">
        <f>2*'Tabulky jízd'!CC77*Vzdálenosti!$F$85-Vzdálenosti!$F$85*IF('Tabulky jízd'!CC77&gt;0,"1","0")</f>
        <v>0</v>
      </c>
      <c r="CD71" s="4">
        <f>2*'Tabulky jízd'!CD77*Vzdálenosti!$F$85-Vzdálenosti!$F$85*IF('Tabulky jízd'!CD77&gt;0,"1","0")</f>
        <v>234</v>
      </c>
      <c r="CE71" s="4">
        <f>2*'Tabulky jízd'!CE77*Vzdálenosti!$F$85-Vzdálenosti!$F$85*IF('Tabulky jízd'!CE77&gt;0,"1","0")</f>
        <v>0</v>
      </c>
      <c r="CF71" s="4">
        <f>2*'Tabulky jízd'!CF77*Vzdálenosti!$F$85-Vzdálenosti!$F$85*IF('Tabulky jízd'!CF77&gt;0,"1","0")</f>
        <v>0</v>
      </c>
      <c r="CG71" s="4">
        <f>2*'Tabulky jízd'!CG77*Vzdálenosti!$F$85-Vzdálenosti!$F$85*IF('Tabulky jízd'!CG77&gt;0,"1","0")</f>
        <v>78</v>
      </c>
      <c r="CH71" s="4">
        <f>2*'Tabulky jízd'!CH77*Vzdálenosti!$F$85-Vzdálenosti!$F$85*IF('Tabulky jízd'!CH77&gt;0,"1","0")</f>
        <v>0</v>
      </c>
      <c r="CI71" s="4">
        <f>2*'Tabulky jízd'!CI77*Vzdálenosti!$F$85-Vzdálenosti!$F$85*IF('Tabulky jízd'!CI77&gt;0,"1","0")</f>
        <v>0</v>
      </c>
      <c r="CJ71" s="4">
        <f>2*'Tabulky jízd'!CJ77*Vzdálenosti!$F$85-Vzdálenosti!$F$85*IF('Tabulky jízd'!CJ77&gt;0,"1","0")</f>
        <v>0</v>
      </c>
      <c r="CK71" s="4">
        <f>2*'Tabulky jízd'!CK77*Vzdálenosti!$F$85-Vzdálenosti!$F$85*IF('Tabulky jízd'!CK77&gt;0,"1","0")</f>
        <v>0</v>
      </c>
      <c r="CL71" s="4">
        <f>2*'Tabulky jízd'!CL77*Vzdálenosti!$F$85-Vzdálenosti!$F$85*IF('Tabulky jízd'!CL77&gt;0,"1","0")</f>
        <v>0</v>
      </c>
      <c r="CM71" s="4">
        <f>2*'Tabulky jízd'!CM77*Vzdálenosti!$F$85-Vzdálenosti!$F$85*IF('Tabulky jízd'!CM77&gt;0,"1","0")</f>
        <v>0</v>
      </c>
      <c r="CN71" s="4">
        <f>2*'Tabulky jízd'!CN77*Vzdálenosti!$F$85-Vzdálenosti!$F$85*IF('Tabulky jízd'!CN77&gt;0,"1","0")</f>
        <v>0</v>
      </c>
      <c r="CO71" s="4">
        <f>2*'Tabulky jízd'!CO77*Vzdálenosti!$F$85-Vzdálenosti!$F$85*IF('Tabulky jízd'!CO77&gt;0,"1","0")</f>
        <v>0</v>
      </c>
      <c r="CP71" s="4">
        <f>2*'Tabulky jízd'!CP77*Vzdálenosti!$F$85-Vzdálenosti!$F$85*IF('Tabulky jízd'!CP77&gt;0,"1","0")</f>
        <v>0</v>
      </c>
      <c r="CQ71" s="4">
        <f>2*'Tabulky jízd'!CQ77*Vzdálenosti!$F$85-Vzdálenosti!$F$85*IF('Tabulky jízd'!CQ77&gt;0,"1","0")</f>
        <v>0</v>
      </c>
      <c r="CR71" s="4">
        <f>2*'Tabulky jízd'!CR77*Vzdálenosti!$F$85-Vzdálenosti!$F$85*IF('Tabulky jízd'!CR77&gt;0,"1","0")</f>
        <v>0</v>
      </c>
      <c r="CS71" s="4">
        <f>2*'Tabulky jízd'!CS77*Vzdálenosti!$F$85-Vzdálenosti!$F$85*IF('Tabulky jízd'!CS77&gt;0,"1","0")</f>
        <v>0</v>
      </c>
      <c r="CT71" s="4">
        <f>2*'Tabulky jízd'!CT77*Vzdálenosti!$F$85-Vzdálenosti!$F$85*IF('Tabulky jízd'!CT77&gt;0,"1","0")</f>
        <v>0</v>
      </c>
      <c r="CU71" s="4">
        <f>2*'Tabulky jízd'!CU77*Vzdálenosti!$F$85-Vzdálenosti!$F$85*IF('Tabulky jízd'!CU77&gt;0,"1","0")</f>
        <v>0</v>
      </c>
      <c r="CV71" s="4">
        <f>2*'Tabulky jízd'!CV77*Vzdálenosti!$F$85-Vzdálenosti!$F$85*IF('Tabulky jízd'!CV77&gt;0,"1","0")</f>
        <v>0</v>
      </c>
      <c r="CW71" s="16">
        <f t="shared" si="4"/>
        <v>5616</v>
      </c>
    </row>
    <row r="72" spans="1:101" s="15" customFormat="1" x14ac:dyDescent="0.25">
      <c r="A72" s="19"/>
    </row>
    <row r="73" spans="1:101" s="15" customFormat="1" x14ac:dyDescent="0.25">
      <c r="A73" s="19"/>
    </row>
    <row r="74" spans="1:101" s="15" customFormat="1" x14ac:dyDescent="0.25">
      <c r="A74" s="19"/>
    </row>
    <row r="75" spans="1:101" s="15" customFormat="1" x14ac:dyDescent="0.25">
      <c r="A75" s="19"/>
    </row>
    <row r="76" spans="1:101" s="15" customFormat="1" x14ac:dyDescent="0.25">
      <c r="A76" s="19"/>
      <c r="CR76" s="191" t="s">
        <v>207</v>
      </c>
      <c r="CS76" s="191"/>
      <c r="CT76" s="191"/>
      <c r="CU76" s="191"/>
      <c r="CV76" s="191"/>
      <c r="CW76" s="78">
        <f>SUM(CW4:CW71)</f>
        <v>1471256.9870743826</v>
      </c>
    </row>
    <row r="77" spans="1:101" s="15" customFormat="1" x14ac:dyDescent="0.25">
      <c r="A77" s="19"/>
    </row>
    <row r="78" spans="1:101" s="15" customFormat="1" x14ac:dyDescent="0.25">
      <c r="A78" s="19"/>
    </row>
    <row r="79" spans="1:101" s="15" customFormat="1" x14ac:dyDescent="0.25">
      <c r="A79" s="19"/>
    </row>
    <row r="80" spans="1:101" s="15" customFormat="1" x14ac:dyDescent="0.25">
      <c r="A80" s="19"/>
    </row>
    <row r="81" spans="1:1" s="15" customFormat="1" x14ac:dyDescent="0.25">
      <c r="A81" s="19"/>
    </row>
    <row r="82" spans="1:1" s="15" customFormat="1" x14ac:dyDescent="0.25">
      <c r="A82" s="19"/>
    </row>
    <row r="83" spans="1:1" s="15" customFormat="1" x14ac:dyDescent="0.25">
      <c r="A83" s="19"/>
    </row>
    <row r="84" spans="1:1" s="15" customFormat="1" x14ac:dyDescent="0.25">
      <c r="A84" s="19"/>
    </row>
    <row r="85" spans="1:1" s="15" customFormat="1" x14ac:dyDescent="0.25">
      <c r="A85" s="19"/>
    </row>
    <row r="86" spans="1:1" s="15" customFormat="1" x14ac:dyDescent="0.25">
      <c r="A86" s="19"/>
    </row>
    <row r="87" spans="1:1" s="15" customFormat="1" x14ac:dyDescent="0.25">
      <c r="A87" s="19"/>
    </row>
    <row r="88" spans="1:1" s="15" customFormat="1" x14ac:dyDescent="0.25">
      <c r="A88" s="19"/>
    </row>
    <row r="89" spans="1:1" s="15" customFormat="1" x14ac:dyDescent="0.25">
      <c r="A89" s="19"/>
    </row>
    <row r="90" spans="1:1" s="15" customFormat="1" x14ac:dyDescent="0.25">
      <c r="A90" s="19"/>
    </row>
    <row r="91" spans="1:1" s="15" customFormat="1" x14ac:dyDescent="0.25">
      <c r="A91" s="19"/>
    </row>
    <row r="92" spans="1:1" s="15" customFormat="1" x14ac:dyDescent="0.25">
      <c r="A92" s="19"/>
    </row>
    <row r="93" spans="1:1" s="15" customFormat="1" x14ac:dyDescent="0.25">
      <c r="A93" s="19"/>
    </row>
    <row r="94" spans="1:1" s="15" customFormat="1" x14ac:dyDescent="0.25">
      <c r="A94" s="19"/>
    </row>
    <row r="95" spans="1:1" s="15" customFormat="1" x14ac:dyDescent="0.25">
      <c r="A95" s="19"/>
    </row>
    <row r="96" spans="1:1" s="15" customFormat="1" x14ac:dyDescent="0.25">
      <c r="A96" s="19"/>
    </row>
    <row r="97" spans="1:1" s="15" customFormat="1" x14ac:dyDescent="0.25">
      <c r="A97" s="19"/>
    </row>
    <row r="98" spans="1:1" s="15" customFormat="1" x14ac:dyDescent="0.25">
      <c r="A98" s="19"/>
    </row>
    <row r="99" spans="1:1" s="15" customFormat="1" x14ac:dyDescent="0.25">
      <c r="A99" s="19"/>
    </row>
    <row r="100" spans="1:1" s="15" customFormat="1" x14ac:dyDescent="0.25">
      <c r="A100" s="19"/>
    </row>
    <row r="101" spans="1:1" s="15" customFormat="1" x14ac:dyDescent="0.25">
      <c r="A101" s="19"/>
    </row>
    <row r="102" spans="1:1" s="15" customFormat="1" x14ac:dyDescent="0.25">
      <c r="A102" s="19"/>
    </row>
    <row r="103" spans="1:1" s="15" customFormat="1" x14ac:dyDescent="0.25">
      <c r="A103" s="19"/>
    </row>
    <row r="104" spans="1:1" s="15" customFormat="1" x14ac:dyDescent="0.25">
      <c r="A104" s="19"/>
    </row>
    <row r="105" spans="1:1" s="15" customFormat="1" x14ac:dyDescent="0.25">
      <c r="A105" s="19"/>
    </row>
    <row r="106" spans="1:1" s="15" customFormat="1" x14ac:dyDescent="0.25">
      <c r="A106" s="19"/>
    </row>
    <row r="107" spans="1:1" s="15" customFormat="1" x14ac:dyDescent="0.25">
      <c r="A107" s="19"/>
    </row>
    <row r="108" spans="1:1" s="15" customFormat="1" x14ac:dyDescent="0.25">
      <c r="A108" s="19"/>
    </row>
    <row r="109" spans="1:1" s="15" customFormat="1" x14ac:dyDescent="0.25">
      <c r="A109" s="19"/>
    </row>
    <row r="110" spans="1:1" s="15" customFormat="1" x14ac:dyDescent="0.25">
      <c r="A110" s="19"/>
    </row>
    <row r="111" spans="1:1" s="15" customFormat="1" x14ac:dyDescent="0.25">
      <c r="A111" s="19"/>
    </row>
    <row r="112" spans="1:1" s="15" customFormat="1" x14ac:dyDescent="0.25">
      <c r="A112" s="19"/>
    </row>
    <row r="113" spans="1:1" s="15" customFormat="1" x14ac:dyDescent="0.25">
      <c r="A113" s="19"/>
    </row>
    <row r="114" spans="1:1" s="15" customFormat="1" x14ac:dyDescent="0.25">
      <c r="A114" s="19"/>
    </row>
    <row r="115" spans="1:1" s="15" customFormat="1" x14ac:dyDescent="0.25">
      <c r="A115" s="19"/>
    </row>
    <row r="116" spans="1:1" s="15" customFormat="1" x14ac:dyDescent="0.25">
      <c r="A116" s="19"/>
    </row>
    <row r="117" spans="1:1" s="15" customFormat="1" x14ac:dyDescent="0.25">
      <c r="A117" s="19"/>
    </row>
    <row r="118" spans="1:1" s="15" customFormat="1" x14ac:dyDescent="0.25">
      <c r="A118" s="19"/>
    </row>
    <row r="119" spans="1:1" s="15" customFormat="1" x14ac:dyDescent="0.25">
      <c r="A119" s="19"/>
    </row>
    <row r="120" spans="1:1" s="15" customFormat="1" x14ac:dyDescent="0.25">
      <c r="A120" s="19"/>
    </row>
    <row r="121" spans="1:1" s="15" customFormat="1" x14ac:dyDescent="0.25">
      <c r="A121" s="19"/>
    </row>
    <row r="122" spans="1:1" s="15" customFormat="1" x14ac:dyDescent="0.25">
      <c r="A122" s="19"/>
    </row>
    <row r="123" spans="1:1" s="15" customFormat="1" x14ac:dyDescent="0.25">
      <c r="A123" s="19"/>
    </row>
    <row r="124" spans="1:1" s="15" customFormat="1" x14ac:dyDescent="0.25">
      <c r="A124" s="19"/>
    </row>
    <row r="125" spans="1:1" s="15" customFormat="1" x14ac:dyDescent="0.25">
      <c r="A125" s="19"/>
    </row>
    <row r="126" spans="1:1" s="15" customFormat="1" x14ac:dyDescent="0.25">
      <c r="A126" s="19"/>
    </row>
    <row r="127" spans="1:1" s="15" customFormat="1" x14ac:dyDescent="0.25">
      <c r="A127" s="19"/>
    </row>
    <row r="128" spans="1:1" s="15" customFormat="1" x14ac:dyDescent="0.25">
      <c r="A128" s="19"/>
    </row>
  </sheetData>
  <mergeCells count="25">
    <mergeCell ref="CR76:CV76"/>
    <mergeCell ref="H4:CV7"/>
    <mergeCell ref="H39:CV41"/>
    <mergeCell ref="A42:A43"/>
    <mergeCell ref="B30:B31"/>
    <mergeCell ref="C30:C31"/>
    <mergeCell ref="D30:D31"/>
    <mergeCell ref="E30:E31"/>
    <mergeCell ref="F30:F31"/>
    <mergeCell ref="B57:B58"/>
    <mergeCell ref="C57:C58"/>
    <mergeCell ref="D57:D58"/>
    <mergeCell ref="E57:E58"/>
    <mergeCell ref="F57:F58"/>
    <mergeCell ref="F2:F3"/>
    <mergeCell ref="B2:B3"/>
    <mergeCell ref="C2:C3"/>
    <mergeCell ref="D2:D3"/>
    <mergeCell ref="E2:E3"/>
    <mergeCell ref="CW14:CW15"/>
    <mergeCell ref="B14:B15"/>
    <mergeCell ref="C14:C15"/>
    <mergeCell ref="D14:D15"/>
    <mergeCell ref="E14:E15"/>
    <mergeCell ref="F14:F1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opLeftCell="A25" zoomScaleNormal="100" workbookViewId="0">
      <selection activeCell="H9" sqref="H9"/>
    </sheetView>
  </sheetViews>
  <sheetFormatPr defaultRowHeight="15.75" x14ac:dyDescent="0.25"/>
  <cols>
    <col min="1" max="1" width="12.140625" style="95" customWidth="1"/>
    <col min="2" max="2" width="10.7109375" style="95" customWidth="1"/>
    <col min="3" max="3" width="10.7109375" style="96" customWidth="1"/>
    <col min="4" max="9" width="10.7109375" style="95" customWidth="1"/>
    <col min="10" max="10" width="10.7109375" style="3" customWidth="1"/>
    <col min="11" max="11" width="11.140625" style="95" customWidth="1"/>
    <col min="12" max="12" width="10.140625" style="95" customWidth="1"/>
    <col min="13" max="14" width="9.140625" style="95"/>
    <col min="15" max="15" width="10.5703125" style="95" customWidth="1"/>
    <col min="16" max="25" width="9.140625" style="95"/>
    <col min="26" max="29" width="9.5703125" style="95" bestFit="1" customWidth="1"/>
    <col min="30" max="16384" width="9.140625" style="95"/>
  </cols>
  <sheetData>
    <row r="1" spans="1:29" ht="31.5" customHeight="1" x14ac:dyDescent="0.25">
      <c r="D1" s="216"/>
      <c r="E1" s="216"/>
      <c r="F1" s="216"/>
      <c r="G1" s="216"/>
      <c r="H1" s="216"/>
      <c r="I1" s="216"/>
      <c r="M1" s="214" t="s">
        <v>244</v>
      </c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Z1" s="219" t="s">
        <v>245</v>
      </c>
      <c r="AA1" s="220"/>
      <c r="AB1" s="220"/>
      <c r="AC1" s="221"/>
    </row>
    <row r="2" spans="1:29" ht="31.5" customHeight="1" x14ac:dyDescent="0.25">
      <c r="A2" s="211" t="s">
        <v>317</v>
      </c>
      <c r="B2" s="217" t="s">
        <v>239</v>
      </c>
      <c r="C2" s="217" t="s">
        <v>238</v>
      </c>
      <c r="D2" s="214" t="s">
        <v>241</v>
      </c>
      <c r="E2" s="214"/>
      <c r="F2" s="214"/>
      <c r="G2" s="217" t="s">
        <v>242</v>
      </c>
      <c r="H2" s="217"/>
      <c r="I2" s="217"/>
      <c r="J2" s="217" t="s">
        <v>240</v>
      </c>
      <c r="K2" s="217" t="s">
        <v>120</v>
      </c>
      <c r="M2" s="214" t="s">
        <v>8</v>
      </c>
      <c r="N2" s="214"/>
      <c r="O2" s="214"/>
      <c r="P2" s="214" t="s">
        <v>6</v>
      </c>
      <c r="Q2" s="214"/>
      <c r="R2" s="214"/>
      <c r="S2" s="214" t="s">
        <v>9</v>
      </c>
      <c r="T2" s="214"/>
      <c r="U2" s="214"/>
      <c r="V2" s="214" t="s">
        <v>10</v>
      </c>
      <c r="W2" s="214"/>
      <c r="X2" s="214"/>
      <c r="Z2" s="222" t="s">
        <v>8</v>
      </c>
      <c r="AA2" s="222" t="s">
        <v>6</v>
      </c>
      <c r="AB2" s="222" t="s">
        <v>9</v>
      </c>
      <c r="AC2" s="222" t="s">
        <v>10</v>
      </c>
    </row>
    <row r="3" spans="1:29" x14ac:dyDescent="0.25">
      <c r="A3" s="212"/>
      <c r="B3" s="217"/>
      <c r="C3" s="217"/>
      <c r="D3" s="97" t="s">
        <v>123</v>
      </c>
      <c r="E3" s="97" t="s">
        <v>124</v>
      </c>
      <c r="F3" s="97" t="s">
        <v>125</v>
      </c>
      <c r="G3" s="97" t="s">
        <v>123</v>
      </c>
      <c r="H3" s="97" t="s">
        <v>124</v>
      </c>
      <c r="I3" s="97" t="s">
        <v>125</v>
      </c>
      <c r="J3" s="217"/>
      <c r="K3" s="217"/>
      <c r="M3" s="97" t="s">
        <v>123</v>
      </c>
      <c r="N3" s="97" t="s">
        <v>124</v>
      </c>
      <c r="O3" s="97" t="s">
        <v>125</v>
      </c>
      <c r="P3" s="97" t="s">
        <v>123</v>
      </c>
      <c r="Q3" s="97" t="s">
        <v>124</v>
      </c>
      <c r="R3" s="97" t="s">
        <v>125</v>
      </c>
      <c r="S3" s="97" t="s">
        <v>123</v>
      </c>
      <c r="T3" s="97" t="s">
        <v>124</v>
      </c>
      <c r="U3" s="97" t="s">
        <v>125</v>
      </c>
      <c r="V3" s="97" t="s">
        <v>123</v>
      </c>
      <c r="W3" s="97" t="s">
        <v>124</v>
      </c>
      <c r="X3" s="97" t="s">
        <v>125</v>
      </c>
      <c r="Z3" s="223"/>
      <c r="AA3" s="223"/>
      <c r="AB3" s="223"/>
      <c r="AC3" s="223"/>
    </row>
    <row r="4" spans="1:29" x14ac:dyDescent="0.25">
      <c r="A4" s="213"/>
      <c r="B4" s="97" t="s">
        <v>236</v>
      </c>
      <c r="C4" s="97" t="s">
        <v>236</v>
      </c>
      <c r="D4" s="97" t="s">
        <v>236</v>
      </c>
      <c r="E4" s="97" t="s">
        <v>236</v>
      </c>
      <c r="F4" s="97" t="s">
        <v>236</v>
      </c>
      <c r="G4" s="97" t="s">
        <v>80</v>
      </c>
      <c r="H4" s="97" t="s">
        <v>80</v>
      </c>
      <c r="I4" s="97" t="s">
        <v>80</v>
      </c>
      <c r="J4" s="97" t="s">
        <v>80</v>
      </c>
      <c r="K4" s="97" t="s">
        <v>80</v>
      </c>
      <c r="L4" s="98"/>
      <c r="M4" s="97" t="s">
        <v>236</v>
      </c>
      <c r="N4" s="97" t="s">
        <v>236</v>
      </c>
      <c r="O4" s="97" t="s">
        <v>236</v>
      </c>
      <c r="P4" s="97" t="s">
        <v>236</v>
      </c>
      <c r="Q4" s="97" t="s">
        <v>236</v>
      </c>
      <c r="R4" s="97" t="s">
        <v>236</v>
      </c>
      <c r="S4" s="97" t="s">
        <v>236</v>
      </c>
      <c r="T4" s="97" t="s">
        <v>236</v>
      </c>
      <c r="U4" s="97" t="s">
        <v>236</v>
      </c>
      <c r="V4" s="97" t="s">
        <v>236</v>
      </c>
      <c r="W4" s="97" t="s">
        <v>236</v>
      </c>
      <c r="X4" s="97" t="s">
        <v>236</v>
      </c>
      <c r="Z4" s="97" t="s">
        <v>80</v>
      </c>
      <c r="AA4" s="97" t="s">
        <v>80</v>
      </c>
      <c r="AB4" s="97" t="s">
        <v>80</v>
      </c>
      <c r="AC4" s="97" t="s">
        <v>80</v>
      </c>
    </row>
    <row r="5" spans="1:29" x14ac:dyDescent="0.25">
      <c r="A5" s="138">
        <v>161</v>
      </c>
      <c r="B5" s="100">
        <f>SUM(M5:X5)/3</f>
        <v>159352.20000000001</v>
      </c>
      <c r="C5" s="101" t="s">
        <v>111</v>
      </c>
      <c r="D5" s="102">
        <f t="shared" ref="D5:D36" si="0">M5+P5+S5+V5</f>
        <v>133962.79999999999</v>
      </c>
      <c r="E5" s="102">
        <f t="shared" ref="E5:E36" si="1">N5+Q5+T5+W5</f>
        <v>184743.40000000002</v>
      </c>
      <c r="F5" s="102">
        <f t="shared" ref="F5:F36" si="2">O5+R5+U5+X5</f>
        <v>159350.39999999999</v>
      </c>
      <c r="G5" s="102">
        <f>D5/$C5</f>
        <v>418.63374999999996</v>
      </c>
      <c r="H5" s="102">
        <f t="shared" ref="H5:H36" si="3">E5/$C5</f>
        <v>577.32312500000012</v>
      </c>
      <c r="I5" s="102">
        <f t="shared" ref="I5:I36" si="4">F5/$C5</f>
        <v>497.96999999999997</v>
      </c>
      <c r="J5" s="25">
        <f t="shared" ref="J5:J36" si="5">G5+H5+I5</f>
        <v>1493.9268750000001</v>
      </c>
      <c r="K5" s="103">
        <f t="shared" ref="K5:K36" si="6">AVERAGE(G5:I5)</f>
        <v>497.97562500000004</v>
      </c>
      <c r="L5" s="104"/>
      <c r="M5" s="105">
        <v>21477.3</v>
      </c>
      <c r="N5" s="105">
        <v>17830.8</v>
      </c>
      <c r="O5" s="105">
        <v>25437</v>
      </c>
      <c r="P5" s="105">
        <v>33949.5</v>
      </c>
      <c r="Q5" s="105">
        <v>73141.100000000006</v>
      </c>
      <c r="R5" s="105">
        <v>26446.7</v>
      </c>
      <c r="S5" s="105">
        <v>78536</v>
      </c>
      <c r="T5" s="105">
        <v>93771.5</v>
      </c>
      <c r="U5" s="105">
        <v>107466.7</v>
      </c>
      <c r="V5" s="105"/>
      <c r="W5" s="105"/>
      <c r="X5" s="105"/>
      <c r="Z5" s="58">
        <f>(SUM(M5:O5)/3)/$C5</f>
        <v>67.442812500000002</v>
      </c>
      <c r="AA5" s="58">
        <f>(SUM(P5:R5)/3)/$C5</f>
        <v>139.10135416666668</v>
      </c>
      <c r="AB5" s="58">
        <f>(SUM(S5:U5)/3)/$C5</f>
        <v>291.43145833333335</v>
      </c>
      <c r="AC5" s="58">
        <f>(SUM(V5:X5)/3)/$C5</f>
        <v>0</v>
      </c>
    </row>
    <row r="6" spans="1:29" x14ac:dyDescent="0.25">
      <c r="A6" s="138">
        <v>15</v>
      </c>
      <c r="B6" s="100">
        <f t="shared" ref="B6:B35" si="7">SUM(M6:X6)/3</f>
        <v>77387.666666666672</v>
      </c>
      <c r="C6" s="101" t="s">
        <v>113</v>
      </c>
      <c r="D6" s="102">
        <f t="shared" si="0"/>
        <v>74814</v>
      </c>
      <c r="E6" s="102">
        <f t="shared" si="1"/>
        <v>75661</v>
      </c>
      <c r="F6" s="102">
        <f t="shared" si="2"/>
        <v>81688</v>
      </c>
      <c r="G6" s="102">
        <f t="shared" ref="G6:G36" si="8">D6/$C6</f>
        <v>374.07</v>
      </c>
      <c r="H6" s="102">
        <f t="shared" si="3"/>
        <v>378.30500000000001</v>
      </c>
      <c r="I6" s="102">
        <f t="shared" si="4"/>
        <v>408.44</v>
      </c>
      <c r="J6" s="25">
        <f t="shared" si="5"/>
        <v>1160.8150000000001</v>
      </c>
      <c r="K6" s="103">
        <f>AVERAGE(G6:I6)</f>
        <v>386.93833333333333</v>
      </c>
      <c r="L6" s="104"/>
      <c r="M6" s="105"/>
      <c r="N6" s="105"/>
      <c r="O6" s="105"/>
      <c r="P6" s="105"/>
      <c r="Q6" s="105"/>
      <c r="R6" s="105"/>
      <c r="S6" s="105"/>
      <c r="T6" s="105"/>
      <c r="U6" s="105"/>
      <c r="V6" s="105">
        <v>74814</v>
      </c>
      <c r="W6" s="105">
        <v>75661</v>
      </c>
      <c r="X6" s="105">
        <v>81688</v>
      </c>
      <c r="Z6" s="58">
        <f t="shared" ref="Z6:Z52" si="9">(SUM(M6:O6)/3)/$C6</f>
        <v>0</v>
      </c>
      <c r="AA6" s="58">
        <f t="shared" ref="AA6:AA52" si="10">(SUM(P6:R6)/3)/$C6</f>
        <v>0</v>
      </c>
      <c r="AB6" s="58">
        <f t="shared" ref="AB6:AB52" si="11">(SUM(S6:U6)/3)/$C6</f>
        <v>0</v>
      </c>
      <c r="AC6" s="58">
        <f t="shared" ref="AC6:AC52" si="12">(SUM(V6:X6)/3)/$C6</f>
        <v>386.93833333333333</v>
      </c>
    </row>
    <row r="7" spans="1:29" x14ac:dyDescent="0.25">
      <c r="A7" s="138">
        <v>128</v>
      </c>
      <c r="B7" s="100">
        <f t="shared" si="7"/>
        <v>81150</v>
      </c>
      <c r="C7" s="101" t="s">
        <v>114</v>
      </c>
      <c r="D7" s="102">
        <f t="shared" si="0"/>
        <v>67801</v>
      </c>
      <c r="E7" s="102">
        <f t="shared" si="1"/>
        <v>82150</v>
      </c>
      <c r="F7" s="102">
        <f t="shared" si="2"/>
        <v>93499</v>
      </c>
      <c r="G7" s="102">
        <f t="shared" si="8"/>
        <v>322.86190476190478</v>
      </c>
      <c r="H7" s="102">
        <f t="shared" si="3"/>
        <v>391.1904761904762</v>
      </c>
      <c r="I7" s="102">
        <f t="shared" si="4"/>
        <v>445.23333333333335</v>
      </c>
      <c r="J7" s="25">
        <f t="shared" si="5"/>
        <v>1159.2857142857142</v>
      </c>
      <c r="K7" s="103">
        <f t="shared" si="6"/>
        <v>386.42857142857139</v>
      </c>
      <c r="L7" s="104"/>
      <c r="M7" s="105"/>
      <c r="N7" s="105"/>
      <c r="O7" s="105"/>
      <c r="P7" s="105"/>
      <c r="Q7" s="105"/>
      <c r="R7" s="105"/>
      <c r="S7" s="105">
        <v>67801</v>
      </c>
      <c r="T7" s="105">
        <v>82150</v>
      </c>
      <c r="U7" s="105">
        <v>93499</v>
      </c>
      <c r="V7" s="105"/>
      <c r="W7" s="105"/>
      <c r="X7" s="105"/>
      <c r="Z7" s="58">
        <f t="shared" si="9"/>
        <v>0</v>
      </c>
      <c r="AA7" s="58">
        <f t="shared" si="10"/>
        <v>0</v>
      </c>
      <c r="AB7" s="58">
        <f t="shared" si="11"/>
        <v>386.42857142857144</v>
      </c>
      <c r="AC7" s="58">
        <f t="shared" si="12"/>
        <v>0</v>
      </c>
    </row>
    <row r="8" spans="1:29" x14ac:dyDescent="0.25">
      <c r="A8" s="138">
        <v>195</v>
      </c>
      <c r="B8" s="100">
        <f t="shared" si="7"/>
        <v>63839.6</v>
      </c>
      <c r="C8" s="101" t="s">
        <v>112</v>
      </c>
      <c r="D8" s="102">
        <f t="shared" si="0"/>
        <v>55954.1</v>
      </c>
      <c r="E8" s="102">
        <f t="shared" si="1"/>
        <v>77352.5</v>
      </c>
      <c r="F8" s="102">
        <f t="shared" si="2"/>
        <v>58212.2</v>
      </c>
      <c r="G8" s="102">
        <f t="shared" si="8"/>
        <v>254.33681818181819</v>
      </c>
      <c r="H8" s="102">
        <f t="shared" si="3"/>
        <v>351.60227272727275</v>
      </c>
      <c r="I8" s="102">
        <f t="shared" si="4"/>
        <v>264.60090909090906</v>
      </c>
      <c r="J8" s="25">
        <f t="shared" si="5"/>
        <v>870.54</v>
      </c>
      <c r="K8" s="103">
        <f t="shared" si="6"/>
        <v>290.18</v>
      </c>
      <c r="L8" s="104"/>
      <c r="M8" s="105"/>
      <c r="N8" s="105"/>
      <c r="O8" s="105"/>
      <c r="P8" s="105">
        <v>55954.1</v>
      </c>
      <c r="Q8" s="105">
        <v>77352.5</v>
      </c>
      <c r="R8" s="105">
        <v>58212.2</v>
      </c>
      <c r="S8" s="105"/>
      <c r="T8" s="105"/>
      <c r="U8" s="105"/>
      <c r="V8" s="105"/>
      <c r="W8" s="105"/>
      <c r="X8" s="105"/>
      <c r="Z8" s="58">
        <f t="shared" si="9"/>
        <v>0</v>
      </c>
      <c r="AA8" s="58">
        <f t="shared" si="10"/>
        <v>290.18</v>
      </c>
      <c r="AB8" s="58">
        <f t="shared" si="11"/>
        <v>0</v>
      </c>
      <c r="AC8" s="58">
        <f t="shared" si="12"/>
        <v>0</v>
      </c>
    </row>
    <row r="9" spans="1:29" x14ac:dyDescent="0.25">
      <c r="A9" s="138">
        <v>171</v>
      </c>
      <c r="B9" s="100">
        <f t="shared" si="7"/>
        <v>52909.666666666664</v>
      </c>
      <c r="C9" s="101" t="s">
        <v>115</v>
      </c>
      <c r="D9" s="102">
        <f t="shared" si="0"/>
        <v>44736.5</v>
      </c>
      <c r="E9" s="102">
        <f t="shared" si="1"/>
        <v>39894.400000000001</v>
      </c>
      <c r="F9" s="102">
        <f t="shared" si="2"/>
        <v>74098.100000000006</v>
      </c>
      <c r="G9" s="102">
        <f t="shared" si="8"/>
        <v>149.12166666666667</v>
      </c>
      <c r="H9" s="102">
        <f t="shared" si="3"/>
        <v>132.98133333333334</v>
      </c>
      <c r="I9" s="102">
        <f t="shared" si="4"/>
        <v>246.99366666666668</v>
      </c>
      <c r="J9" s="25">
        <f t="shared" si="5"/>
        <v>529.09666666666669</v>
      </c>
      <c r="K9" s="103">
        <f t="shared" si="6"/>
        <v>176.36555555555557</v>
      </c>
      <c r="L9" s="104"/>
      <c r="M9" s="105">
        <v>4404.8</v>
      </c>
      <c r="N9" s="105"/>
      <c r="O9" s="105"/>
      <c r="P9" s="105">
        <v>40331.699999999997</v>
      </c>
      <c r="Q9" s="105">
        <v>39894.400000000001</v>
      </c>
      <c r="R9" s="105">
        <v>74098.100000000006</v>
      </c>
      <c r="S9" s="105"/>
      <c r="T9" s="105"/>
      <c r="U9" s="105"/>
      <c r="V9" s="105"/>
      <c r="W9" s="105"/>
      <c r="X9" s="105"/>
      <c r="Z9" s="58">
        <f t="shared" si="9"/>
        <v>4.894222222222222</v>
      </c>
      <c r="AA9" s="58">
        <f t="shared" si="10"/>
        <v>171.47133333333335</v>
      </c>
      <c r="AB9" s="58">
        <f t="shared" si="11"/>
        <v>0</v>
      </c>
      <c r="AC9" s="58">
        <f t="shared" si="12"/>
        <v>0</v>
      </c>
    </row>
    <row r="10" spans="1:29" x14ac:dyDescent="0.25">
      <c r="A10" s="138">
        <v>282</v>
      </c>
      <c r="B10" s="100">
        <f>SUM(M10:X10)/3</f>
        <v>32544.333333333332</v>
      </c>
      <c r="C10" s="101" t="s">
        <v>111</v>
      </c>
      <c r="D10" s="102">
        <f t="shared" si="0"/>
        <v>22392.600000000002</v>
      </c>
      <c r="E10" s="102">
        <f t="shared" si="1"/>
        <v>47685.399999999994</v>
      </c>
      <c r="F10" s="102">
        <f t="shared" si="2"/>
        <v>27555</v>
      </c>
      <c r="G10" s="102">
        <f t="shared" si="8"/>
        <v>69.976875000000007</v>
      </c>
      <c r="H10" s="102">
        <f t="shared" si="3"/>
        <v>149.01687499999997</v>
      </c>
      <c r="I10" s="102">
        <f t="shared" si="4"/>
        <v>86.109375</v>
      </c>
      <c r="J10" s="25">
        <f t="shared" si="5"/>
        <v>305.10312499999998</v>
      </c>
      <c r="K10" s="103">
        <f t="shared" si="6"/>
        <v>101.70104166666665</v>
      </c>
      <c r="L10" s="104"/>
      <c r="M10" s="105">
        <v>2260.1999999999998</v>
      </c>
      <c r="N10" s="105">
        <v>29843.3</v>
      </c>
      <c r="O10" s="105">
        <v>26034.6</v>
      </c>
      <c r="P10" s="105">
        <v>20132.400000000001</v>
      </c>
      <c r="Q10" s="105">
        <v>17842.099999999999</v>
      </c>
      <c r="R10" s="105">
        <v>1520.4</v>
      </c>
      <c r="S10" s="105"/>
      <c r="T10" s="105"/>
      <c r="U10" s="105"/>
      <c r="V10" s="105"/>
      <c r="W10" s="105"/>
      <c r="X10" s="105"/>
      <c r="Z10" s="58">
        <f t="shared" si="9"/>
        <v>60.560520833333328</v>
      </c>
      <c r="AA10" s="58">
        <f t="shared" si="10"/>
        <v>41.140520833333333</v>
      </c>
      <c r="AB10" s="58">
        <f t="shared" si="11"/>
        <v>0</v>
      </c>
      <c r="AC10" s="58">
        <f t="shared" si="12"/>
        <v>0</v>
      </c>
    </row>
    <row r="11" spans="1:29" x14ac:dyDescent="0.25">
      <c r="A11" s="138">
        <v>7942</v>
      </c>
      <c r="B11" s="100">
        <f t="shared" si="7"/>
        <v>21226.833333333336</v>
      </c>
      <c r="C11" s="101" t="s">
        <v>112</v>
      </c>
      <c r="D11" s="102">
        <f t="shared" si="0"/>
        <v>20841.900000000001</v>
      </c>
      <c r="E11" s="102">
        <f t="shared" si="1"/>
        <v>23084.3</v>
      </c>
      <c r="F11" s="102">
        <f t="shared" si="2"/>
        <v>19754.3</v>
      </c>
      <c r="G11" s="102">
        <f t="shared" si="8"/>
        <v>94.735909090909104</v>
      </c>
      <c r="H11" s="102">
        <f t="shared" si="3"/>
        <v>104.92863636363636</v>
      </c>
      <c r="I11" s="102">
        <f t="shared" si="4"/>
        <v>89.792272727272717</v>
      </c>
      <c r="J11" s="25">
        <f t="shared" si="5"/>
        <v>289.45681818181822</v>
      </c>
      <c r="K11" s="103">
        <f t="shared" si="6"/>
        <v>96.485606060606074</v>
      </c>
      <c r="L11" s="104"/>
      <c r="M11" s="105">
        <v>20546</v>
      </c>
      <c r="N11" s="105">
        <v>23084.3</v>
      </c>
      <c r="O11" s="105">
        <v>19754.3</v>
      </c>
      <c r="P11" s="105">
        <v>295.89999999999998</v>
      </c>
      <c r="Q11" s="105"/>
      <c r="R11" s="105"/>
      <c r="S11" s="105"/>
      <c r="T11" s="105"/>
      <c r="U11" s="105"/>
      <c r="V11" s="105"/>
      <c r="W11" s="105"/>
      <c r="X11" s="105"/>
      <c r="Z11" s="58">
        <f t="shared" si="9"/>
        <v>96.037272727272736</v>
      </c>
      <c r="AA11" s="58">
        <f t="shared" si="10"/>
        <v>0.44833333333333331</v>
      </c>
      <c r="AB11" s="58">
        <f t="shared" si="11"/>
        <v>0</v>
      </c>
      <c r="AC11" s="58">
        <f t="shared" si="12"/>
        <v>0</v>
      </c>
    </row>
    <row r="12" spans="1:29" x14ac:dyDescent="0.25">
      <c r="A12" s="138">
        <v>209</v>
      </c>
      <c r="B12" s="100">
        <f t="shared" si="7"/>
        <v>20395.233333333334</v>
      </c>
      <c r="C12" s="101" t="s">
        <v>111</v>
      </c>
      <c r="D12" s="102">
        <f t="shared" si="0"/>
        <v>27877.100000000002</v>
      </c>
      <c r="E12" s="102">
        <f t="shared" si="1"/>
        <v>15044.400000000001</v>
      </c>
      <c r="F12" s="102">
        <f t="shared" si="2"/>
        <v>18264.2</v>
      </c>
      <c r="G12" s="102">
        <f t="shared" si="8"/>
        <v>87.115937500000001</v>
      </c>
      <c r="H12" s="102">
        <f t="shared" si="3"/>
        <v>47.013750000000002</v>
      </c>
      <c r="I12" s="102">
        <f t="shared" si="4"/>
        <v>57.075625000000002</v>
      </c>
      <c r="J12" s="25">
        <f t="shared" si="5"/>
        <v>191.20531249999999</v>
      </c>
      <c r="K12" s="106">
        <f t="shared" si="6"/>
        <v>63.735104166666666</v>
      </c>
      <c r="L12" s="104"/>
      <c r="M12" s="105">
        <v>1865.2</v>
      </c>
      <c r="N12" s="105">
        <v>1866.2</v>
      </c>
      <c r="O12" s="105">
        <v>1934.1</v>
      </c>
      <c r="P12" s="105">
        <v>26011.9</v>
      </c>
      <c r="Q12" s="105">
        <v>13178.2</v>
      </c>
      <c r="R12" s="105">
        <v>16330.1</v>
      </c>
      <c r="S12" s="105"/>
      <c r="T12" s="105"/>
      <c r="U12" s="105"/>
      <c r="V12" s="105"/>
      <c r="W12" s="105"/>
      <c r="X12" s="105"/>
      <c r="Z12" s="58">
        <f t="shared" si="9"/>
        <v>5.9015624999999998</v>
      </c>
      <c r="AA12" s="58">
        <f t="shared" si="10"/>
        <v>57.833541666666669</v>
      </c>
      <c r="AB12" s="58">
        <f t="shared" si="11"/>
        <v>0</v>
      </c>
      <c r="AC12" s="58">
        <f t="shared" si="12"/>
        <v>0</v>
      </c>
    </row>
    <row r="13" spans="1:29" x14ac:dyDescent="0.25">
      <c r="A13" s="138">
        <v>721</v>
      </c>
      <c r="B13" s="100">
        <f t="shared" si="7"/>
        <v>19085.733333333334</v>
      </c>
      <c r="C13" s="101" t="s">
        <v>119</v>
      </c>
      <c r="D13" s="102">
        <f t="shared" si="0"/>
        <v>8889.5</v>
      </c>
      <c r="E13" s="102">
        <f t="shared" si="1"/>
        <v>36651.199999999997</v>
      </c>
      <c r="F13" s="102">
        <f t="shared" si="2"/>
        <v>11716.5</v>
      </c>
      <c r="G13" s="102">
        <f t="shared" si="8"/>
        <v>26.937878787878788</v>
      </c>
      <c r="H13" s="102">
        <f t="shared" si="3"/>
        <v>111.06424242424241</v>
      </c>
      <c r="I13" s="102">
        <f t="shared" si="4"/>
        <v>35.504545454545458</v>
      </c>
      <c r="J13" s="25">
        <f t="shared" si="5"/>
        <v>173.50666666666666</v>
      </c>
      <c r="K13" s="106">
        <f t="shared" si="6"/>
        <v>57.835555555555551</v>
      </c>
      <c r="L13" s="104"/>
      <c r="M13" s="105">
        <v>8889.5</v>
      </c>
      <c r="N13" s="105">
        <v>36651.199999999997</v>
      </c>
      <c r="O13" s="105">
        <v>11716.5</v>
      </c>
      <c r="P13" s="105"/>
      <c r="Q13" s="105"/>
      <c r="R13" s="105"/>
      <c r="S13" s="105"/>
      <c r="T13" s="105"/>
      <c r="U13" s="105"/>
      <c r="V13" s="105"/>
      <c r="W13" s="105"/>
      <c r="X13" s="105"/>
      <c r="Z13" s="58">
        <f t="shared" si="9"/>
        <v>57.835555555555558</v>
      </c>
      <c r="AA13" s="58">
        <f t="shared" si="10"/>
        <v>0</v>
      </c>
      <c r="AB13" s="58">
        <f t="shared" si="11"/>
        <v>0</v>
      </c>
      <c r="AC13" s="58">
        <f t="shared" si="12"/>
        <v>0</v>
      </c>
    </row>
    <row r="14" spans="1:29" x14ac:dyDescent="0.25">
      <c r="A14" s="138">
        <v>590</v>
      </c>
      <c r="B14" s="100">
        <f t="shared" si="7"/>
        <v>16671.100000000002</v>
      </c>
      <c r="C14" s="101" t="s">
        <v>111</v>
      </c>
      <c r="D14" s="102">
        <f t="shared" si="0"/>
        <v>18006.8</v>
      </c>
      <c r="E14" s="102">
        <f t="shared" si="1"/>
        <v>14887.5</v>
      </c>
      <c r="F14" s="102">
        <f t="shared" si="2"/>
        <v>17119</v>
      </c>
      <c r="G14" s="102">
        <f t="shared" si="8"/>
        <v>56.271249999999995</v>
      </c>
      <c r="H14" s="102">
        <f t="shared" si="3"/>
        <v>46.5234375</v>
      </c>
      <c r="I14" s="102">
        <f t="shared" si="4"/>
        <v>53.496875000000003</v>
      </c>
      <c r="J14" s="25">
        <f t="shared" si="5"/>
        <v>156.2915625</v>
      </c>
      <c r="K14" s="106">
        <f t="shared" si="6"/>
        <v>52.097187499999997</v>
      </c>
      <c r="L14" s="104"/>
      <c r="M14" s="105">
        <v>12683.1</v>
      </c>
      <c r="N14" s="105">
        <v>12033.1</v>
      </c>
      <c r="O14" s="105">
        <v>11387.6</v>
      </c>
      <c r="P14" s="105">
        <v>5323.7</v>
      </c>
      <c r="Q14" s="105">
        <v>2854.4</v>
      </c>
      <c r="R14" s="105">
        <v>5731.4</v>
      </c>
      <c r="S14" s="105"/>
      <c r="T14" s="105"/>
      <c r="U14" s="105"/>
      <c r="V14" s="105"/>
      <c r="W14" s="105"/>
      <c r="X14" s="105"/>
      <c r="Z14" s="58">
        <f t="shared" si="9"/>
        <v>37.608125000000001</v>
      </c>
      <c r="AA14" s="58">
        <f t="shared" si="10"/>
        <v>14.489062499999999</v>
      </c>
      <c r="AB14" s="58">
        <f t="shared" si="11"/>
        <v>0</v>
      </c>
      <c r="AC14" s="58">
        <f t="shared" si="12"/>
        <v>0</v>
      </c>
    </row>
    <row r="15" spans="1:29" x14ac:dyDescent="0.25">
      <c r="A15" s="138">
        <v>16</v>
      </c>
      <c r="B15" s="100">
        <f t="shared" si="7"/>
        <v>10273</v>
      </c>
      <c r="C15" s="101" t="s">
        <v>113</v>
      </c>
      <c r="D15" s="102">
        <f t="shared" si="0"/>
        <v>10866</v>
      </c>
      <c r="E15" s="102">
        <f t="shared" si="1"/>
        <v>9229</v>
      </c>
      <c r="F15" s="102">
        <f t="shared" si="2"/>
        <v>10724</v>
      </c>
      <c r="G15" s="102">
        <f t="shared" si="8"/>
        <v>54.33</v>
      </c>
      <c r="H15" s="102">
        <f t="shared" si="3"/>
        <v>46.145000000000003</v>
      </c>
      <c r="I15" s="102">
        <f t="shared" si="4"/>
        <v>53.62</v>
      </c>
      <c r="J15" s="25">
        <f t="shared" si="5"/>
        <v>154.095</v>
      </c>
      <c r="K15" s="106">
        <f t="shared" si="6"/>
        <v>51.365000000000002</v>
      </c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>
        <v>10866</v>
      </c>
      <c r="W15" s="105">
        <v>9229</v>
      </c>
      <c r="X15" s="105">
        <v>10724</v>
      </c>
      <c r="Z15" s="58">
        <f t="shared" si="9"/>
        <v>0</v>
      </c>
      <c r="AA15" s="58">
        <f t="shared" si="10"/>
        <v>0</v>
      </c>
      <c r="AB15" s="58">
        <f t="shared" si="11"/>
        <v>0</v>
      </c>
      <c r="AC15" s="58">
        <f t="shared" si="12"/>
        <v>51.365000000000002</v>
      </c>
    </row>
    <row r="16" spans="1:29" x14ac:dyDescent="0.25">
      <c r="A16" s="138">
        <v>629</v>
      </c>
      <c r="B16" s="100">
        <f t="shared" si="7"/>
        <v>11021.166666666666</v>
      </c>
      <c r="C16" s="101" t="s">
        <v>112</v>
      </c>
      <c r="D16" s="102">
        <f t="shared" si="0"/>
        <v>11293.2</v>
      </c>
      <c r="E16" s="102">
        <f t="shared" si="1"/>
        <v>7626.6</v>
      </c>
      <c r="F16" s="102">
        <f t="shared" si="2"/>
        <v>14143.7</v>
      </c>
      <c r="G16" s="102">
        <f t="shared" si="8"/>
        <v>51.332727272727276</v>
      </c>
      <c r="H16" s="102">
        <f t="shared" si="3"/>
        <v>34.666363636363641</v>
      </c>
      <c r="I16" s="102">
        <f t="shared" si="4"/>
        <v>64.289545454545461</v>
      </c>
      <c r="J16" s="25">
        <f t="shared" si="5"/>
        <v>150.28863636363639</v>
      </c>
      <c r="K16" s="106">
        <f t="shared" si="6"/>
        <v>50.096212121212126</v>
      </c>
      <c r="L16" s="104"/>
      <c r="M16" s="105">
        <v>11293.2</v>
      </c>
      <c r="N16" s="105">
        <v>7626.6</v>
      </c>
      <c r="O16" s="105">
        <v>14143.7</v>
      </c>
      <c r="P16" s="105"/>
      <c r="Q16" s="105"/>
      <c r="R16" s="105"/>
      <c r="S16" s="105"/>
      <c r="T16" s="105"/>
      <c r="U16" s="105"/>
      <c r="V16" s="105"/>
      <c r="W16" s="105"/>
      <c r="X16" s="105"/>
      <c r="Z16" s="58">
        <f t="shared" si="9"/>
        <v>50.096212121212119</v>
      </c>
      <c r="AA16" s="58">
        <f t="shared" si="10"/>
        <v>0</v>
      </c>
      <c r="AB16" s="58">
        <f t="shared" si="11"/>
        <v>0</v>
      </c>
      <c r="AC16" s="58">
        <f t="shared" si="12"/>
        <v>0</v>
      </c>
    </row>
    <row r="17" spans="1:29" x14ac:dyDescent="0.25">
      <c r="A17" s="138">
        <v>285</v>
      </c>
      <c r="B17" s="100">
        <f t="shared" si="7"/>
        <v>15107.233333333332</v>
      </c>
      <c r="C17" s="101" t="s">
        <v>111</v>
      </c>
      <c r="D17" s="102">
        <f t="shared" si="0"/>
        <v>14116.4</v>
      </c>
      <c r="E17" s="102">
        <f t="shared" si="1"/>
        <v>9801</v>
      </c>
      <c r="F17" s="102">
        <f t="shared" si="2"/>
        <v>21404.3</v>
      </c>
      <c r="G17" s="102">
        <f t="shared" si="8"/>
        <v>44.113749999999996</v>
      </c>
      <c r="H17" s="102">
        <f t="shared" si="3"/>
        <v>30.628125000000001</v>
      </c>
      <c r="I17" s="102">
        <f t="shared" si="4"/>
        <v>66.888437499999995</v>
      </c>
      <c r="J17" s="25">
        <f t="shared" si="5"/>
        <v>141.6303125</v>
      </c>
      <c r="K17" s="106">
        <f t="shared" si="6"/>
        <v>47.210104166666667</v>
      </c>
      <c r="L17" s="104"/>
      <c r="M17" s="105">
        <v>14116.4</v>
      </c>
      <c r="N17" s="105">
        <v>9801</v>
      </c>
      <c r="O17" s="105">
        <v>21404.3</v>
      </c>
      <c r="P17" s="105"/>
      <c r="Q17" s="105"/>
      <c r="R17" s="105"/>
      <c r="S17" s="105"/>
      <c r="T17" s="105"/>
      <c r="U17" s="105"/>
      <c r="V17" s="105"/>
      <c r="W17" s="105"/>
      <c r="X17" s="105"/>
      <c r="Z17" s="58">
        <f t="shared" si="9"/>
        <v>47.21010416666666</v>
      </c>
      <c r="AA17" s="58">
        <f t="shared" si="10"/>
        <v>0</v>
      </c>
      <c r="AB17" s="58">
        <f t="shared" si="11"/>
        <v>0</v>
      </c>
      <c r="AC17" s="58">
        <f t="shared" si="12"/>
        <v>0</v>
      </c>
    </row>
    <row r="18" spans="1:29" x14ac:dyDescent="0.25">
      <c r="A18" s="138">
        <v>162</v>
      </c>
      <c r="B18" s="100">
        <f t="shared" si="7"/>
        <v>14910.233333333335</v>
      </c>
      <c r="C18" s="101" t="s">
        <v>111</v>
      </c>
      <c r="D18" s="102">
        <f t="shared" si="0"/>
        <v>16283</v>
      </c>
      <c r="E18" s="102">
        <f t="shared" si="1"/>
        <v>14088.5</v>
      </c>
      <c r="F18" s="102">
        <f t="shared" si="2"/>
        <v>14359.2</v>
      </c>
      <c r="G18" s="102">
        <f t="shared" si="8"/>
        <v>50.884374999999999</v>
      </c>
      <c r="H18" s="102">
        <f t="shared" si="3"/>
        <v>44.026562499999997</v>
      </c>
      <c r="I18" s="102">
        <f t="shared" si="4"/>
        <v>44.872500000000002</v>
      </c>
      <c r="J18" s="25">
        <f t="shared" si="5"/>
        <v>139.78343749999999</v>
      </c>
      <c r="K18" s="106">
        <f t="shared" si="6"/>
        <v>46.594479166666666</v>
      </c>
      <c r="L18" s="104"/>
      <c r="M18" s="105">
        <v>11672.6</v>
      </c>
      <c r="N18" s="105">
        <v>10829.2</v>
      </c>
      <c r="O18" s="105">
        <v>11799.2</v>
      </c>
      <c r="P18" s="105">
        <v>4610.3999999999996</v>
      </c>
      <c r="Q18" s="105">
        <v>3259.3</v>
      </c>
      <c r="R18" s="105">
        <v>2560</v>
      </c>
      <c r="S18" s="105"/>
      <c r="T18" s="105"/>
      <c r="U18" s="105"/>
      <c r="V18" s="105"/>
      <c r="W18" s="105"/>
      <c r="X18" s="105"/>
      <c r="Z18" s="58">
        <f t="shared" si="9"/>
        <v>35.73020833333333</v>
      </c>
      <c r="AA18" s="58">
        <f t="shared" si="10"/>
        <v>10.864270833333334</v>
      </c>
      <c r="AB18" s="58">
        <f t="shared" si="11"/>
        <v>0</v>
      </c>
      <c r="AC18" s="58">
        <f t="shared" si="12"/>
        <v>0</v>
      </c>
    </row>
    <row r="19" spans="1:29" x14ac:dyDescent="0.25">
      <c r="A19" s="138">
        <v>85</v>
      </c>
      <c r="B19" s="100">
        <f t="shared" si="7"/>
        <v>8955.6666666666661</v>
      </c>
      <c r="C19" s="101" t="s">
        <v>113</v>
      </c>
      <c r="D19" s="102">
        <f t="shared" si="0"/>
        <v>10418</v>
      </c>
      <c r="E19" s="102">
        <f t="shared" si="1"/>
        <v>7433</v>
      </c>
      <c r="F19" s="102">
        <f t="shared" si="2"/>
        <v>9016</v>
      </c>
      <c r="G19" s="102">
        <f t="shared" si="8"/>
        <v>52.09</v>
      </c>
      <c r="H19" s="102">
        <f t="shared" si="3"/>
        <v>37.164999999999999</v>
      </c>
      <c r="I19" s="102">
        <f t="shared" si="4"/>
        <v>45.08</v>
      </c>
      <c r="J19" s="25">
        <f t="shared" si="5"/>
        <v>134.33499999999998</v>
      </c>
      <c r="K19" s="106">
        <f t="shared" si="6"/>
        <v>44.778333333333329</v>
      </c>
      <c r="L19" s="104"/>
      <c r="M19" s="105">
        <v>599</v>
      </c>
      <c r="N19" s="105">
        <v>806</v>
      </c>
      <c r="O19" s="105">
        <v>65</v>
      </c>
      <c r="P19" s="105">
        <v>9819</v>
      </c>
      <c r="Q19" s="105">
        <v>6627</v>
      </c>
      <c r="R19" s="105">
        <v>8951</v>
      </c>
      <c r="S19" s="105"/>
      <c r="T19" s="105"/>
      <c r="U19" s="105"/>
      <c r="V19" s="105"/>
      <c r="W19" s="105"/>
      <c r="X19" s="105"/>
      <c r="Z19" s="58">
        <f t="shared" si="9"/>
        <v>2.4500000000000002</v>
      </c>
      <c r="AA19" s="58">
        <f t="shared" si="10"/>
        <v>42.328333333333333</v>
      </c>
      <c r="AB19" s="58">
        <f t="shared" si="11"/>
        <v>0</v>
      </c>
      <c r="AC19" s="58">
        <f t="shared" si="12"/>
        <v>0</v>
      </c>
    </row>
    <row r="20" spans="1:29" x14ac:dyDescent="0.25">
      <c r="A20" s="138">
        <v>254</v>
      </c>
      <c r="B20" s="100">
        <f t="shared" si="7"/>
        <v>13771.333333333334</v>
      </c>
      <c r="C20" s="101" t="s">
        <v>111</v>
      </c>
      <c r="D20" s="102">
        <f t="shared" si="0"/>
        <v>9964</v>
      </c>
      <c r="E20" s="102">
        <f t="shared" si="1"/>
        <v>13874.3</v>
      </c>
      <c r="F20" s="102">
        <f t="shared" si="2"/>
        <v>17475.7</v>
      </c>
      <c r="G20" s="102">
        <f t="shared" si="8"/>
        <v>31.137499999999999</v>
      </c>
      <c r="H20" s="102">
        <f t="shared" si="3"/>
        <v>43.357187499999995</v>
      </c>
      <c r="I20" s="102">
        <f t="shared" si="4"/>
        <v>54.611562500000005</v>
      </c>
      <c r="J20" s="25">
        <f t="shared" si="5"/>
        <v>129.10624999999999</v>
      </c>
      <c r="K20" s="106">
        <f t="shared" si="6"/>
        <v>43.035416666666663</v>
      </c>
      <c r="L20" s="104"/>
      <c r="M20" s="105">
        <v>9964</v>
      </c>
      <c r="N20" s="105">
        <v>13874.3</v>
      </c>
      <c r="O20" s="105">
        <v>13352.7</v>
      </c>
      <c r="P20" s="105"/>
      <c r="Q20" s="105"/>
      <c r="R20" s="105"/>
      <c r="S20" s="105"/>
      <c r="T20" s="105"/>
      <c r="U20" s="105"/>
      <c r="V20" s="105"/>
      <c r="W20" s="105"/>
      <c r="X20" s="105">
        <v>4123</v>
      </c>
      <c r="Z20" s="58">
        <f t="shared" si="9"/>
        <v>38.740625000000001</v>
      </c>
      <c r="AA20" s="58">
        <f t="shared" si="10"/>
        <v>0</v>
      </c>
      <c r="AB20" s="58">
        <f t="shared" si="11"/>
        <v>0</v>
      </c>
      <c r="AC20" s="58">
        <f t="shared" si="12"/>
        <v>4.2947916666666668</v>
      </c>
    </row>
    <row r="21" spans="1:29" x14ac:dyDescent="0.25">
      <c r="A21" s="138">
        <v>177</v>
      </c>
      <c r="B21" s="100">
        <f t="shared" si="7"/>
        <v>13262.566666666666</v>
      </c>
      <c r="C21" s="101" t="s">
        <v>111</v>
      </c>
      <c r="D21" s="102">
        <f t="shared" si="0"/>
        <v>13481.7</v>
      </c>
      <c r="E21" s="102">
        <f t="shared" si="1"/>
        <v>17756.5</v>
      </c>
      <c r="F21" s="102">
        <f t="shared" si="2"/>
        <v>8549.5</v>
      </c>
      <c r="G21" s="102">
        <f t="shared" si="8"/>
        <v>42.130312500000002</v>
      </c>
      <c r="H21" s="102">
        <f t="shared" si="3"/>
        <v>55.489062500000003</v>
      </c>
      <c r="I21" s="102">
        <f t="shared" si="4"/>
        <v>26.717187500000001</v>
      </c>
      <c r="J21" s="25">
        <f t="shared" si="5"/>
        <v>124.33656250000001</v>
      </c>
      <c r="K21" s="106">
        <f t="shared" si="6"/>
        <v>41.44552083333334</v>
      </c>
      <c r="L21" s="104"/>
      <c r="M21" s="105">
        <v>2329.8000000000002</v>
      </c>
      <c r="N21" s="105">
        <v>11793.8</v>
      </c>
      <c r="O21" s="105">
        <v>8549.5</v>
      </c>
      <c r="P21" s="105">
        <v>11151.9</v>
      </c>
      <c r="Q21" s="105">
        <v>5962.7</v>
      </c>
      <c r="R21" s="105"/>
      <c r="S21" s="105"/>
      <c r="T21" s="105"/>
      <c r="U21" s="105"/>
      <c r="V21" s="105"/>
      <c r="W21" s="105"/>
      <c r="X21" s="105"/>
      <c r="Z21" s="58">
        <f t="shared" si="9"/>
        <v>23.617812499999999</v>
      </c>
      <c r="AA21" s="58">
        <f t="shared" si="10"/>
        <v>17.82770833333333</v>
      </c>
      <c r="AB21" s="58">
        <f t="shared" si="11"/>
        <v>0</v>
      </c>
      <c r="AC21" s="58">
        <f t="shared" si="12"/>
        <v>0</v>
      </c>
    </row>
    <row r="22" spans="1:29" x14ac:dyDescent="0.25">
      <c r="A22" s="138">
        <v>92</v>
      </c>
      <c r="B22" s="100">
        <f t="shared" si="7"/>
        <v>7966.333333333333</v>
      </c>
      <c r="C22" s="101" t="s">
        <v>113</v>
      </c>
      <c r="D22" s="102">
        <f t="shared" si="0"/>
        <v>9266</v>
      </c>
      <c r="E22" s="102">
        <f t="shared" si="1"/>
        <v>6617</v>
      </c>
      <c r="F22" s="102">
        <f t="shared" si="2"/>
        <v>8016</v>
      </c>
      <c r="G22" s="102">
        <f t="shared" si="8"/>
        <v>46.33</v>
      </c>
      <c r="H22" s="102">
        <f t="shared" si="3"/>
        <v>33.085000000000001</v>
      </c>
      <c r="I22" s="102">
        <f t="shared" si="4"/>
        <v>40.08</v>
      </c>
      <c r="J22" s="25">
        <f t="shared" si="5"/>
        <v>119.49499999999999</v>
      </c>
      <c r="K22" s="106">
        <f t="shared" si="6"/>
        <v>39.831666666666663</v>
      </c>
      <c r="L22" s="104"/>
      <c r="M22" s="105">
        <v>539</v>
      </c>
      <c r="N22" s="105">
        <v>726</v>
      </c>
      <c r="O22" s="105">
        <v>59</v>
      </c>
      <c r="P22" s="105">
        <v>8727</v>
      </c>
      <c r="Q22" s="105">
        <v>5891</v>
      </c>
      <c r="R22" s="105">
        <v>7957</v>
      </c>
      <c r="S22" s="105"/>
      <c r="T22" s="105"/>
      <c r="U22" s="105"/>
      <c r="V22" s="105"/>
      <c r="W22" s="105"/>
      <c r="X22" s="105"/>
      <c r="Z22" s="58">
        <f t="shared" si="9"/>
        <v>2.2066666666666666</v>
      </c>
      <c r="AA22" s="58">
        <f t="shared" si="10"/>
        <v>37.625</v>
      </c>
      <c r="AB22" s="58">
        <f t="shared" si="11"/>
        <v>0</v>
      </c>
      <c r="AC22" s="58">
        <f t="shared" si="12"/>
        <v>0</v>
      </c>
    </row>
    <row r="23" spans="1:29" x14ac:dyDescent="0.25">
      <c r="A23" s="138">
        <v>7891</v>
      </c>
      <c r="B23" s="100">
        <f t="shared" si="7"/>
        <v>8319.1999999999989</v>
      </c>
      <c r="C23" s="101" t="s">
        <v>112</v>
      </c>
      <c r="D23" s="102">
        <f t="shared" si="0"/>
        <v>7577.7</v>
      </c>
      <c r="E23" s="102">
        <f t="shared" si="1"/>
        <v>8575.5</v>
      </c>
      <c r="F23" s="102">
        <f t="shared" si="2"/>
        <v>8804.4</v>
      </c>
      <c r="G23" s="102">
        <f t="shared" si="8"/>
        <v>34.44409090909091</v>
      </c>
      <c r="H23" s="102">
        <f t="shared" si="3"/>
        <v>38.979545454545452</v>
      </c>
      <c r="I23" s="102">
        <f t="shared" si="4"/>
        <v>40.019999999999996</v>
      </c>
      <c r="J23" s="25">
        <f t="shared" si="5"/>
        <v>113.44363636363636</v>
      </c>
      <c r="K23" s="106">
        <f t="shared" si="6"/>
        <v>37.814545454545453</v>
      </c>
      <c r="L23" s="104"/>
      <c r="M23" s="105">
        <v>7577.7</v>
      </c>
      <c r="N23" s="105">
        <v>8575.5</v>
      </c>
      <c r="O23" s="105">
        <v>8804.4</v>
      </c>
      <c r="P23" s="105"/>
      <c r="Q23" s="105"/>
      <c r="R23" s="105"/>
      <c r="S23" s="105"/>
      <c r="T23" s="105"/>
      <c r="U23" s="105"/>
      <c r="V23" s="105"/>
      <c r="W23" s="105"/>
      <c r="X23" s="105"/>
      <c r="Z23" s="58">
        <f t="shared" si="9"/>
        <v>37.814545454545453</v>
      </c>
      <c r="AA23" s="58">
        <f t="shared" si="10"/>
        <v>0</v>
      </c>
      <c r="AB23" s="58">
        <f t="shared" si="11"/>
        <v>0</v>
      </c>
      <c r="AC23" s="58">
        <f t="shared" si="12"/>
        <v>0</v>
      </c>
    </row>
    <row r="24" spans="1:29" x14ac:dyDescent="0.25">
      <c r="A24" s="138">
        <v>439</v>
      </c>
      <c r="B24" s="100">
        <f t="shared" si="7"/>
        <v>10481.333333333334</v>
      </c>
      <c r="C24" s="101" t="s">
        <v>115</v>
      </c>
      <c r="D24" s="102">
        <f t="shared" si="0"/>
        <v>11283</v>
      </c>
      <c r="E24" s="102">
        <f t="shared" si="1"/>
        <v>12658</v>
      </c>
      <c r="F24" s="102">
        <f t="shared" si="2"/>
        <v>7503</v>
      </c>
      <c r="G24" s="102">
        <f t="shared" si="8"/>
        <v>37.61</v>
      </c>
      <c r="H24" s="102">
        <f t="shared" si="3"/>
        <v>42.193333333333335</v>
      </c>
      <c r="I24" s="102">
        <f t="shared" si="4"/>
        <v>25.01</v>
      </c>
      <c r="J24" s="25">
        <f t="shared" si="5"/>
        <v>104.81333333333335</v>
      </c>
      <c r="K24" s="106">
        <f t="shared" si="6"/>
        <v>34.937777777777782</v>
      </c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>
        <v>11283</v>
      </c>
      <c r="W24" s="105">
        <v>12658</v>
      </c>
      <c r="X24" s="105">
        <v>7503</v>
      </c>
      <c r="Z24" s="58">
        <f t="shared" si="9"/>
        <v>0</v>
      </c>
      <c r="AA24" s="58">
        <f t="shared" si="10"/>
        <v>0</v>
      </c>
      <c r="AB24" s="58">
        <f t="shared" si="11"/>
        <v>0</v>
      </c>
      <c r="AC24" s="58">
        <f t="shared" si="12"/>
        <v>34.937777777777782</v>
      </c>
    </row>
    <row r="25" spans="1:29" x14ac:dyDescent="0.25">
      <c r="A25" s="138">
        <v>698</v>
      </c>
      <c r="B25" s="100">
        <f t="shared" si="7"/>
        <v>10772.333333333334</v>
      </c>
      <c r="C25" s="101" t="s">
        <v>111</v>
      </c>
      <c r="D25" s="102">
        <f t="shared" si="0"/>
        <v>12423.599999999999</v>
      </c>
      <c r="E25" s="102">
        <f t="shared" si="1"/>
        <v>13211.4</v>
      </c>
      <c r="F25" s="102">
        <f t="shared" si="2"/>
        <v>6682</v>
      </c>
      <c r="G25" s="102">
        <f t="shared" si="8"/>
        <v>38.823749999999997</v>
      </c>
      <c r="H25" s="102">
        <f t="shared" si="3"/>
        <v>41.285624999999996</v>
      </c>
      <c r="I25" s="102">
        <f t="shared" si="4"/>
        <v>20.881250000000001</v>
      </c>
      <c r="J25" s="25">
        <f t="shared" si="5"/>
        <v>100.99062499999999</v>
      </c>
      <c r="K25" s="106">
        <f t="shared" si="6"/>
        <v>33.663541666666667</v>
      </c>
      <c r="L25" s="104"/>
      <c r="M25" s="105">
        <v>9015.7999999999993</v>
      </c>
      <c r="N25" s="105">
        <v>10999</v>
      </c>
      <c r="O25" s="105">
        <v>6366</v>
      </c>
      <c r="P25" s="105">
        <v>3407.8</v>
      </c>
      <c r="Q25" s="105">
        <v>1710.4</v>
      </c>
      <c r="R25" s="105"/>
      <c r="S25" s="105"/>
      <c r="T25" s="105"/>
      <c r="U25" s="105"/>
      <c r="V25" s="105"/>
      <c r="W25" s="105">
        <v>502</v>
      </c>
      <c r="X25" s="105">
        <v>316</v>
      </c>
      <c r="Z25" s="58">
        <f t="shared" si="9"/>
        <v>27.48</v>
      </c>
      <c r="AA25" s="58">
        <f t="shared" si="10"/>
        <v>5.3314583333333339</v>
      </c>
      <c r="AB25" s="58">
        <f t="shared" si="11"/>
        <v>0</v>
      </c>
      <c r="AC25" s="58">
        <f t="shared" si="12"/>
        <v>0.85208333333333341</v>
      </c>
    </row>
    <row r="26" spans="1:29" x14ac:dyDescent="0.25">
      <c r="A26" s="138">
        <v>589</v>
      </c>
      <c r="B26" s="100">
        <f t="shared" si="7"/>
        <v>10406.766666666666</v>
      </c>
      <c r="C26" s="101" t="s">
        <v>111</v>
      </c>
      <c r="D26" s="102">
        <f t="shared" si="0"/>
        <v>8109.6</v>
      </c>
      <c r="E26" s="102">
        <f t="shared" si="1"/>
        <v>12399.8</v>
      </c>
      <c r="F26" s="102">
        <f t="shared" si="2"/>
        <v>10710.9</v>
      </c>
      <c r="G26" s="102">
        <f t="shared" si="8"/>
        <v>25.342500000000001</v>
      </c>
      <c r="H26" s="102">
        <f t="shared" si="3"/>
        <v>38.749375000000001</v>
      </c>
      <c r="I26" s="102">
        <f t="shared" si="4"/>
        <v>33.471562499999997</v>
      </c>
      <c r="J26" s="25">
        <f t="shared" si="5"/>
        <v>97.563437499999992</v>
      </c>
      <c r="K26" s="106">
        <f t="shared" si="6"/>
        <v>32.521145833333328</v>
      </c>
      <c r="L26" s="104"/>
      <c r="M26" s="105">
        <v>4406.3</v>
      </c>
      <c r="N26" s="105">
        <v>7273.8</v>
      </c>
      <c r="O26" s="105">
        <v>5199.3999999999996</v>
      </c>
      <c r="P26" s="105">
        <v>3703.3</v>
      </c>
      <c r="Q26" s="105">
        <v>5126</v>
      </c>
      <c r="R26" s="105">
        <v>5511.5</v>
      </c>
      <c r="S26" s="105"/>
      <c r="T26" s="105"/>
      <c r="U26" s="105"/>
      <c r="V26" s="105"/>
      <c r="W26" s="105"/>
      <c r="X26" s="105"/>
      <c r="Z26" s="58">
        <f t="shared" si="9"/>
        <v>17.582812499999999</v>
      </c>
      <c r="AA26" s="58">
        <f t="shared" si="10"/>
        <v>14.938333333333333</v>
      </c>
      <c r="AB26" s="58">
        <f t="shared" si="11"/>
        <v>0</v>
      </c>
      <c r="AC26" s="58">
        <f t="shared" si="12"/>
        <v>0</v>
      </c>
    </row>
    <row r="27" spans="1:29" x14ac:dyDescent="0.25">
      <c r="A27" s="138">
        <v>283</v>
      </c>
      <c r="B27" s="100">
        <f t="shared" si="7"/>
        <v>7787.1333333333323</v>
      </c>
      <c r="C27" s="101" t="s">
        <v>115</v>
      </c>
      <c r="D27" s="102">
        <f t="shared" si="0"/>
        <v>15264.599999999999</v>
      </c>
      <c r="E27" s="102">
        <f t="shared" si="1"/>
        <v>8096.8</v>
      </c>
      <c r="F27" s="102">
        <f t="shared" si="2"/>
        <v>0</v>
      </c>
      <c r="G27" s="102">
        <f t="shared" si="8"/>
        <v>50.881999999999998</v>
      </c>
      <c r="H27" s="102">
        <f t="shared" si="3"/>
        <v>26.989333333333335</v>
      </c>
      <c r="I27" s="102">
        <f t="shared" si="4"/>
        <v>0</v>
      </c>
      <c r="J27" s="25">
        <f t="shared" si="5"/>
        <v>77.871333333333325</v>
      </c>
      <c r="K27" s="107">
        <f t="shared" si="6"/>
        <v>25.957111111111107</v>
      </c>
      <c r="L27" s="104"/>
      <c r="M27" s="105">
        <v>2580.6999999999998</v>
      </c>
      <c r="N27" s="105">
        <v>5837</v>
      </c>
      <c r="O27" s="105"/>
      <c r="P27" s="105">
        <v>12683.9</v>
      </c>
      <c r="Q27" s="105">
        <v>2259.8000000000002</v>
      </c>
      <c r="R27" s="105"/>
      <c r="S27" s="105"/>
      <c r="T27" s="105"/>
      <c r="U27" s="105"/>
      <c r="V27" s="105"/>
      <c r="W27" s="105"/>
      <c r="X27" s="105"/>
      <c r="Z27" s="58">
        <f t="shared" si="9"/>
        <v>9.3529999999999998</v>
      </c>
      <c r="AA27" s="58">
        <f t="shared" si="10"/>
        <v>16.604111111111113</v>
      </c>
      <c r="AB27" s="58">
        <f t="shared" si="11"/>
        <v>0</v>
      </c>
      <c r="AC27" s="58">
        <f t="shared" si="12"/>
        <v>0</v>
      </c>
    </row>
    <row r="28" spans="1:29" x14ac:dyDescent="0.25">
      <c r="A28" s="99">
        <v>17</v>
      </c>
      <c r="B28" s="100">
        <f t="shared" si="7"/>
        <v>5174.666666666667</v>
      </c>
      <c r="C28" s="101" t="s">
        <v>113</v>
      </c>
      <c r="D28" s="102">
        <f t="shared" si="0"/>
        <v>6537</v>
      </c>
      <c r="E28" s="102">
        <f t="shared" si="1"/>
        <v>1858</v>
      </c>
      <c r="F28" s="102">
        <f t="shared" si="2"/>
        <v>7129</v>
      </c>
      <c r="G28" s="102">
        <f t="shared" si="8"/>
        <v>32.685000000000002</v>
      </c>
      <c r="H28" s="102">
        <f t="shared" si="3"/>
        <v>9.2899999999999991</v>
      </c>
      <c r="I28" s="102">
        <f t="shared" si="4"/>
        <v>35.645000000000003</v>
      </c>
      <c r="J28" s="25">
        <f t="shared" si="5"/>
        <v>77.62</v>
      </c>
      <c r="K28" s="107">
        <f t="shared" si="6"/>
        <v>25.873333333333335</v>
      </c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>
        <v>6537</v>
      </c>
      <c r="W28" s="105">
        <v>1858</v>
      </c>
      <c r="X28" s="105">
        <v>7129</v>
      </c>
      <c r="Z28" s="58">
        <f t="shared" si="9"/>
        <v>0</v>
      </c>
      <c r="AA28" s="58">
        <f t="shared" si="10"/>
        <v>0</v>
      </c>
      <c r="AB28" s="58">
        <f t="shared" si="11"/>
        <v>0</v>
      </c>
      <c r="AC28" s="58">
        <f t="shared" si="12"/>
        <v>25.873333333333335</v>
      </c>
    </row>
    <row r="29" spans="1:29" x14ac:dyDescent="0.25">
      <c r="A29" s="99">
        <v>783</v>
      </c>
      <c r="B29" s="100">
        <f t="shared" si="7"/>
        <v>5897.3</v>
      </c>
      <c r="C29" s="101" t="s">
        <v>117</v>
      </c>
      <c r="D29" s="102">
        <f t="shared" si="0"/>
        <v>7857.6</v>
      </c>
      <c r="E29" s="102">
        <f t="shared" si="1"/>
        <v>5212</v>
      </c>
      <c r="F29" s="102">
        <f t="shared" si="2"/>
        <v>4622.3</v>
      </c>
      <c r="G29" s="102">
        <f t="shared" si="8"/>
        <v>30.221538461538461</v>
      </c>
      <c r="H29" s="102">
        <f t="shared" si="3"/>
        <v>20.046153846153846</v>
      </c>
      <c r="I29" s="102">
        <f t="shared" si="4"/>
        <v>17.778076923076924</v>
      </c>
      <c r="J29" s="25">
        <f t="shared" si="5"/>
        <v>68.045769230769224</v>
      </c>
      <c r="K29" s="107">
        <f t="shared" si="6"/>
        <v>22.681923076923074</v>
      </c>
      <c r="L29" s="104"/>
      <c r="M29" s="105">
        <v>7857.6</v>
      </c>
      <c r="N29" s="105">
        <v>5212</v>
      </c>
      <c r="O29" s="105">
        <v>4622.3</v>
      </c>
      <c r="P29" s="105"/>
      <c r="Q29" s="105"/>
      <c r="R29" s="105"/>
      <c r="S29" s="105"/>
      <c r="T29" s="105"/>
      <c r="U29" s="105"/>
      <c r="V29" s="105"/>
      <c r="W29" s="105"/>
      <c r="X29" s="105"/>
      <c r="Z29" s="58">
        <f t="shared" si="9"/>
        <v>22.681923076923077</v>
      </c>
      <c r="AA29" s="58">
        <f t="shared" si="10"/>
        <v>0</v>
      </c>
      <c r="AB29" s="58">
        <f t="shared" si="11"/>
        <v>0</v>
      </c>
      <c r="AC29" s="58">
        <f t="shared" si="12"/>
        <v>0</v>
      </c>
    </row>
    <row r="30" spans="1:29" x14ac:dyDescent="0.25">
      <c r="A30" s="99">
        <v>283</v>
      </c>
      <c r="B30" s="100">
        <f t="shared" si="7"/>
        <v>6765.9333333333334</v>
      </c>
      <c r="C30" s="101" t="s">
        <v>115</v>
      </c>
      <c r="D30" s="102">
        <f t="shared" si="0"/>
        <v>6997.3</v>
      </c>
      <c r="E30" s="102">
        <f t="shared" si="1"/>
        <v>8058.7</v>
      </c>
      <c r="F30" s="102">
        <f t="shared" si="2"/>
        <v>5241.8</v>
      </c>
      <c r="G30" s="102">
        <f t="shared" si="8"/>
        <v>23.324333333333335</v>
      </c>
      <c r="H30" s="102">
        <f t="shared" si="3"/>
        <v>26.862333333333332</v>
      </c>
      <c r="I30" s="102">
        <f t="shared" si="4"/>
        <v>17.472666666666669</v>
      </c>
      <c r="J30" s="25">
        <f t="shared" si="5"/>
        <v>67.659333333333336</v>
      </c>
      <c r="K30" s="107">
        <f t="shared" si="6"/>
        <v>22.553111111111111</v>
      </c>
      <c r="L30" s="104"/>
      <c r="M30" s="105">
        <v>3020.8</v>
      </c>
      <c r="N30" s="105">
        <v>5763.7</v>
      </c>
      <c r="O30" s="105">
        <v>5241.8</v>
      </c>
      <c r="P30" s="105">
        <v>3976.5</v>
      </c>
      <c r="Q30" s="105">
        <v>2295</v>
      </c>
      <c r="R30" s="105"/>
      <c r="S30" s="105"/>
      <c r="T30" s="105"/>
      <c r="U30" s="105"/>
      <c r="V30" s="105"/>
      <c r="W30" s="105"/>
      <c r="X30" s="105"/>
      <c r="Z30" s="58">
        <f t="shared" si="9"/>
        <v>15.584777777777777</v>
      </c>
      <c r="AA30" s="58">
        <f t="shared" si="10"/>
        <v>6.9683333333333337</v>
      </c>
      <c r="AB30" s="58">
        <f t="shared" si="11"/>
        <v>0</v>
      </c>
      <c r="AC30" s="58">
        <f t="shared" si="12"/>
        <v>0</v>
      </c>
    </row>
    <row r="31" spans="1:29" x14ac:dyDescent="0.25">
      <c r="A31" s="99">
        <v>443</v>
      </c>
      <c r="B31" s="100">
        <f t="shared" si="7"/>
        <v>6461.166666666667</v>
      </c>
      <c r="C31" s="101" t="s">
        <v>115</v>
      </c>
      <c r="D31" s="102">
        <f t="shared" si="0"/>
        <v>6108</v>
      </c>
      <c r="E31" s="102">
        <f t="shared" si="1"/>
        <v>11633.5</v>
      </c>
      <c r="F31" s="102">
        <f t="shared" si="2"/>
        <v>1642</v>
      </c>
      <c r="G31" s="102">
        <f t="shared" si="8"/>
        <v>20.36</v>
      </c>
      <c r="H31" s="102">
        <f t="shared" si="3"/>
        <v>38.778333333333336</v>
      </c>
      <c r="I31" s="102">
        <f t="shared" si="4"/>
        <v>5.4733333333333336</v>
      </c>
      <c r="J31" s="25">
        <f t="shared" si="5"/>
        <v>64.611666666666665</v>
      </c>
      <c r="K31" s="107">
        <f t="shared" si="6"/>
        <v>21.537222222222223</v>
      </c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>
        <v>6108</v>
      </c>
      <c r="W31" s="105">
        <v>11633.5</v>
      </c>
      <c r="X31" s="105">
        <v>1642</v>
      </c>
      <c r="Z31" s="58">
        <f t="shared" si="9"/>
        <v>0</v>
      </c>
      <c r="AA31" s="58">
        <f t="shared" si="10"/>
        <v>0</v>
      </c>
      <c r="AB31" s="58">
        <f t="shared" si="11"/>
        <v>0</v>
      </c>
      <c r="AC31" s="58">
        <f t="shared" si="12"/>
        <v>21.537222222222223</v>
      </c>
    </row>
    <row r="32" spans="1:29" x14ac:dyDescent="0.25">
      <c r="A32" s="99">
        <v>508</v>
      </c>
      <c r="B32" s="100">
        <f t="shared" si="7"/>
        <v>4587</v>
      </c>
      <c r="C32" s="101" t="s">
        <v>112</v>
      </c>
      <c r="D32" s="102">
        <f t="shared" si="0"/>
        <v>7596</v>
      </c>
      <c r="E32" s="102">
        <f t="shared" si="1"/>
        <v>6165</v>
      </c>
      <c r="F32" s="102">
        <f t="shared" si="2"/>
        <v>0</v>
      </c>
      <c r="G32" s="102">
        <f t="shared" si="8"/>
        <v>34.527272727272724</v>
      </c>
      <c r="H32" s="102">
        <f t="shared" si="3"/>
        <v>28.022727272727273</v>
      </c>
      <c r="I32" s="102">
        <f t="shared" si="4"/>
        <v>0</v>
      </c>
      <c r="J32" s="25">
        <f t="shared" si="5"/>
        <v>62.55</v>
      </c>
      <c r="K32" s="107">
        <f t="shared" si="6"/>
        <v>20.849999999999998</v>
      </c>
      <c r="L32" s="104"/>
      <c r="M32" s="105"/>
      <c r="N32" s="105"/>
      <c r="O32" s="105"/>
      <c r="P32" s="105">
        <v>7596</v>
      </c>
      <c r="Q32" s="105">
        <v>6165</v>
      </c>
      <c r="R32" s="105"/>
      <c r="S32" s="105"/>
      <c r="T32" s="105"/>
      <c r="U32" s="105"/>
      <c r="V32" s="105"/>
      <c r="W32" s="105"/>
      <c r="X32" s="105"/>
      <c r="Z32" s="58">
        <f t="shared" si="9"/>
        <v>0</v>
      </c>
      <c r="AA32" s="58">
        <f t="shared" si="10"/>
        <v>20.85</v>
      </c>
      <c r="AB32" s="58">
        <f t="shared" si="11"/>
        <v>0</v>
      </c>
      <c r="AC32" s="58">
        <f t="shared" si="12"/>
        <v>0</v>
      </c>
    </row>
    <row r="33" spans="1:29" x14ac:dyDescent="0.25">
      <c r="A33" s="99">
        <v>293</v>
      </c>
      <c r="B33" s="100">
        <f t="shared" si="7"/>
        <v>6922.6866666666674</v>
      </c>
      <c r="C33" s="101" t="s">
        <v>118</v>
      </c>
      <c r="D33" s="102">
        <f t="shared" si="0"/>
        <v>9975.2000000000007</v>
      </c>
      <c r="E33" s="102">
        <f t="shared" si="1"/>
        <v>4116.6000000000004</v>
      </c>
      <c r="F33" s="102">
        <f t="shared" si="2"/>
        <v>6676.26</v>
      </c>
      <c r="G33" s="102">
        <f t="shared" si="8"/>
        <v>29.338823529411766</v>
      </c>
      <c r="H33" s="102">
        <f t="shared" si="3"/>
        <v>12.107647058823531</v>
      </c>
      <c r="I33" s="102">
        <f t="shared" si="4"/>
        <v>19.636058823529414</v>
      </c>
      <c r="J33" s="25">
        <f t="shared" si="5"/>
        <v>61.08252941176471</v>
      </c>
      <c r="K33" s="107">
        <f t="shared" si="6"/>
        <v>20.360843137254903</v>
      </c>
      <c r="L33" s="104"/>
      <c r="M33" s="105">
        <v>9975.2000000000007</v>
      </c>
      <c r="N33" s="105">
        <v>4116.6000000000004</v>
      </c>
      <c r="O33" s="105">
        <v>6676.26</v>
      </c>
      <c r="P33" s="105"/>
      <c r="Q33" s="105"/>
      <c r="R33" s="105"/>
      <c r="S33" s="105"/>
      <c r="T33" s="105"/>
      <c r="U33" s="105"/>
      <c r="V33" s="105"/>
      <c r="W33" s="105"/>
      <c r="X33" s="105"/>
      <c r="Z33" s="58">
        <f t="shared" si="9"/>
        <v>20.360843137254903</v>
      </c>
      <c r="AA33" s="58">
        <f t="shared" si="10"/>
        <v>0</v>
      </c>
      <c r="AB33" s="58">
        <f t="shared" si="11"/>
        <v>0</v>
      </c>
      <c r="AC33" s="58">
        <f t="shared" si="12"/>
        <v>0</v>
      </c>
    </row>
    <row r="34" spans="1:29" x14ac:dyDescent="0.25">
      <c r="A34" s="99">
        <v>41</v>
      </c>
      <c r="B34" s="100">
        <f t="shared" si="7"/>
        <v>5943.833333333333</v>
      </c>
      <c r="C34" s="101" t="s">
        <v>111</v>
      </c>
      <c r="D34" s="102">
        <f t="shared" si="0"/>
        <v>6215.2999999999993</v>
      </c>
      <c r="E34" s="102">
        <f t="shared" si="1"/>
        <v>5883.6</v>
      </c>
      <c r="F34" s="102">
        <f t="shared" si="2"/>
        <v>5732.6</v>
      </c>
      <c r="G34" s="102">
        <f t="shared" si="8"/>
        <v>19.422812499999999</v>
      </c>
      <c r="H34" s="102">
        <f t="shared" si="3"/>
        <v>18.38625</v>
      </c>
      <c r="I34" s="102">
        <f t="shared" si="4"/>
        <v>17.914375</v>
      </c>
      <c r="J34" s="25">
        <f t="shared" si="5"/>
        <v>55.723437499999996</v>
      </c>
      <c r="K34" s="107">
        <f t="shared" si="6"/>
        <v>18.574479166666666</v>
      </c>
      <c r="L34" s="104"/>
      <c r="M34" s="105">
        <v>3204.6</v>
      </c>
      <c r="N34" s="105">
        <v>2737.7</v>
      </c>
      <c r="O34" s="105">
        <v>1746.5</v>
      </c>
      <c r="P34" s="105">
        <v>3010.7</v>
      </c>
      <c r="Q34" s="105">
        <v>3145.9</v>
      </c>
      <c r="R34" s="105">
        <v>3986.1</v>
      </c>
      <c r="S34" s="105"/>
      <c r="T34" s="105"/>
      <c r="U34" s="105"/>
      <c r="V34" s="105"/>
      <c r="W34" s="105"/>
      <c r="X34" s="105"/>
      <c r="Z34" s="58">
        <f t="shared" si="9"/>
        <v>8.0091666666666654</v>
      </c>
      <c r="AA34" s="58">
        <f t="shared" si="10"/>
        <v>10.565312500000001</v>
      </c>
      <c r="AB34" s="58">
        <f t="shared" si="11"/>
        <v>0</v>
      </c>
      <c r="AC34" s="58">
        <f t="shared" si="12"/>
        <v>0</v>
      </c>
    </row>
    <row r="35" spans="1:29" x14ac:dyDescent="0.25">
      <c r="A35" s="99">
        <v>184</v>
      </c>
      <c r="B35" s="100">
        <f t="shared" si="7"/>
        <v>5595.2</v>
      </c>
      <c r="C35" s="101" t="s">
        <v>111</v>
      </c>
      <c r="D35" s="102">
        <f t="shared" si="0"/>
        <v>5762.7</v>
      </c>
      <c r="E35" s="102">
        <f t="shared" si="1"/>
        <v>5255.5999999999995</v>
      </c>
      <c r="F35" s="102">
        <f t="shared" si="2"/>
        <v>5767.3</v>
      </c>
      <c r="G35" s="102">
        <f t="shared" si="8"/>
        <v>18.008437499999999</v>
      </c>
      <c r="H35" s="102">
        <f t="shared" si="3"/>
        <v>16.423749999999998</v>
      </c>
      <c r="I35" s="102">
        <f t="shared" si="4"/>
        <v>18.022812500000001</v>
      </c>
      <c r="J35" s="25">
        <f t="shared" si="5"/>
        <v>52.454999999999998</v>
      </c>
      <c r="K35" s="107">
        <f t="shared" si="6"/>
        <v>17.484999999999999</v>
      </c>
      <c r="L35" s="104"/>
      <c r="M35" s="105">
        <v>5052.7</v>
      </c>
      <c r="N35" s="105">
        <v>4348.3999999999996</v>
      </c>
      <c r="O35" s="105">
        <v>4525</v>
      </c>
      <c r="P35" s="105">
        <v>710</v>
      </c>
      <c r="Q35" s="105">
        <v>907.2</v>
      </c>
      <c r="R35" s="105">
        <v>1242.3</v>
      </c>
      <c r="S35" s="105"/>
      <c r="T35" s="105"/>
      <c r="U35" s="105"/>
      <c r="V35" s="105"/>
      <c r="W35" s="105"/>
      <c r="X35" s="105"/>
      <c r="Z35" s="58">
        <f t="shared" si="9"/>
        <v>14.506354166666664</v>
      </c>
      <c r="AA35" s="58">
        <f t="shared" si="10"/>
        <v>2.9786458333333332</v>
      </c>
      <c r="AB35" s="58">
        <f t="shared" si="11"/>
        <v>0</v>
      </c>
      <c r="AC35" s="58">
        <f t="shared" si="12"/>
        <v>0</v>
      </c>
    </row>
    <row r="36" spans="1:29" x14ac:dyDescent="0.25">
      <c r="A36" s="99">
        <v>86</v>
      </c>
      <c r="B36" s="100">
        <f t="shared" ref="B36:B52" si="13">SUM(M36:X36)/3</f>
        <v>2873.3333333333335</v>
      </c>
      <c r="C36" s="101" t="s">
        <v>113</v>
      </c>
      <c r="D36" s="102">
        <f t="shared" si="0"/>
        <v>3332</v>
      </c>
      <c r="E36" s="102">
        <f t="shared" si="1"/>
        <v>2294</v>
      </c>
      <c r="F36" s="102">
        <f t="shared" si="2"/>
        <v>2994</v>
      </c>
      <c r="G36" s="102">
        <f t="shared" si="8"/>
        <v>16.66</v>
      </c>
      <c r="H36" s="102">
        <f t="shared" si="3"/>
        <v>11.47</v>
      </c>
      <c r="I36" s="102">
        <f t="shared" si="4"/>
        <v>14.97</v>
      </c>
      <c r="J36" s="25">
        <f t="shared" si="5"/>
        <v>43.1</v>
      </c>
      <c r="K36" s="107">
        <f t="shared" si="6"/>
        <v>14.366666666666667</v>
      </c>
      <c r="L36" s="104"/>
      <c r="M36" s="105">
        <v>60</v>
      </c>
      <c r="N36" s="105">
        <v>81</v>
      </c>
      <c r="O36" s="105">
        <v>7</v>
      </c>
      <c r="P36" s="105">
        <v>3272</v>
      </c>
      <c r="Q36" s="105">
        <v>2213</v>
      </c>
      <c r="R36" s="105">
        <v>2987</v>
      </c>
      <c r="S36" s="105"/>
      <c r="T36" s="105"/>
      <c r="U36" s="105"/>
      <c r="V36" s="105"/>
      <c r="W36" s="105"/>
      <c r="X36" s="105"/>
      <c r="Z36" s="58">
        <f t="shared" si="9"/>
        <v>0.24666666666666667</v>
      </c>
      <c r="AA36" s="58">
        <f t="shared" si="10"/>
        <v>14.12</v>
      </c>
      <c r="AB36" s="58">
        <f t="shared" si="11"/>
        <v>0</v>
      </c>
      <c r="AC36" s="58">
        <f t="shared" si="12"/>
        <v>0</v>
      </c>
    </row>
    <row r="37" spans="1:29" x14ac:dyDescent="0.25">
      <c r="A37" s="99">
        <v>111</v>
      </c>
      <c r="B37" s="100">
        <f t="shared" si="13"/>
        <v>2805</v>
      </c>
      <c r="C37" s="101" t="s">
        <v>113</v>
      </c>
      <c r="D37" s="102">
        <f t="shared" ref="D37:D52" si="14">M37+P37+S37+V37</f>
        <v>3300</v>
      </c>
      <c r="E37" s="102">
        <f t="shared" ref="E37:E52" si="15">N37+Q37+T37+W37</f>
        <v>1997</v>
      </c>
      <c r="F37" s="102">
        <f t="shared" ref="F37:F52" si="16">O37+R37+U37+X37</f>
        <v>3118</v>
      </c>
      <c r="G37" s="102">
        <f t="shared" ref="G37:G52" si="17">D37/$C37</f>
        <v>16.5</v>
      </c>
      <c r="H37" s="102">
        <f t="shared" ref="H37:H52" si="18">E37/$C37</f>
        <v>9.9849999999999994</v>
      </c>
      <c r="I37" s="102">
        <f t="shared" ref="I37:I52" si="19">F37/$C37</f>
        <v>15.59</v>
      </c>
      <c r="J37" s="25">
        <f t="shared" ref="J37:J52" si="20">G37+H37+I37</f>
        <v>42.075000000000003</v>
      </c>
      <c r="K37" s="107">
        <f t="shared" ref="K37:K52" si="21">AVERAGE(G37:I37)</f>
        <v>14.025</v>
      </c>
      <c r="L37" s="104"/>
      <c r="M37" s="105"/>
      <c r="N37" s="105"/>
      <c r="O37" s="105"/>
      <c r="P37" s="105">
        <v>3300</v>
      </c>
      <c r="Q37" s="105">
        <v>1997</v>
      </c>
      <c r="R37" s="105">
        <v>3118</v>
      </c>
      <c r="S37" s="105"/>
      <c r="T37" s="105"/>
      <c r="U37" s="105"/>
      <c r="V37" s="105"/>
      <c r="W37" s="105"/>
      <c r="X37" s="105"/>
      <c r="Z37" s="58">
        <f t="shared" si="9"/>
        <v>0</v>
      </c>
      <c r="AA37" s="58">
        <f t="shared" si="10"/>
        <v>14.025</v>
      </c>
      <c r="AB37" s="58">
        <f t="shared" si="11"/>
        <v>0</v>
      </c>
      <c r="AC37" s="58">
        <f t="shared" si="12"/>
        <v>0</v>
      </c>
    </row>
    <row r="38" spans="1:29" x14ac:dyDescent="0.25">
      <c r="A38" s="99">
        <v>180</v>
      </c>
      <c r="B38" s="100">
        <f t="shared" si="13"/>
        <v>2958.6</v>
      </c>
      <c r="C38" s="101" t="s">
        <v>117</v>
      </c>
      <c r="D38" s="102">
        <f t="shared" si="14"/>
        <v>3056.5</v>
      </c>
      <c r="E38" s="102">
        <f t="shared" si="15"/>
        <v>3103.4</v>
      </c>
      <c r="F38" s="102">
        <f t="shared" si="16"/>
        <v>2715.9</v>
      </c>
      <c r="G38" s="102">
        <f t="shared" si="17"/>
        <v>11.75576923076923</v>
      </c>
      <c r="H38" s="102">
        <f t="shared" si="18"/>
        <v>11.936153846153847</v>
      </c>
      <c r="I38" s="102">
        <f t="shared" si="19"/>
        <v>10.445769230769232</v>
      </c>
      <c r="J38" s="25">
        <f t="shared" si="20"/>
        <v>34.137692307692305</v>
      </c>
      <c r="K38" s="107">
        <f t="shared" si="21"/>
        <v>11.379230769230768</v>
      </c>
      <c r="L38" s="104"/>
      <c r="M38" s="105">
        <v>3056.5</v>
      </c>
      <c r="N38" s="105">
        <v>3103.4</v>
      </c>
      <c r="O38" s="105">
        <v>2715.9</v>
      </c>
      <c r="P38" s="105"/>
      <c r="Q38" s="105"/>
      <c r="R38" s="105"/>
      <c r="S38" s="105"/>
      <c r="T38" s="105"/>
      <c r="U38" s="105"/>
      <c r="V38" s="105"/>
      <c r="W38" s="105"/>
      <c r="X38" s="105"/>
      <c r="Z38" s="58">
        <f t="shared" si="9"/>
        <v>11.379230769230769</v>
      </c>
      <c r="AA38" s="58">
        <f t="shared" si="10"/>
        <v>0</v>
      </c>
      <c r="AB38" s="58">
        <f t="shared" si="11"/>
        <v>0</v>
      </c>
      <c r="AC38" s="58">
        <f t="shared" si="12"/>
        <v>0</v>
      </c>
    </row>
    <row r="39" spans="1:29" x14ac:dyDescent="0.25">
      <c r="A39" s="99">
        <v>606</v>
      </c>
      <c r="B39" s="100">
        <f t="shared" si="13"/>
        <v>3302.8333333333335</v>
      </c>
      <c r="C39" s="101" t="s">
        <v>115</v>
      </c>
      <c r="D39" s="102">
        <f t="shared" si="14"/>
        <v>4028</v>
      </c>
      <c r="E39" s="102">
        <f t="shared" si="15"/>
        <v>3026.1</v>
      </c>
      <c r="F39" s="102">
        <f t="shared" si="16"/>
        <v>2854.4</v>
      </c>
      <c r="G39" s="102">
        <f t="shared" si="17"/>
        <v>13.426666666666666</v>
      </c>
      <c r="H39" s="102">
        <f t="shared" si="18"/>
        <v>10.087</v>
      </c>
      <c r="I39" s="102">
        <f t="shared" si="19"/>
        <v>9.5146666666666668</v>
      </c>
      <c r="J39" s="25">
        <f t="shared" si="20"/>
        <v>33.028333333333336</v>
      </c>
      <c r="K39" s="107">
        <f t="shared" si="21"/>
        <v>11.009444444444446</v>
      </c>
      <c r="L39" s="104"/>
      <c r="M39" s="105">
        <v>2992</v>
      </c>
      <c r="N39" s="105">
        <v>2574.1</v>
      </c>
      <c r="O39" s="105">
        <v>2854.4</v>
      </c>
      <c r="P39" s="105">
        <v>1036</v>
      </c>
      <c r="Q39" s="105">
        <v>452</v>
      </c>
      <c r="R39" s="105"/>
      <c r="S39" s="105"/>
      <c r="T39" s="105"/>
      <c r="U39" s="105"/>
      <c r="V39" s="105"/>
      <c r="W39" s="105"/>
      <c r="X39" s="105"/>
      <c r="Z39" s="58">
        <f t="shared" si="9"/>
        <v>9.3561111111111117</v>
      </c>
      <c r="AA39" s="58">
        <f t="shared" si="10"/>
        <v>1.6533333333333333</v>
      </c>
      <c r="AB39" s="58">
        <f t="shared" si="11"/>
        <v>0</v>
      </c>
      <c r="AC39" s="58">
        <f t="shared" si="12"/>
        <v>0</v>
      </c>
    </row>
    <row r="40" spans="1:29" x14ac:dyDescent="0.25">
      <c r="A40" s="99">
        <v>32</v>
      </c>
      <c r="B40" s="100">
        <f t="shared" si="13"/>
        <v>2948.2666666666669</v>
      </c>
      <c r="C40" s="101" t="s">
        <v>111</v>
      </c>
      <c r="D40" s="102">
        <f t="shared" si="14"/>
        <v>3011.5</v>
      </c>
      <c r="E40" s="102">
        <f t="shared" si="15"/>
        <v>1084.4000000000001</v>
      </c>
      <c r="F40" s="102">
        <f t="shared" si="16"/>
        <v>4748.8999999999996</v>
      </c>
      <c r="G40" s="102">
        <f t="shared" si="17"/>
        <v>9.4109374999999993</v>
      </c>
      <c r="H40" s="102">
        <f t="shared" si="18"/>
        <v>3.3887500000000004</v>
      </c>
      <c r="I40" s="102">
        <f t="shared" si="19"/>
        <v>14.8403125</v>
      </c>
      <c r="J40" s="25">
        <f t="shared" si="20"/>
        <v>27.64</v>
      </c>
      <c r="K40" s="107">
        <f t="shared" si="21"/>
        <v>9.2133333333333329</v>
      </c>
      <c r="L40" s="104"/>
      <c r="M40" s="105">
        <v>1739.2</v>
      </c>
      <c r="N40" s="105">
        <v>1084.4000000000001</v>
      </c>
      <c r="O40" s="105">
        <v>2188</v>
      </c>
      <c r="P40" s="105">
        <v>1272.3</v>
      </c>
      <c r="Q40" s="105"/>
      <c r="R40" s="105">
        <v>2560.9</v>
      </c>
      <c r="S40" s="105"/>
      <c r="T40" s="105"/>
      <c r="U40" s="105"/>
      <c r="V40" s="105"/>
      <c r="W40" s="105"/>
      <c r="X40" s="105"/>
      <c r="Z40" s="58">
        <f t="shared" si="9"/>
        <v>5.2204166666666669</v>
      </c>
      <c r="AA40" s="58">
        <f t="shared" si="10"/>
        <v>3.9929166666666669</v>
      </c>
      <c r="AB40" s="58">
        <f t="shared" si="11"/>
        <v>0</v>
      </c>
      <c r="AC40" s="58">
        <f t="shared" si="12"/>
        <v>0</v>
      </c>
    </row>
    <row r="41" spans="1:29" x14ac:dyDescent="0.25">
      <c r="A41" s="99">
        <v>7921</v>
      </c>
      <c r="B41" s="100">
        <f t="shared" si="13"/>
        <v>2001.1333333333332</v>
      </c>
      <c r="C41" s="101" t="s">
        <v>112</v>
      </c>
      <c r="D41" s="102">
        <f t="shared" si="14"/>
        <v>1916.6</v>
      </c>
      <c r="E41" s="102">
        <f t="shared" si="15"/>
        <v>2338.1</v>
      </c>
      <c r="F41" s="102">
        <f t="shared" si="16"/>
        <v>1748.7</v>
      </c>
      <c r="G41" s="102">
        <f t="shared" si="17"/>
        <v>8.711818181818181</v>
      </c>
      <c r="H41" s="102">
        <f t="shared" si="18"/>
        <v>10.627727272727272</v>
      </c>
      <c r="I41" s="102">
        <f t="shared" si="19"/>
        <v>7.9486363636363642</v>
      </c>
      <c r="J41" s="25">
        <f t="shared" si="20"/>
        <v>27.288181818181815</v>
      </c>
      <c r="K41" s="107">
        <f t="shared" si="21"/>
        <v>9.0960606060606057</v>
      </c>
      <c r="L41" s="104"/>
      <c r="M41" s="105">
        <v>1916.6</v>
      </c>
      <c r="N41" s="105">
        <v>2338.1</v>
      </c>
      <c r="O41" s="105">
        <v>1748.7</v>
      </c>
      <c r="P41" s="105"/>
      <c r="Q41" s="105"/>
      <c r="R41" s="105"/>
      <c r="S41" s="105"/>
      <c r="T41" s="105"/>
      <c r="U41" s="105"/>
      <c r="V41" s="105"/>
      <c r="W41" s="105"/>
      <c r="X41" s="105"/>
      <c r="Z41" s="58">
        <f t="shared" si="9"/>
        <v>9.0960606060606057</v>
      </c>
      <c r="AA41" s="58">
        <f t="shared" si="10"/>
        <v>0</v>
      </c>
      <c r="AB41" s="58">
        <f t="shared" si="11"/>
        <v>0</v>
      </c>
      <c r="AC41" s="58">
        <f t="shared" si="12"/>
        <v>0</v>
      </c>
    </row>
    <row r="42" spans="1:29" x14ac:dyDescent="0.25">
      <c r="A42" s="138">
        <v>473</v>
      </c>
      <c r="B42" s="100">
        <f t="shared" si="13"/>
        <v>1856.3333333333333</v>
      </c>
      <c r="C42" s="101" t="s">
        <v>116</v>
      </c>
      <c r="D42" s="102">
        <f t="shared" si="14"/>
        <v>2312</v>
      </c>
      <c r="E42" s="102">
        <f t="shared" si="15"/>
        <v>1282</v>
      </c>
      <c r="F42" s="102">
        <f t="shared" si="16"/>
        <v>1975</v>
      </c>
      <c r="G42" s="102">
        <f t="shared" si="17"/>
        <v>9.2479999999999993</v>
      </c>
      <c r="H42" s="102">
        <f t="shared" si="18"/>
        <v>5.1280000000000001</v>
      </c>
      <c r="I42" s="102">
        <f t="shared" si="19"/>
        <v>7.9</v>
      </c>
      <c r="J42" s="25">
        <f t="shared" si="20"/>
        <v>22.276</v>
      </c>
      <c r="K42" s="107">
        <f t="shared" si="21"/>
        <v>7.4253333333333336</v>
      </c>
      <c r="L42" s="104"/>
      <c r="M42" s="105">
        <v>2054</v>
      </c>
      <c r="N42" s="105">
        <v>1282</v>
      </c>
      <c r="O42" s="105">
        <v>1975</v>
      </c>
      <c r="P42" s="105">
        <v>258</v>
      </c>
      <c r="Q42" s="105"/>
      <c r="R42" s="105"/>
      <c r="S42" s="105"/>
      <c r="T42" s="105"/>
      <c r="U42" s="105"/>
      <c r="V42" s="105"/>
      <c r="W42" s="105"/>
      <c r="X42" s="105"/>
      <c r="Z42" s="58">
        <f t="shared" si="9"/>
        <v>7.0813333333333333</v>
      </c>
      <c r="AA42" s="58">
        <f t="shared" si="10"/>
        <v>0.34399999999999997</v>
      </c>
      <c r="AB42" s="58">
        <f t="shared" si="11"/>
        <v>0</v>
      </c>
      <c r="AC42" s="58">
        <f t="shared" si="12"/>
        <v>0</v>
      </c>
    </row>
    <row r="43" spans="1:29" x14ac:dyDescent="0.25">
      <c r="A43" s="138">
        <v>181</v>
      </c>
      <c r="B43" s="100">
        <f t="shared" si="13"/>
        <v>1470.4333333333334</v>
      </c>
      <c r="C43" s="101" t="s">
        <v>111</v>
      </c>
      <c r="D43" s="102">
        <f t="shared" si="14"/>
        <v>0</v>
      </c>
      <c r="E43" s="102">
        <f t="shared" si="15"/>
        <v>4411.3</v>
      </c>
      <c r="F43" s="102">
        <f t="shared" si="16"/>
        <v>0</v>
      </c>
      <c r="G43" s="102">
        <f t="shared" si="17"/>
        <v>0</v>
      </c>
      <c r="H43" s="102">
        <f t="shared" si="18"/>
        <v>13.7853125</v>
      </c>
      <c r="I43" s="102">
        <f t="shared" si="19"/>
        <v>0</v>
      </c>
      <c r="J43" s="25">
        <f t="shared" si="20"/>
        <v>13.7853125</v>
      </c>
      <c r="K43" s="107">
        <f t="shared" si="21"/>
        <v>4.5951041666666663</v>
      </c>
      <c r="L43" s="104"/>
      <c r="M43" s="105"/>
      <c r="N43" s="105">
        <v>4411.3</v>
      </c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Z43" s="58">
        <f t="shared" si="9"/>
        <v>4.5951041666666672</v>
      </c>
      <c r="AA43" s="58">
        <f t="shared" si="10"/>
        <v>0</v>
      </c>
      <c r="AB43" s="58">
        <f t="shared" si="11"/>
        <v>0</v>
      </c>
      <c r="AC43" s="58">
        <f t="shared" si="12"/>
        <v>0</v>
      </c>
    </row>
    <row r="44" spans="1:29" x14ac:dyDescent="0.25">
      <c r="A44" s="138">
        <v>179</v>
      </c>
      <c r="B44" s="100">
        <f t="shared" si="13"/>
        <v>992.43333333333339</v>
      </c>
      <c r="C44" s="101" t="s">
        <v>117</v>
      </c>
      <c r="D44" s="102">
        <f t="shared" si="14"/>
        <v>0</v>
      </c>
      <c r="E44" s="102">
        <f t="shared" si="15"/>
        <v>1084.0999999999999</v>
      </c>
      <c r="F44" s="102">
        <f t="shared" si="16"/>
        <v>1893.2</v>
      </c>
      <c r="G44" s="102">
        <f t="shared" si="17"/>
        <v>0</v>
      </c>
      <c r="H44" s="102">
        <f t="shared" si="18"/>
        <v>4.1696153846153843</v>
      </c>
      <c r="I44" s="102">
        <f t="shared" si="19"/>
        <v>7.281538461538462</v>
      </c>
      <c r="J44" s="25">
        <f t="shared" si="20"/>
        <v>11.451153846153847</v>
      </c>
      <c r="K44" s="107">
        <f t="shared" si="21"/>
        <v>3.8170512820512825</v>
      </c>
      <c r="L44" s="104"/>
      <c r="M44" s="105"/>
      <c r="N44" s="105">
        <v>1084.0999999999999</v>
      </c>
      <c r="O44" s="105">
        <v>1893.2</v>
      </c>
      <c r="P44" s="105"/>
      <c r="Q44" s="105"/>
      <c r="R44" s="105"/>
      <c r="S44" s="105"/>
      <c r="T44" s="105"/>
      <c r="U44" s="105"/>
      <c r="V44" s="105"/>
      <c r="W44" s="105"/>
      <c r="X44" s="105"/>
      <c r="Z44" s="58">
        <f t="shared" si="9"/>
        <v>3.8170512820512821</v>
      </c>
      <c r="AA44" s="58">
        <f t="shared" si="10"/>
        <v>0</v>
      </c>
      <c r="AB44" s="58">
        <f t="shared" si="11"/>
        <v>0</v>
      </c>
      <c r="AC44" s="58">
        <f t="shared" si="12"/>
        <v>0</v>
      </c>
    </row>
    <row r="45" spans="1:29" x14ac:dyDescent="0.25">
      <c r="A45" s="138">
        <v>44</v>
      </c>
      <c r="B45" s="100">
        <f t="shared" si="13"/>
        <v>754.5</v>
      </c>
      <c r="C45" s="101" t="s">
        <v>112</v>
      </c>
      <c r="D45" s="102">
        <f t="shared" si="14"/>
        <v>739.9</v>
      </c>
      <c r="E45" s="102">
        <f t="shared" si="15"/>
        <v>954.7</v>
      </c>
      <c r="F45" s="102">
        <f t="shared" si="16"/>
        <v>568.9</v>
      </c>
      <c r="G45" s="102">
        <f t="shared" si="17"/>
        <v>3.3631818181818183</v>
      </c>
      <c r="H45" s="102">
        <f t="shared" si="18"/>
        <v>4.3395454545454548</v>
      </c>
      <c r="I45" s="102">
        <f t="shared" si="19"/>
        <v>2.5859090909090909</v>
      </c>
      <c r="J45" s="25">
        <f t="shared" si="20"/>
        <v>10.288636363636364</v>
      </c>
      <c r="K45" s="107">
        <f t="shared" si="21"/>
        <v>3.4295454545454547</v>
      </c>
      <c r="L45" s="104"/>
      <c r="M45" s="105">
        <v>739.9</v>
      </c>
      <c r="N45" s="105">
        <v>954.7</v>
      </c>
      <c r="O45" s="105">
        <v>568.9</v>
      </c>
      <c r="P45" s="105"/>
      <c r="Q45" s="105"/>
      <c r="R45" s="105"/>
      <c r="S45" s="105"/>
      <c r="T45" s="105"/>
      <c r="U45" s="105"/>
      <c r="V45" s="105"/>
      <c r="W45" s="105"/>
      <c r="X45" s="105"/>
      <c r="Z45" s="58">
        <f t="shared" si="9"/>
        <v>3.4295454545454547</v>
      </c>
      <c r="AA45" s="58">
        <f t="shared" si="10"/>
        <v>0</v>
      </c>
      <c r="AB45" s="58">
        <f t="shared" si="11"/>
        <v>0</v>
      </c>
      <c r="AC45" s="58">
        <f t="shared" si="12"/>
        <v>0</v>
      </c>
    </row>
    <row r="46" spans="1:29" x14ac:dyDescent="0.25">
      <c r="A46" s="138">
        <v>256</v>
      </c>
      <c r="B46" s="100">
        <f t="shared" si="13"/>
        <v>344.0333333333333</v>
      </c>
      <c r="C46" s="101" t="s">
        <v>117</v>
      </c>
      <c r="D46" s="102">
        <f t="shared" si="14"/>
        <v>1032.0999999999999</v>
      </c>
      <c r="E46" s="102">
        <f t="shared" si="15"/>
        <v>0</v>
      </c>
      <c r="F46" s="102">
        <f t="shared" si="16"/>
        <v>0</v>
      </c>
      <c r="G46" s="102">
        <f t="shared" si="17"/>
        <v>3.9696153846153841</v>
      </c>
      <c r="H46" s="102">
        <f t="shared" si="18"/>
        <v>0</v>
      </c>
      <c r="I46" s="102">
        <f t="shared" si="19"/>
        <v>0</v>
      </c>
      <c r="J46" s="25">
        <f t="shared" si="20"/>
        <v>3.9696153846153841</v>
      </c>
      <c r="K46" s="107">
        <f t="shared" si="21"/>
        <v>1.323205128205128</v>
      </c>
      <c r="L46" s="104"/>
      <c r="M46" s="105"/>
      <c r="N46" s="105"/>
      <c r="O46" s="105"/>
      <c r="P46" s="105">
        <v>1032.0999999999999</v>
      </c>
      <c r="Q46" s="105"/>
      <c r="R46" s="105"/>
      <c r="S46" s="105"/>
      <c r="T46" s="105"/>
      <c r="U46" s="105"/>
      <c r="V46" s="105"/>
      <c r="W46" s="105"/>
      <c r="X46" s="105"/>
      <c r="Z46" s="58">
        <f t="shared" si="9"/>
        <v>0</v>
      </c>
      <c r="AA46" s="58">
        <f t="shared" si="10"/>
        <v>1.323205128205128</v>
      </c>
      <c r="AB46" s="58">
        <f t="shared" si="11"/>
        <v>0</v>
      </c>
      <c r="AC46" s="58">
        <f t="shared" si="12"/>
        <v>0</v>
      </c>
    </row>
    <row r="47" spans="1:29" x14ac:dyDescent="0.25">
      <c r="A47" s="138">
        <v>201</v>
      </c>
      <c r="B47" s="100">
        <f t="shared" si="13"/>
        <v>284.66666666666669</v>
      </c>
      <c r="C47" s="101" t="s">
        <v>117</v>
      </c>
      <c r="D47" s="102">
        <f t="shared" si="14"/>
        <v>460</v>
      </c>
      <c r="E47" s="102">
        <f t="shared" si="15"/>
        <v>148</v>
      </c>
      <c r="F47" s="102">
        <f t="shared" si="16"/>
        <v>246</v>
      </c>
      <c r="G47" s="102">
        <f t="shared" si="17"/>
        <v>1.7692307692307692</v>
      </c>
      <c r="H47" s="102">
        <f t="shared" si="18"/>
        <v>0.56923076923076921</v>
      </c>
      <c r="I47" s="102">
        <f t="shared" si="19"/>
        <v>0.94615384615384612</v>
      </c>
      <c r="J47" s="25">
        <f t="shared" si="20"/>
        <v>3.2846153846153845</v>
      </c>
      <c r="K47" s="107">
        <f t="shared" si="21"/>
        <v>1.0948717948717948</v>
      </c>
      <c r="L47" s="104"/>
      <c r="M47" s="105">
        <v>437</v>
      </c>
      <c r="N47" s="105">
        <v>148</v>
      </c>
      <c r="O47" s="105">
        <v>211</v>
      </c>
      <c r="P47" s="105">
        <v>23</v>
      </c>
      <c r="Q47" s="105"/>
      <c r="R47" s="105">
        <v>35</v>
      </c>
      <c r="S47" s="105"/>
      <c r="T47" s="105"/>
      <c r="U47" s="105"/>
      <c r="V47" s="105"/>
      <c r="W47" s="105"/>
      <c r="X47" s="105"/>
      <c r="Z47" s="58">
        <f t="shared" si="9"/>
        <v>1.0205128205128204</v>
      </c>
      <c r="AA47" s="58">
        <f t="shared" si="10"/>
        <v>7.4358974358974358E-2</v>
      </c>
      <c r="AB47" s="58">
        <f t="shared" si="11"/>
        <v>0</v>
      </c>
      <c r="AC47" s="58">
        <f t="shared" si="12"/>
        <v>0</v>
      </c>
    </row>
    <row r="48" spans="1:29" x14ac:dyDescent="0.25">
      <c r="A48" s="138">
        <v>7287</v>
      </c>
      <c r="B48" s="100">
        <f t="shared" si="13"/>
        <v>184.66666666666666</v>
      </c>
      <c r="C48" s="101" t="s">
        <v>112</v>
      </c>
      <c r="D48" s="102">
        <f t="shared" si="14"/>
        <v>195</v>
      </c>
      <c r="E48" s="102">
        <f t="shared" si="15"/>
        <v>212</v>
      </c>
      <c r="F48" s="102">
        <f t="shared" si="16"/>
        <v>147</v>
      </c>
      <c r="G48" s="102">
        <f t="shared" si="17"/>
        <v>0.88636363636363635</v>
      </c>
      <c r="H48" s="102">
        <f t="shared" si="18"/>
        <v>0.96363636363636362</v>
      </c>
      <c r="I48" s="102">
        <f t="shared" si="19"/>
        <v>0.66818181818181821</v>
      </c>
      <c r="J48" s="25">
        <f t="shared" si="20"/>
        <v>2.5181818181818185</v>
      </c>
      <c r="K48" s="107">
        <f t="shared" si="21"/>
        <v>0.83939393939393947</v>
      </c>
      <c r="L48" s="104"/>
      <c r="M48" s="105">
        <v>195</v>
      </c>
      <c r="N48" s="105">
        <v>212</v>
      </c>
      <c r="O48" s="105">
        <v>147</v>
      </c>
      <c r="P48" s="105"/>
      <c r="Q48" s="105"/>
      <c r="R48" s="105"/>
      <c r="S48" s="105"/>
      <c r="T48" s="105"/>
      <c r="U48" s="105"/>
      <c r="V48" s="105"/>
      <c r="W48" s="105"/>
      <c r="X48" s="105"/>
      <c r="Z48" s="58">
        <f t="shared" si="9"/>
        <v>0.83939393939393936</v>
      </c>
      <c r="AA48" s="58">
        <f t="shared" si="10"/>
        <v>0</v>
      </c>
      <c r="AB48" s="58">
        <f t="shared" si="11"/>
        <v>0</v>
      </c>
      <c r="AC48" s="58">
        <f t="shared" si="12"/>
        <v>0</v>
      </c>
    </row>
    <row r="49" spans="1:29" x14ac:dyDescent="0.25">
      <c r="A49" s="138">
        <v>84</v>
      </c>
      <c r="B49" s="100">
        <f t="shared" si="13"/>
        <v>0</v>
      </c>
      <c r="C49" s="101" t="s">
        <v>112</v>
      </c>
      <c r="D49" s="102">
        <f t="shared" si="14"/>
        <v>0</v>
      </c>
      <c r="E49" s="102">
        <f t="shared" si="15"/>
        <v>0</v>
      </c>
      <c r="F49" s="102">
        <f t="shared" si="16"/>
        <v>0</v>
      </c>
      <c r="G49" s="102">
        <f t="shared" si="17"/>
        <v>0</v>
      </c>
      <c r="H49" s="102">
        <f t="shared" si="18"/>
        <v>0</v>
      </c>
      <c r="I49" s="102">
        <f t="shared" si="19"/>
        <v>0</v>
      </c>
      <c r="J49" s="25">
        <f t="shared" si="20"/>
        <v>0</v>
      </c>
      <c r="K49" s="108">
        <f t="shared" si="21"/>
        <v>0</v>
      </c>
      <c r="L49" s="104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Z49" s="58">
        <f t="shared" si="9"/>
        <v>0</v>
      </c>
      <c r="AA49" s="58">
        <f t="shared" si="10"/>
        <v>0</v>
      </c>
      <c r="AB49" s="58">
        <f t="shared" si="11"/>
        <v>0</v>
      </c>
      <c r="AC49" s="58">
        <f t="shared" si="12"/>
        <v>0</v>
      </c>
    </row>
    <row r="50" spans="1:29" x14ac:dyDescent="0.25">
      <c r="A50" s="138">
        <v>223</v>
      </c>
      <c r="B50" s="100">
        <f t="shared" si="13"/>
        <v>0</v>
      </c>
      <c r="C50" s="101" t="s">
        <v>113</v>
      </c>
      <c r="D50" s="102">
        <f t="shared" si="14"/>
        <v>0</v>
      </c>
      <c r="E50" s="102">
        <f t="shared" si="15"/>
        <v>0</v>
      </c>
      <c r="F50" s="102">
        <f t="shared" si="16"/>
        <v>0</v>
      </c>
      <c r="G50" s="102">
        <f t="shared" si="17"/>
        <v>0</v>
      </c>
      <c r="H50" s="102">
        <f t="shared" si="18"/>
        <v>0</v>
      </c>
      <c r="I50" s="102">
        <f t="shared" si="19"/>
        <v>0</v>
      </c>
      <c r="J50" s="25">
        <f t="shared" si="20"/>
        <v>0</v>
      </c>
      <c r="K50" s="108">
        <f t="shared" si="21"/>
        <v>0</v>
      </c>
      <c r="L50" s="104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Z50" s="58">
        <f t="shared" si="9"/>
        <v>0</v>
      </c>
      <c r="AA50" s="58">
        <f t="shared" si="10"/>
        <v>0</v>
      </c>
      <c r="AB50" s="58">
        <f t="shared" si="11"/>
        <v>0</v>
      </c>
      <c r="AC50" s="58">
        <f t="shared" si="12"/>
        <v>0</v>
      </c>
    </row>
    <row r="51" spans="1:29" x14ac:dyDescent="0.25">
      <c r="A51" s="138">
        <v>416</v>
      </c>
      <c r="B51" s="100">
        <f t="shared" si="13"/>
        <v>0</v>
      </c>
      <c r="C51" s="101" t="s">
        <v>115</v>
      </c>
      <c r="D51" s="102">
        <f t="shared" si="14"/>
        <v>0</v>
      </c>
      <c r="E51" s="102">
        <f t="shared" si="15"/>
        <v>0</v>
      </c>
      <c r="F51" s="102">
        <f t="shared" si="16"/>
        <v>0</v>
      </c>
      <c r="G51" s="102">
        <f t="shared" si="17"/>
        <v>0</v>
      </c>
      <c r="H51" s="102">
        <f t="shared" si="18"/>
        <v>0</v>
      </c>
      <c r="I51" s="102">
        <f t="shared" si="19"/>
        <v>0</v>
      </c>
      <c r="J51" s="25">
        <f t="shared" si="20"/>
        <v>0</v>
      </c>
      <c r="K51" s="108">
        <f t="shared" si="21"/>
        <v>0</v>
      </c>
      <c r="L51" s="104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Z51" s="58">
        <f t="shared" si="9"/>
        <v>0</v>
      </c>
      <c r="AA51" s="58">
        <f t="shared" si="10"/>
        <v>0</v>
      </c>
      <c r="AB51" s="58">
        <f t="shared" si="11"/>
        <v>0</v>
      </c>
      <c r="AC51" s="58">
        <f t="shared" si="12"/>
        <v>0</v>
      </c>
    </row>
    <row r="52" spans="1:29" x14ac:dyDescent="0.25">
      <c r="A52" s="138">
        <v>429</v>
      </c>
      <c r="B52" s="100">
        <f t="shared" si="13"/>
        <v>0</v>
      </c>
      <c r="C52" s="101" t="s">
        <v>115</v>
      </c>
      <c r="D52" s="102">
        <f t="shared" si="14"/>
        <v>0</v>
      </c>
      <c r="E52" s="102">
        <f t="shared" si="15"/>
        <v>0</v>
      </c>
      <c r="F52" s="102">
        <f t="shared" si="16"/>
        <v>0</v>
      </c>
      <c r="G52" s="102">
        <f t="shared" si="17"/>
        <v>0</v>
      </c>
      <c r="H52" s="102">
        <f t="shared" si="18"/>
        <v>0</v>
      </c>
      <c r="I52" s="102">
        <f t="shared" si="19"/>
        <v>0</v>
      </c>
      <c r="J52" s="25">
        <f t="shared" si="20"/>
        <v>0</v>
      </c>
      <c r="K52" s="108">
        <f t="shared" si="21"/>
        <v>0</v>
      </c>
      <c r="L52" s="104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Z52" s="58">
        <f t="shared" si="9"/>
        <v>0</v>
      </c>
      <c r="AA52" s="58">
        <f t="shared" si="10"/>
        <v>0</v>
      </c>
      <c r="AB52" s="58">
        <f t="shared" si="11"/>
        <v>0</v>
      </c>
      <c r="AC52" s="58">
        <f t="shared" si="12"/>
        <v>0</v>
      </c>
    </row>
    <row r="53" spans="1:29" x14ac:dyDescent="0.25">
      <c r="G53" s="214" t="s">
        <v>243</v>
      </c>
      <c r="H53" s="214"/>
      <c r="I53" s="214"/>
      <c r="J53" s="214"/>
      <c r="K53" s="215">
        <f>SUM(K5:K52)</f>
        <v>2900.5235880312489</v>
      </c>
    </row>
    <row r="54" spans="1:29" x14ac:dyDescent="0.25">
      <c r="G54" s="214"/>
      <c r="H54" s="214"/>
      <c r="I54" s="214"/>
      <c r="J54" s="214"/>
      <c r="K54" s="215"/>
      <c r="M54" s="218" t="s">
        <v>253</v>
      </c>
      <c r="N54" s="218"/>
      <c r="O54" s="218"/>
      <c r="P54" s="218"/>
      <c r="Q54" s="218"/>
      <c r="R54" s="218"/>
      <c r="S54" s="218"/>
      <c r="Y54" s="109"/>
      <c r="Z54" s="109"/>
      <c r="AA54" s="109"/>
    </row>
    <row r="55" spans="1:29" x14ac:dyDescent="0.25">
      <c r="B55" s="110"/>
      <c r="H55" s="110"/>
      <c r="I55" s="110"/>
      <c r="J55" s="110"/>
      <c r="K55" s="111"/>
      <c r="M55" s="214" t="s">
        <v>0</v>
      </c>
      <c r="N55" s="214"/>
      <c r="O55" s="97" t="s">
        <v>8</v>
      </c>
      <c r="P55" s="97" t="s">
        <v>6</v>
      </c>
      <c r="Q55" s="97" t="s">
        <v>9</v>
      </c>
      <c r="R55" s="97" t="s">
        <v>10</v>
      </c>
      <c r="S55" s="97" t="s">
        <v>172</v>
      </c>
      <c r="Y55" s="109"/>
      <c r="Z55" s="112"/>
      <c r="AA55" s="109"/>
    </row>
    <row r="56" spans="1:29" x14ac:dyDescent="0.25">
      <c r="B56" s="110"/>
      <c r="H56" s="110"/>
      <c r="I56" s="110"/>
      <c r="J56" s="110"/>
      <c r="K56" s="111"/>
      <c r="M56" s="217" t="s">
        <v>247</v>
      </c>
      <c r="N56" s="97" t="s">
        <v>169</v>
      </c>
      <c r="O56" s="27">
        <f>SUM(Z5:Z52)</f>
        <v>759.78654972233676</v>
      </c>
      <c r="P56" s="27">
        <f>SUM(AA5:AA52)</f>
        <v>937.07846688034226</v>
      </c>
      <c r="Q56" s="27">
        <f>SUM(AB5:AB52)</f>
        <v>677.8600297619048</v>
      </c>
      <c r="R56" s="27">
        <f>SUM(AC5:AC52)</f>
        <v>525.79854166666667</v>
      </c>
      <c r="S56" s="97" t="s">
        <v>80</v>
      </c>
      <c r="Y56" s="109"/>
      <c r="Z56" s="112"/>
      <c r="AA56" s="109"/>
    </row>
    <row r="57" spans="1:29" x14ac:dyDescent="0.25">
      <c r="B57" s="110"/>
      <c r="H57" s="110"/>
      <c r="I57" s="110"/>
      <c r="J57" s="110"/>
      <c r="K57" s="111"/>
      <c r="M57" s="217"/>
      <c r="N57" s="97" t="s">
        <v>64</v>
      </c>
      <c r="O57" s="27">
        <f>SUM(Z5:Z11)</f>
        <v>228.93482828282828</v>
      </c>
      <c r="P57" s="27">
        <f>SUM(AA5:AA11)</f>
        <v>642.34154166666679</v>
      </c>
      <c r="Q57" s="27">
        <f>SUM(AB5:AB11)</f>
        <v>677.8600297619048</v>
      </c>
      <c r="R57" s="27">
        <f>SUM(AC5:AC11)</f>
        <v>386.93833333333333</v>
      </c>
      <c r="S57" s="97" t="s">
        <v>80</v>
      </c>
      <c r="Y57" s="109"/>
      <c r="Z57" s="112"/>
      <c r="AA57" s="109"/>
    </row>
    <row r="58" spans="1:29" ht="15.75" customHeight="1" x14ac:dyDescent="0.25">
      <c r="B58" s="110"/>
      <c r="H58" s="211" t="s">
        <v>256</v>
      </c>
      <c r="I58" s="211" t="s">
        <v>248</v>
      </c>
      <c r="J58" s="211" t="s">
        <v>249</v>
      </c>
      <c r="K58" s="217" t="s">
        <v>120</v>
      </c>
      <c r="M58" s="217"/>
      <c r="N58" s="97" t="s">
        <v>54</v>
      </c>
      <c r="O58" s="27">
        <f>SUM(Z12:Z26)</f>
        <v>384.27422979797979</v>
      </c>
      <c r="P58" s="27">
        <f>SUM(AA12:AA26)</f>
        <v>201.23770833333333</v>
      </c>
      <c r="Q58" s="27">
        <f>SUM(AB12:AB26)</f>
        <v>0</v>
      </c>
      <c r="R58" s="27">
        <f>SUM(AC12:AC26)</f>
        <v>91.449652777777786</v>
      </c>
      <c r="S58" s="97" t="s">
        <v>80</v>
      </c>
      <c r="Y58" s="109"/>
      <c r="Z58" s="112"/>
      <c r="AA58" s="109"/>
    </row>
    <row r="59" spans="1:29" ht="15.75" customHeight="1" x14ac:dyDescent="0.25">
      <c r="B59" s="110"/>
      <c r="H59" s="212"/>
      <c r="I59" s="212"/>
      <c r="J59" s="212"/>
      <c r="K59" s="217"/>
      <c r="M59" s="217"/>
      <c r="N59" s="97" t="s">
        <v>121</v>
      </c>
      <c r="O59" s="27">
        <f>SUM(Z27:Z48)</f>
        <v>146.57749164152844</v>
      </c>
      <c r="P59" s="27">
        <f>SUM(AA27:AA48)</f>
        <v>93.499216880341905</v>
      </c>
      <c r="Q59" s="27">
        <f>SUM(AB27:AB48)</f>
        <v>0</v>
      </c>
      <c r="R59" s="27">
        <f>SUM(AC27:AC48)</f>
        <v>47.410555555555561</v>
      </c>
      <c r="S59" s="97" t="s">
        <v>80</v>
      </c>
      <c r="Y59" s="109"/>
      <c r="Z59" s="112"/>
      <c r="AA59" s="109"/>
    </row>
    <row r="60" spans="1:29" ht="15.75" customHeight="1" x14ac:dyDescent="0.25">
      <c r="H60" s="212"/>
      <c r="I60" s="212"/>
      <c r="J60" s="213"/>
      <c r="K60" s="217"/>
      <c r="M60" s="217"/>
      <c r="N60" s="97" t="s">
        <v>57</v>
      </c>
      <c r="O60" s="27">
        <v>0</v>
      </c>
      <c r="P60" s="27">
        <v>0</v>
      </c>
      <c r="Q60" s="27">
        <v>0</v>
      </c>
      <c r="R60" s="27">
        <v>0</v>
      </c>
      <c r="S60" s="97" t="s">
        <v>80</v>
      </c>
      <c r="Y60" s="109"/>
      <c r="Z60" s="112"/>
      <c r="AA60" s="109"/>
    </row>
    <row r="61" spans="1:29" x14ac:dyDescent="0.25">
      <c r="H61" s="213"/>
      <c r="I61" s="213"/>
      <c r="J61" s="97" t="s">
        <v>133</v>
      </c>
      <c r="K61" s="97" t="s">
        <v>80</v>
      </c>
      <c r="M61" s="217" t="s">
        <v>246</v>
      </c>
      <c r="N61" s="97" t="s">
        <v>64</v>
      </c>
      <c r="O61" s="80">
        <f t="shared" ref="O61:R63" si="22">O57/(O$56/100)</f>
        <v>30.131466313333959</v>
      </c>
      <c r="P61" s="80">
        <f t="shared" si="22"/>
        <v>68.547252377392311</v>
      </c>
      <c r="Q61" s="80">
        <f t="shared" si="22"/>
        <v>100</v>
      </c>
      <c r="R61" s="80">
        <f t="shared" si="22"/>
        <v>73.590606034551413</v>
      </c>
      <c r="S61" s="97" t="s">
        <v>133</v>
      </c>
      <c r="Y61" s="109"/>
      <c r="Z61" s="113"/>
      <c r="AA61" s="109"/>
    </row>
    <row r="62" spans="1:29" x14ac:dyDescent="0.25">
      <c r="H62" s="214" t="s">
        <v>257</v>
      </c>
      <c r="I62" s="97" t="s">
        <v>64</v>
      </c>
      <c r="J62" s="25">
        <f>K62/($K$53/100)</f>
        <v>66.749146293233821</v>
      </c>
      <c r="K62" s="115">
        <f>SUM(K5:K11)</f>
        <v>1936.074733044733</v>
      </c>
      <c r="M62" s="217"/>
      <c r="N62" s="97" t="s">
        <v>54</v>
      </c>
      <c r="O62" s="80">
        <f t="shared" si="22"/>
        <v>50.576603381359199</v>
      </c>
      <c r="P62" s="80">
        <f t="shared" si="22"/>
        <v>21.47501147937805</v>
      </c>
      <c r="Q62" s="80">
        <f t="shared" si="22"/>
        <v>0</v>
      </c>
      <c r="R62" s="80">
        <f t="shared" si="22"/>
        <v>17.392526895929063</v>
      </c>
      <c r="S62" s="97" t="s">
        <v>133</v>
      </c>
      <c r="Y62" s="109"/>
      <c r="Z62" s="113"/>
      <c r="AA62" s="109"/>
    </row>
    <row r="63" spans="1:29" x14ac:dyDescent="0.25">
      <c r="H63" s="214"/>
      <c r="I63" s="97" t="s">
        <v>54</v>
      </c>
      <c r="J63" s="25">
        <f>K63/($K$53/100)</f>
        <v>23.339289282201054</v>
      </c>
      <c r="K63" s="115">
        <f>SUM(K12:K26)</f>
        <v>676.96159090909077</v>
      </c>
      <c r="M63" s="217"/>
      <c r="N63" s="97" t="s">
        <v>121</v>
      </c>
      <c r="O63" s="80">
        <f t="shared" si="22"/>
        <v>19.291930305306803</v>
      </c>
      <c r="P63" s="80">
        <f t="shared" si="22"/>
        <v>9.9777361432296203</v>
      </c>
      <c r="Q63" s="80">
        <f t="shared" si="22"/>
        <v>0</v>
      </c>
      <c r="R63" s="80">
        <f t="shared" si="22"/>
        <v>9.0168670695195239</v>
      </c>
      <c r="S63" s="97" t="s">
        <v>133</v>
      </c>
      <c r="Y63" s="109"/>
      <c r="Z63" s="113"/>
      <c r="AA63" s="109"/>
    </row>
    <row r="64" spans="1:29" x14ac:dyDescent="0.25">
      <c r="H64" s="214"/>
      <c r="I64" s="97" t="s">
        <v>121</v>
      </c>
      <c r="J64" s="25">
        <f>K64/($K$53/100)</f>
        <v>9.9115644245651477</v>
      </c>
      <c r="K64" s="115">
        <f>SUM(K27:K52)</f>
        <v>287.48726407742583</v>
      </c>
      <c r="M64" s="217"/>
      <c r="N64" s="97" t="s">
        <v>57</v>
      </c>
      <c r="O64" s="80">
        <v>0</v>
      </c>
      <c r="P64" s="80">
        <v>0</v>
      </c>
      <c r="Q64" s="80">
        <v>0</v>
      </c>
      <c r="R64" s="80">
        <v>0</v>
      </c>
      <c r="S64" s="97" t="s">
        <v>133</v>
      </c>
      <c r="Y64" s="109"/>
      <c r="Z64" s="113"/>
      <c r="AA64" s="109"/>
    </row>
    <row r="65" spans="8:30" x14ac:dyDescent="0.25">
      <c r="H65" s="214"/>
      <c r="I65" s="97" t="s">
        <v>57</v>
      </c>
      <c r="J65" s="25">
        <v>0</v>
      </c>
      <c r="K65" s="115">
        <v>0</v>
      </c>
      <c r="Y65" s="109"/>
      <c r="Z65" s="114"/>
      <c r="AA65" s="114"/>
      <c r="AB65" s="110"/>
      <c r="AC65" s="110"/>
      <c r="AD65" s="110"/>
    </row>
    <row r="66" spans="8:30" x14ac:dyDescent="0.25">
      <c r="H66" s="214" t="s">
        <v>258</v>
      </c>
      <c r="I66" s="97" t="s">
        <v>64</v>
      </c>
      <c r="J66" s="25">
        <f t="shared" ref="J66:J73" si="23">K66/($K$53/100)</f>
        <v>53.426428525202752</v>
      </c>
      <c r="K66" s="115">
        <f>SUM(K5:K11)-K7</f>
        <v>1549.6461616161616</v>
      </c>
      <c r="M66" s="218" t="s">
        <v>254</v>
      </c>
      <c r="N66" s="218"/>
      <c r="O66" s="218"/>
      <c r="P66" s="218"/>
      <c r="Q66" s="218"/>
      <c r="R66" s="218"/>
      <c r="S66" s="218"/>
      <c r="Y66" s="109"/>
      <c r="Z66" s="109"/>
      <c r="AA66" s="109"/>
    </row>
    <row r="67" spans="8:30" x14ac:dyDescent="0.25">
      <c r="H67" s="214"/>
      <c r="I67" s="97" t="s">
        <v>54</v>
      </c>
      <c r="J67" s="25">
        <f t="shared" si="23"/>
        <v>23.339289282201054</v>
      </c>
      <c r="K67" s="115">
        <f>SUM(K12:K26)</f>
        <v>676.96159090909077</v>
      </c>
      <c r="M67" s="214" t="s">
        <v>0</v>
      </c>
      <c r="N67" s="214"/>
      <c r="O67" s="97" t="s">
        <v>8</v>
      </c>
      <c r="P67" s="97" t="s">
        <v>6</v>
      </c>
      <c r="Q67" s="97" t="s">
        <v>9</v>
      </c>
      <c r="R67" s="97" t="s">
        <v>10</v>
      </c>
      <c r="S67" s="97" t="s">
        <v>172</v>
      </c>
    </row>
    <row r="68" spans="8:30" x14ac:dyDescent="0.25">
      <c r="H68" s="214"/>
      <c r="I68" s="97" t="s">
        <v>121</v>
      </c>
      <c r="J68" s="25">
        <f t="shared" si="23"/>
        <v>9.9115644245651477</v>
      </c>
      <c r="K68" s="115">
        <f>SUM(K27:K48)</f>
        <v>287.48726407742583</v>
      </c>
      <c r="M68" s="217" t="s">
        <v>247</v>
      </c>
      <c r="N68" s="97" t="s">
        <v>169</v>
      </c>
      <c r="O68" s="27">
        <f>SUM(Z5:Z52)</f>
        <v>759.78654972233676</v>
      </c>
      <c r="P68" s="27">
        <f>SUM(AA5:AA52)</f>
        <v>937.07846688034226</v>
      </c>
      <c r="Q68" s="27">
        <f>SUM(AB5:AB52)</f>
        <v>677.8600297619048</v>
      </c>
      <c r="R68" s="27">
        <f>SUM(AC5:AC52)</f>
        <v>525.79854166666667</v>
      </c>
      <c r="S68" s="97" t="s">
        <v>80</v>
      </c>
    </row>
    <row r="69" spans="8:30" x14ac:dyDescent="0.25">
      <c r="H69" s="214"/>
      <c r="I69" s="97" t="s">
        <v>57</v>
      </c>
      <c r="J69" s="25">
        <f t="shared" si="23"/>
        <v>13.322717768031065</v>
      </c>
      <c r="K69" s="115">
        <f>K7</f>
        <v>386.42857142857139</v>
      </c>
      <c r="M69" s="217"/>
      <c r="N69" s="97" t="s">
        <v>64</v>
      </c>
      <c r="O69" s="27">
        <f>SUM(Z5:Z11)</f>
        <v>228.93482828282828</v>
      </c>
      <c r="P69" s="27">
        <f>SUM(AA5:AA11)</f>
        <v>642.34154166666679</v>
      </c>
      <c r="Q69" s="27">
        <f>AB5</f>
        <v>291.43145833333335</v>
      </c>
      <c r="R69" s="27">
        <f>SUM(AC5:AC11)</f>
        <v>386.93833333333333</v>
      </c>
      <c r="S69" s="97" t="s">
        <v>80</v>
      </c>
    </row>
    <row r="70" spans="8:30" x14ac:dyDescent="0.25">
      <c r="H70" s="214" t="s">
        <v>259</v>
      </c>
      <c r="I70" s="97" t="s">
        <v>64</v>
      </c>
      <c r="J70" s="25">
        <f t="shared" si="23"/>
        <v>36.25795497598385</v>
      </c>
      <c r="K70" s="115">
        <f>SUM(K5:K11)-K7-K5</f>
        <v>1051.6705366161616</v>
      </c>
      <c r="M70" s="217"/>
      <c r="N70" s="97" t="s">
        <v>54</v>
      </c>
      <c r="O70" s="27">
        <f>SUM(Z12:Z26)</f>
        <v>384.27422979797979</v>
      </c>
      <c r="P70" s="27">
        <f>SUM(AA12:AA26)</f>
        <v>201.23770833333333</v>
      </c>
      <c r="Q70" s="27">
        <v>0</v>
      </c>
      <c r="R70" s="27">
        <f>SUM(AC12:AC26)</f>
        <v>91.449652777777786</v>
      </c>
      <c r="S70" s="97" t="s">
        <v>80</v>
      </c>
    </row>
    <row r="71" spans="8:30" x14ac:dyDescent="0.25">
      <c r="H71" s="214"/>
      <c r="I71" s="97" t="s">
        <v>54</v>
      </c>
      <c r="J71" s="25">
        <f t="shared" si="23"/>
        <v>40.50776283141996</v>
      </c>
      <c r="K71" s="115">
        <f>SUM(K12:K26)+K5</f>
        <v>1174.9372159090908</v>
      </c>
      <c r="M71" s="217"/>
      <c r="N71" s="97" t="s">
        <v>121</v>
      </c>
      <c r="O71" s="27">
        <f>SUM(Z27:Z48)</f>
        <v>146.57749164152844</v>
      </c>
      <c r="P71" s="27">
        <f>SUM(AA27:AA48)</f>
        <v>93.499216880341905</v>
      </c>
      <c r="Q71" s="27">
        <f>SUM(AB27:AB48)</f>
        <v>0</v>
      </c>
      <c r="R71" s="27">
        <f>SUM(AC27:AC48)</f>
        <v>47.410555555555561</v>
      </c>
      <c r="S71" s="97" t="s">
        <v>80</v>
      </c>
    </row>
    <row r="72" spans="8:30" x14ac:dyDescent="0.25">
      <c r="H72" s="214"/>
      <c r="I72" s="97" t="s">
        <v>121</v>
      </c>
      <c r="J72" s="25">
        <f t="shared" si="23"/>
        <v>9.9115644245651477</v>
      </c>
      <c r="K72" s="115">
        <f>SUM(K27:K48)</f>
        <v>287.48726407742583</v>
      </c>
      <c r="M72" s="217"/>
      <c r="N72" s="97" t="s">
        <v>57</v>
      </c>
      <c r="O72" s="27">
        <v>0</v>
      </c>
      <c r="P72" s="27">
        <v>0</v>
      </c>
      <c r="Q72" s="27">
        <f>AB7</f>
        <v>386.42857142857144</v>
      </c>
      <c r="R72" s="27">
        <v>0</v>
      </c>
      <c r="S72" s="97" t="s">
        <v>80</v>
      </c>
    </row>
    <row r="73" spans="8:30" x14ac:dyDescent="0.25">
      <c r="H73" s="214"/>
      <c r="I73" s="97" t="s">
        <v>57</v>
      </c>
      <c r="J73" s="25">
        <f t="shared" si="23"/>
        <v>13.322717768031065</v>
      </c>
      <c r="K73" s="115">
        <f>K7</f>
        <v>386.42857142857139</v>
      </c>
      <c r="M73" s="217" t="s">
        <v>246</v>
      </c>
      <c r="N73" s="97" t="s">
        <v>64</v>
      </c>
      <c r="O73" s="80">
        <f t="shared" ref="O73:R76" si="24">O69/(O$68/100)</f>
        <v>30.131466313333959</v>
      </c>
      <c r="P73" s="80">
        <f t="shared" si="24"/>
        <v>68.547252377392311</v>
      </c>
      <c r="Q73" s="80">
        <f t="shared" si="24"/>
        <v>42.992866600453979</v>
      </c>
      <c r="R73" s="80">
        <f t="shared" si="24"/>
        <v>73.590606034551413</v>
      </c>
      <c r="S73" s="97" t="s">
        <v>133</v>
      </c>
    </row>
    <row r="74" spans="8:30" x14ac:dyDescent="0.25">
      <c r="J74" s="81"/>
      <c r="M74" s="217"/>
      <c r="N74" s="97" t="s">
        <v>54</v>
      </c>
      <c r="O74" s="80">
        <f t="shared" si="24"/>
        <v>50.576603381359199</v>
      </c>
      <c r="P74" s="80">
        <f t="shared" si="24"/>
        <v>21.47501147937805</v>
      </c>
      <c r="Q74" s="80">
        <f t="shared" si="24"/>
        <v>0</v>
      </c>
      <c r="R74" s="80">
        <f t="shared" si="24"/>
        <v>17.392526895929063</v>
      </c>
      <c r="S74" s="97" t="s">
        <v>133</v>
      </c>
    </row>
    <row r="75" spans="8:30" x14ac:dyDescent="0.25">
      <c r="J75" s="95"/>
      <c r="M75" s="217"/>
      <c r="N75" s="97" t="s">
        <v>121</v>
      </c>
      <c r="O75" s="80">
        <f t="shared" si="24"/>
        <v>19.291930305306803</v>
      </c>
      <c r="P75" s="80">
        <f t="shared" si="24"/>
        <v>9.9777361432296203</v>
      </c>
      <c r="Q75" s="80">
        <f t="shared" si="24"/>
        <v>0</v>
      </c>
      <c r="R75" s="80">
        <f t="shared" si="24"/>
        <v>9.0168670695195239</v>
      </c>
      <c r="S75" s="97" t="s">
        <v>133</v>
      </c>
    </row>
    <row r="76" spans="8:30" x14ac:dyDescent="0.25">
      <c r="J76" s="95"/>
      <c r="M76" s="217"/>
      <c r="N76" s="97" t="s">
        <v>57</v>
      </c>
      <c r="O76" s="80">
        <f t="shared" si="24"/>
        <v>0</v>
      </c>
      <c r="P76" s="80">
        <f t="shared" si="24"/>
        <v>0</v>
      </c>
      <c r="Q76" s="80">
        <f t="shared" si="24"/>
        <v>57.007133399546028</v>
      </c>
      <c r="R76" s="80">
        <f t="shared" si="24"/>
        <v>0</v>
      </c>
      <c r="S76" s="97" t="s">
        <v>133</v>
      </c>
    </row>
    <row r="77" spans="8:30" x14ac:dyDescent="0.25">
      <c r="J77" s="95"/>
    </row>
    <row r="78" spans="8:30" x14ac:dyDescent="0.25">
      <c r="J78" s="95"/>
      <c r="M78" s="218" t="s">
        <v>255</v>
      </c>
      <c r="N78" s="218"/>
      <c r="O78" s="218"/>
      <c r="P78" s="218"/>
      <c r="Q78" s="218"/>
      <c r="R78" s="218"/>
      <c r="S78" s="218"/>
    </row>
    <row r="79" spans="8:30" x14ac:dyDescent="0.25">
      <c r="J79" s="95"/>
      <c r="M79" s="214" t="s">
        <v>0</v>
      </c>
      <c r="N79" s="214"/>
      <c r="O79" s="97" t="s">
        <v>8</v>
      </c>
      <c r="P79" s="97" t="s">
        <v>6</v>
      </c>
      <c r="Q79" s="97" t="s">
        <v>9</v>
      </c>
      <c r="R79" s="97" t="s">
        <v>10</v>
      </c>
      <c r="S79" s="97" t="s">
        <v>172</v>
      </c>
    </row>
    <row r="80" spans="8:30" x14ac:dyDescent="0.25">
      <c r="M80" s="217" t="s">
        <v>247</v>
      </c>
      <c r="N80" s="97" t="s">
        <v>169</v>
      </c>
      <c r="O80" s="27">
        <f>SUM(Z5:Z52)</f>
        <v>759.78654972233676</v>
      </c>
      <c r="P80" s="27">
        <f>SUM(AA5:AA52)</f>
        <v>937.07846688034226</v>
      </c>
      <c r="Q80" s="27">
        <f>SUM(AB5:AB52)</f>
        <v>677.8600297619048</v>
      </c>
      <c r="R80" s="27">
        <f>SUM(AC5:AC52)</f>
        <v>525.79854166666667</v>
      </c>
      <c r="S80" s="97" t="s">
        <v>80</v>
      </c>
    </row>
    <row r="81" spans="13:19" x14ac:dyDescent="0.25">
      <c r="M81" s="217"/>
      <c r="N81" s="97" t="s">
        <v>64</v>
      </c>
      <c r="O81" s="27">
        <f>SUM(Z5:Z11)-Z5</f>
        <v>161.49201578282828</v>
      </c>
      <c r="P81" s="27">
        <f>SUM(AA5:AA11)-AA5</f>
        <v>503.2401875000001</v>
      </c>
      <c r="Q81" s="27">
        <v>0</v>
      </c>
      <c r="R81" s="27">
        <f>SUM(AC5:AC11)-AC5</f>
        <v>386.93833333333333</v>
      </c>
      <c r="S81" s="97" t="s">
        <v>80</v>
      </c>
    </row>
    <row r="82" spans="13:19" x14ac:dyDescent="0.25">
      <c r="M82" s="217"/>
      <c r="N82" s="97" t="s">
        <v>54</v>
      </c>
      <c r="O82" s="27">
        <f>SUM(Z12:Z26)+Z5</f>
        <v>451.71704229797979</v>
      </c>
      <c r="P82" s="27">
        <f>SUM(AA12:AA26)+AA5</f>
        <v>340.33906250000001</v>
      </c>
      <c r="Q82" s="27">
        <f>SUM(AB12:AB26)+AB5</f>
        <v>291.43145833333335</v>
      </c>
      <c r="R82" s="27">
        <f>SUM(AC12:AC26)+AC5</f>
        <v>91.449652777777786</v>
      </c>
      <c r="S82" s="97" t="s">
        <v>80</v>
      </c>
    </row>
    <row r="83" spans="13:19" x14ac:dyDescent="0.25">
      <c r="M83" s="217"/>
      <c r="N83" s="97" t="s">
        <v>121</v>
      </c>
      <c r="O83" s="27">
        <f>SUM(Z27:Z48)</f>
        <v>146.57749164152844</v>
      </c>
      <c r="P83" s="27">
        <f>SUM(AA27:AA48)</f>
        <v>93.499216880341905</v>
      </c>
      <c r="Q83" s="27">
        <f>SUM(AB27:AB48)</f>
        <v>0</v>
      </c>
      <c r="R83" s="27">
        <f>SUM(AC27:AC48)</f>
        <v>47.410555555555561</v>
      </c>
      <c r="S83" s="97" t="s">
        <v>80</v>
      </c>
    </row>
    <row r="84" spans="13:19" x14ac:dyDescent="0.25">
      <c r="M84" s="217"/>
      <c r="N84" s="97" t="s">
        <v>57</v>
      </c>
      <c r="O84" s="27">
        <f>Z7</f>
        <v>0</v>
      </c>
      <c r="P84" s="27">
        <f>AA7</f>
        <v>0</v>
      </c>
      <c r="Q84" s="27">
        <f>AB7</f>
        <v>386.42857142857144</v>
      </c>
      <c r="R84" s="27">
        <f>AC7</f>
        <v>0</v>
      </c>
      <c r="S84" s="97" t="s">
        <v>80</v>
      </c>
    </row>
    <row r="85" spans="13:19" x14ac:dyDescent="0.25">
      <c r="M85" s="217" t="s">
        <v>246</v>
      </c>
      <c r="N85" s="97" t="s">
        <v>64</v>
      </c>
      <c r="O85" s="80">
        <f t="shared" ref="O85:R88" si="25">O81/(O$80/100)</f>
        <v>21.25491900874599</v>
      </c>
      <c r="P85" s="80">
        <f t="shared" si="25"/>
        <v>53.70310014436177</v>
      </c>
      <c r="Q85" s="80">
        <f t="shared" si="25"/>
        <v>0</v>
      </c>
      <c r="R85" s="80">
        <f t="shared" si="25"/>
        <v>73.590606034551413</v>
      </c>
      <c r="S85" s="97" t="s">
        <v>133</v>
      </c>
    </row>
    <row r="86" spans="13:19" x14ac:dyDescent="0.25">
      <c r="M86" s="217"/>
      <c r="N86" s="97" t="s">
        <v>54</v>
      </c>
      <c r="O86" s="80">
        <f t="shared" si="25"/>
        <v>59.453150685947165</v>
      </c>
      <c r="P86" s="80">
        <f t="shared" si="25"/>
        <v>36.319163712408589</v>
      </c>
      <c r="Q86" s="80">
        <f t="shared" si="25"/>
        <v>42.992866600453979</v>
      </c>
      <c r="R86" s="80">
        <f t="shared" si="25"/>
        <v>17.392526895929063</v>
      </c>
      <c r="S86" s="97" t="s">
        <v>133</v>
      </c>
    </row>
    <row r="87" spans="13:19" x14ac:dyDescent="0.25">
      <c r="M87" s="217"/>
      <c r="N87" s="97" t="s">
        <v>121</v>
      </c>
      <c r="O87" s="80">
        <f t="shared" si="25"/>
        <v>19.291930305306803</v>
      </c>
      <c r="P87" s="80">
        <f t="shared" si="25"/>
        <v>9.9777361432296203</v>
      </c>
      <c r="Q87" s="80">
        <f t="shared" si="25"/>
        <v>0</v>
      </c>
      <c r="R87" s="80">
        <f t="shared" si="25"/>
        <v>9.0168670695195239</v>
      </c>
      <c r="S87" s="97" t="s">
        <v>133</v>
      </c>
    </row>
    <row r="88" spans="13:19" x14ac:dyDescent="0.25">
      <c r="M88" s="217"/>
      <c r="N88" s="97" t="s">
        <v>57</v>
      </c>
      <c r="O88" s="80">
        <f t="shared" si="25"/>
        <v>0</v>
      </c>
      <c r="P88" s="80">
        <f t="shared" si="25"/>
        <v>0</v>
      </c>
      <c r="Q88" s="80">
        <f t="shared" si="25"/>
        <v>57.007133399546028</v>
      </c>
      <c r="R88" s="80">
        <f t="shared" si="25"/>
        <v>0</v>
      </c>
      <c r="S88" s="97" t="s">
        <v>133</v>
      </c>
    </row>
  </sheetData>
  <sortState ref="A5:Y53">
    <sortCondition descending="1" ref="K5:K53"/>
  </sortState>
  <mergeCells count="40">
    <mergeCell ref="H70:H73"/>
    <mergeCell ref="H66:H69"/>
    <mergeCell ref="H58:H61"/>
    <mergeCell ref="I58:I61"/>
    <mergeCell ref="J58:J60"/>
    <mergeCell ref="H62:H65"/>
    <mergeCell ref="M80:M84"/>
    <mergeCell ref="M85:M88"/>
    <mergeCell ref="K58:K60"/>
    <mergeCell ref="M67:N67"/>
    <mergeCell ref="M78:S78"/>
    <mergeCell ref="M79:N79"/>
    <mergeCell ref="M68:M72"/>
    <mergeCell ref="M73:M76"/>
    <mergeCell ref="M56:M60"/>
    <mergeCell ref="M61:M64"/>
    <mergeCell ref="M54:S54"/>
    <mergeCell ref="M55:N55"/>
    <mergeCell ref="M66:S66"/>
    <mergeCell ref="M1:X1"/>
    <mergeCell ref="Z1:AC1"/>
    <mergeCell ref="Z2:Z3"/>
    <mergeCell ref="AA2:AA3"/>
    <mergeCell ref="AB2:AB3"/>
    <mergeCell ref="AC2:AC3"/>
    <mergeCell ref="M2:O2"/>
    <mergeCell ref="P2:R2"/>
    <mergeCell ref="S2:U2"/>
    <mergeCell ref="V2:X2"/>
    <mergeCell ref="A2:A4"/>
    <mergeCell ref="G53:J54"/>
    <mergeCell ref="K53:K54"/>
    <mergeCell ref="D1:F1"/>
    <mergeCell ref="G1:I1"/>
    <mergeCell ref="K2:K3"/>
    <mergeCell ref="J2:J3"/>
    <mergeCell ref="C2:C3"/>
    <mergeCell ref="B2:B3"/>
    <mergeCell ref="G2:I2"/>
    <mergeCell ref="D2:F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2"/>
  <sheetViews>
    <sheetView workbookViewId="0">
      <pane xSplit="12" ySplit="3" topLeftCell="CV58" activePane="bottomRight" state="frozen"/>
      <selection pane="topRight" activeCell="M1" sqref="M1"/>
      <selection pane="bottomLeft" activeCell="A4" sqref="A4"/>
      <selection pane="bottomRight" activeCell="DA13" sqref="DA13"/>
    </sheetView>
  </sheetViews>
  <sheetFormatPr defaultRowHeight="15.75" x14ac:dyDescent="0.25"/>
  <cols>
    <col min="1" max="1" width="10" style="3" customWidth="1"/>
    <col min="2" max="3" width="9.140625" style="3"/>
    <col min="4" max="4" width="10.42578125" style="3" customWidth="1"/>
    <col min="5" max="5" width="9.7109375" style="3" customWidth="1"/>
    <col min="6" max="6" width="9.140625" style="3"/>
    <col min="7" max="7" width="11.140625" style="3" customWidth="1"/>
    <col min="8" max="8" width="9.140625" style="3"/>
    <col min="9" max="103" width="7.5703125" style="3" customWidth="1"/>
    <col min="104" max="104" width="9.140625" style="3"/>
    <col min="105" max="105" width="15.42578125" style="3" bestFit="1" customWidth="1"/>
    <col min="106" max="106" width="11.140625" style="11" customWidth="1"/>
    <col min="107" max="16384" width="9.140625" style="3"/>
  </cols>
  <sheetData>
    <row r="1" spans="1:106" s="11" customFormat="1" ht="21" customHeight="1" x14ac:dyDescent="0.25">
      <c r="A1" s="15" t="s">
        <v>211</v>
      </c>
    </row>
    <row r="2" spans="1:106" s="12" customFormat="1" ht="38.25" customHeight="1" x14ac:dyDescent="0.25">
      <c r="A2" s="232" t="s">
        <v>130</v>
      </c>
      <c r="B2" s="160" t="s">
        <v>61</v>
      </c>
      <c r="C2" s="160" t="s">
        <v>62</v>
      </c>
      <c r="D2" s="166" t="s">
        <v>90</v>
      </c>
      <c r="E2" s="160" t="s">
        <v>0</v>
      </c>
      <c r="F2" s="160" t="s">
        <v>88</v>
      </c>
      <c r="G2" s="39" t="s">
        <v>103</v>
      </c>
      <c r="H2" s="13" t="s">
        <v>87</v>
      </c>
      <c r="I2" s="14" t="s">
        <v>12</v>
      </c>
      <c r="J2" s="14" t="s">
        <v>12</v>
      </c>
      <c r="K2" s="14" t="s">
        <v>12</v>
      </c>
      <c r="L2" s="14" t="s">
        <v>13</v>
      </c>
      <c r="M2" s="14" t="s">
        <v>13</v>
      </c>
      <c r="N2" s="14" t="s">
        <v>13</v>
      </c>
      <c r="O2" s="14" t="s">
        <v>14</v>
      </c>
      <c r="P2" s="14" t="s">
        <v>14</v>
      </c>
      <c r="Q2" s="14" t="s">
        <v>14</v>
      </c>
      <c r="R2" s="14" t="s">
        <v>15</v>
      </c>
      <c r="S2" s="14" t="s">
        <v>15</v>
      </c>
      <c r="T2" s="14" t="s">
        <v>15</v>
      </c>
      <c r="U2" s="14" t="s">
        <v>16</v>
      </c>
      <c r="V2" s="14" t="s">
        <v>16</v>
      </c>
      <c r="W2" s="14" t="s">
        <v>16</v>
      </c>
      <c r="X2" s="14" t="s">
        <v>17</v>
      </c>
      <c r="Y2" s="14" t="s">
        <v>17</v>
      </c>
      <c r="Z2" s="14" t="s">
        <v>17</v>
      </c>
      <c r="AA2" s="14" t="s">
        <v>18</v>
      </c>
      <c r="AB2" s="14" t="s">
        <v>18</v>
      </c>
      <c r="AC2" s="14" t="s">
        <v>18</v>
      </c>
      <c r="AD2" s="14" t="s">
        <v>19</v>
      </c>
      <c r="AE2" s="14" t="s">
        <v>19</v>
      </c>
      <c r="AF2" s="14" t="s">
        <v>19</v>
      </c>
      <c r="AG2" s="14" t="s">
        <v>20</v>
      </c>
      <c r="AH2" s="14" t="s">
        <v>20</v>
      </c>
      <c r="AI2" s="14" t="s">
        <v>20</v>
      </c>
      <c r="AJ2" s="14" t="s">
        <v>21</v>
      </c>
      <c r="AK2" s="14" t="s">
        <v>21</v>
      </c>
      <c r="AL2" s="14" t="s">
        <v>21</v>
      </c>
      <c r="AM2" s="14" t="s">
        <v>22</v>
      </c>
      <c r="AN2" s="14" t="s">
        <v>22</v>
      </c>
      <c r="AO2" s="14" t="s">
        <v>22</v>
      </c>
      <c r="AP2" s="14" t="s">
        <v>23</v>
      </c>
      <c r="AQ2" s="14" t="s">
        <v>23</v>
      </c>
      <c r="AR2" s="14" t="s">
        <v>23</v>
      </c>
      <c r="AS2" s="14" t="s">
        <v>24</v>
      </c>
      <c r="AT2" s="14" t="s">
        <v>24</v>
      </c>
      <c r="AU2" s="14" t="s">
        <v>24</v>
      </c>
      <c r="AV2" s="14" t="s">
        <v>25</v>
      </c>
      <c r="AW2" s="14" t="s">
        <v>25</v>
      </c>
      <c r="AX2" s="14" t="s">
        <v>25</v>
      </c>
      <c r="AY2" s="14" t="s">
        <v>26</v>
      </c>
      <c r="AZ2" s="14" t="s">
        <v>26</v>
      </c>
      <c r="BA2" s="14" t="s">
        <v>26</v>
      </c>
      <c r="BB2" s="14" t="s">
        <v>27</v>
      </c>
      <c r="BC2" s="14" t="s">
        <v>27</v>
      </c>
      <c r="BD2" s="14" t="s">
        <v>27</v>
      </c>
      <c r="BE2" s="14" t="s">
        <v>28</v>
      </c>
      <c r="BF2" s="14" t="s">
        <v>28</v>
      </c>
      <c r="BG2" s="14" t="s">
        <v>28</v>
      </c>
      <c r="BH2" s="14" t="s">
        <v>29</v>
      </c>
      <c r="BI2" s="14" t="s">
        <v>29</v>
      </c>
      <c r="BJ2" s="14" t="s">
        <v>29</v>
      </c>
      <c r="BK2" s="14" t="s">
        <v>30</v>
      </c>
      <c r="BL2" s="14" t="s">
        <v>30</v>
      </c>
      <c r="BM2" s="14" t="s">
        <v>30</v>
      </c>
      <c r="BN2" s="14" t="s">
        <v>31</v>
      </c>
      <c r="BO2" s="14" t="s">
        <v>31</v>
      </c>
      <c r="BP2" s="14" t="s">
        <v>31</v>
      </c>
      <c r="BQ2" s="14" t="s">
        <v>32</v>
      </c>
      <c r="BR2" s="14" t="s">
        <v>32</v>
      </c>
      <c r="BS2" s="14" t="s">
        <v>32</v>
      </c>
      <c r="BT2" s="14" t="s">
        <v>33</v>
      </c>
      <c r="BU2" s="14" t="s">
        <v>33</v>
      </c>
      <c r="BV2" s="14" t="s">
        <v>33</v>
      </c>
      <c r="BW2" s="14" t="s">
        <v>34</v>
      </c>
      <c r="BX2" s="14" t="s">
        <v>34</v>
      </c>
      <c r="BY2" s="14" t="s">
        <v>34</v>
      </c>
      <c r="BZ2" s="14" t="s">
        <v>35</v>
      </c>
      <c r="CA2" s="14" t="s">
        <v>35</v>
      </c>
      <c r="CB2" s="14" t="s">
        <v>35</v>
      </c>
      <c r="CC2" s="14" t="s">
        <v>36</v>
      </c>
      <c r="CD2" s="14" t="s">
        <v>36</v>
      </c>
      <c r="CE2" s="14" t="s">
        <v>36</v>
      </c>
      <c r="CF2" s="14" t="s">
        <v>37</v>
      </c>
      <c r="CG2" s="14" t="s">
        <v>37</v>
      </c>
      <c r="CH2" s="14" t="s">
        <v>37</v>
      </c>
      <c r="CI2" s="14" t="s">
        <v>39</v>
      </c>
      <c r="CJ2" s="14" t="s">
        <v>39</v>
      </c>
      <c r="CK2" s="14" t="s">
        <v>39</v>
      </c>
      <c r="CL2" s="14" t="s">
        <v>38</v>
      </c>
      <c r="CM2" s="14" t="s">
        <v>38</v>
      </c>
      <c r="CN2" s="14" t="s">
        <v>38</v>
      </c>
      <c r="CO2" s="14" t="s">
        <v>40</v>
      </c>
      <c r="CP2" s="14" t="s">
        <v>40</v>
      </c>
      <c r="CQ2" s="14" t="s">
        <v>40</v>
      </c>
      <c r="CR2" s="14" t="s">
        <v>41</v>
      </c>
      <c r="CS2" s="14" t="s">
        <v>41</v>
      </c>
      <c r="CT2" s="14" t="s">
        <v>41</v>
      </c>
      <c r="CU2" s="14" t="s">
        <v>42</v>
      </c>
      <c r="CV2" s="14" t="s">
        <v>42</v>
      </c>
      <c r="CW2" s="14" t="s">
        <v>42</v>
      </c>
      <c r="CX2" s="161" t="s">
        <v>89</v>
      </c>
      <c r="CY2" s="166" t="s">
        <v>134</v>
      </c>
      <c r="CZ2" s="39" t="s">
        <v>131</v>
      </c>
      <c r="DA2" s="39" t="s">
        <v>145</v>
      </c>
      <c r="DB2" s="38" t="s">
        <v>89</v>
      </c>
    </row>
    <row r="3" spans="1:106" s="12" customFormat="1" ht="27" customHeight="1" x14ac:dyDescent="0.25">
      <c r="A3" s="233"/>
      <c r="B3" s="160"/>
      <c r="C3" s="160"/>
      <c r="D3" s="167"/>
      <c r="E3" s="160"/>
      <c r="F3" s="160"/>
      <c r="G3" s="39" t="s">
        <v>80</v>
      </c>
      <c r="H3" s="38" t="s">
        <v>2</v>
      </c>
      <c r="I3" s="38" t="s">
        <v>5</v>
      </c>
      <c r="J3" s="38" t="s">
        <v>3</v>
      </c>
      <c r="K3" s="38" t="s">
        <v>4</v>
      </c>
      <c r="L3" s="38" t="s">
        <v>5</v>
      </c>
      <c r="M3" s="38" t="s">
        <v>3</v>
      </c>
      <c r="N3" s="38" t="s">
        <v>4</v>
      </c>
      <c r="O3" s="38" t="s">
        <v>5</v>
      </c>
      <c r="P3" s="38" t="s">
        <v>3</v>
      </c>
      <c r="Q3" s="38" t="s">
        <v>4</v>
      </c>
      <c r="R3" s="38" t="s">
        <v>5</v>
      </c>
      <c r="S3" s="38" t="s">
        <v>3</v>
      </c>
      <c r="T3" s="38" t="s">
        <v>4</v>
      </c>
      <c r="U3" s="38" t="s">
        <v>5</v>
      </c>
      <c r="V3" s="38" t="s">
        <v>3</v>
      </c>
      <c r="W3" s="38" t="s">
        <v>4</v>
      </c>
      <c r="X3" s="38" t="s">
        <v>5</v>
      </c>
      <c r="Y3" s="38" t="s">
        <v>3</v>
      </c>
      <c r="Z3" s="38" t="s">
        <v>4</v>
      </c>
      <c r="AA3" s="38" t="s">
        <v>5</v>
      </c>
      <c r="AB3" s="38" t="s">
        <v>3</v>
      </c>
      <c r="AC3" s="38" t="s">
        <v>4</v>
      </c>
      <c r="AD3" s="38" t="s">
        <v>5</v>
      </c>
      <c r="AE3" s="38" t="s">
        <v>3</v>
      </c>
      <c r="AF3" s="38" t="s">
        <v>4</v>
      </c>
      <c r="AG3" s="38" t="s">
        <v>5</v>
      </c>
      <c r="AH3" s="38" t="s">
        <v>3</v>
      </c>
      <c r="AI3" s="38" t="s">
        <v>4</v>
      </c>
      <c r="AJ3" s="38" t="s">
        <v>5</v>
      </c>
      <c r="AK3" s="38" t="s">
        <v>3</v>
      </c>
      <c r="AL3" s="38" t="s">
        <v>4</v>
      </c>
      <c r="AM3" s="38" t="s">
        <v>5</v>
      </c>
      <c r="AN3" s="38" t="s">
        <v>3</v>
      </c>
      <c r="AO3" s="38" t="s">
        <v>4</v>
      </c>
      <c r="AP3" s="38" t="s">
        <v>5</v>
      </c>
      <c r="AQ3" s="38" t="s">
        <v>3</v>
      </c>
      <c r="AR3" s="38" t="s">
        <v>4</v>
      </c>
      <c r="AS3" s="38" t="s">
        <v>5</v>
      </c>
      <c r="AT3" s="38" t="s">
        <v>3</v>
      </c>
      <c r="AU3" s="38" t="s">
        <v>4</v>
      </c>
      <c r="AV3" s="38" t="s">
        <v>5</v>
      </c>
      <c r="AW3" s="38" t="s">
        <v>3</v>
      </c>
      <c r="AX3" s="38" t="s">
        <v>4</v>
      </c>
      <c r="AY3" s="38" t="s">
        <v>5</v>
      </c>
      <c r="AZ3" s="38" t="s">
        <v>3</v>
      </c>
      <c r="BA3" s="38" t="s">
        <v>4</v>
      </c>
      <c r="BB3" s="38" t="s">
        <v>5</v>
      </c>
      <c r="BC3" s="38" t="s">
        <v>3</v>
      </c>
      <c r="BD3" s="38" t="s">
        <v>4</v>
      </c>
      <c r="BE3" s="38" t="s">
        <v>5</v>
      </c>
      <c r="BF3" s="38" t="s">
        <v>3</v>
      </c>
      <c r="BG3" s="38" t="s">
        <v>4</v>
      </c>
      <c r="BH3" s="38" t="s">
        <v>5</v>
      </c>
      <c r="BI3" s="38" t="s">
        <v>3</v>
      </c>
      <c r="BJ3" s="38" t="s">
        <v>4</v>
      </c>
      <c r="BK3" s="38" t="s">
        <v>5</v>
      </c>
      <c r="BL3" s="38" t="s">
        <v>3</v>
      </c>
      <c r="BM3" s="38" t="s">
        <v>4</v>
      </c>
      <c r="BN3" s="38" t="s">
        <v>5</v>
      </c>
      <c r="BO3" s="38" t="s">
        <v>3</v>
      </c>
      <c r="BP3" s="38" t="s">
        <v>4</v>
      </c>
      <c r="BQ3" s="38" t="s">
        <v>5</v>
      </c>
      <c r="BR3" s="38" t="s">
        <v>3</v>
      </c>
      <c r="BS3" s="38" t="s">
        <v>4</v>
      </c>
      <c r="BT3" s="38" t="s">
        <v>5</v>
      </c>
      <c r="BU3" s="38" t="s">
        <v>3</v>
      </c>
      <c r="BV3" s="38" t="s">
        <v>4</v>
      </c>
      <c r="BW3" s="38" t="s">
        <v>5</v>
      </c>
      <c r="BX3" s="38" t="s">
        <v>3</v>
      </c>
      <c r="BY3" s="38" t="s">
        <v>4</v>
      </c>
      <c r="BZ3" s="38" t="s">
        <v>5</v>
      </c>
      <c r="CA3" s="38" t="s">
        <v>3</v>
      </c>
      <c r="CB3" s="38" t="s">
        <v>4</v>
      </c>
      <c r="CC3" s="38" t="s">
        <v>5</v>
      </c>
      <c r="CD3" s="38" t="s">
        <v>3</v>
      </c>
      <c r="CE3" s="38" t="s">
        <v>4</v>
      </c>
      <c r="CF3" s="38" t="s">
        <v>5</v>
      </c>
      <c r="CG3" s="38" t="s">
        <v>3</v>
      </c>
      <c r="CH3" s="38" t="s">
        <v>4</v>
      </c>
      <c r="CI3" s="38" t="s">
        <v>5</v>
      </c>
      <c r="CJ3" s="38" t="s">
        <v>3</v>
      </c>
      <c r="CK3" s="38" t="s">
        <v>4</v>
      </c>
      <c r="CL3" s="38" t="s">
        <v>5</v>
      </c>
      <c r="CM3" s="38" t="s">
        <v>3</v>
      </c>
      <c r="CN3" s="38" t="s">
        <v>4</v>
      </c>
      <c r="CO3" s="38" t="s">
        <v>5</v>
      </c>
      <c r="CP3" s="38" t="s">
        <v>3</v>
      </c>
      <c r="CQ3" s="38" t="s">
        <v>4</v>
      </c>
      <c r="CR3" s="38" t="s">
        <v>5</v>
      </c>
      <c r="CS3" s="38" t="s">
        <v>3</v>
      </c>
      <c r="CT3" s="38" t="s">
        <v>4</v>
      </c>
      <c r="CU3" s="38" t="s">
        <v>5</v>
      </c>
      <c r="CV3" s="38" t="s">
        <v>3</v>
      </c>
      <c r="CW3" s="38" t="s">
        <v>4</v>
      </c>
      <c r="CX3" s="161"/>
      <c r="CY3" s="167"/>
      <c r="CZ3" s="39" t="s">
        <v>133</v>
      </c>
      <c r="DA3" s="39" t="s">
        <v>79</v>
      </c>
      <c r="DB3" s="38" t="s">
        <v>79</v>
      </c>
    </row>
    <row r="4" spans="1:106" s="15" customFormat="1" x14ac:dyDescent="0.25">
      <c r="A4" s="228">
        <v>1</v>
      </c>
      <c r="B4" s="45" t="s">
        <v>54</v>
      </c>
      <c r="C4" s="45" t="s">
        <v>55</v>
      </c>
      <c r="D4" s="45" t="s">
        <v>312</v>
      </c>
      <c r="E4" s="45" t="s">
        <v>59</v>
      </c>
      <c r="F4" s="45">
        <v>1</v>
      </c>
      <c r="G4" s="45"/>
      <c r="H4" s="47"/>
      <c r="I4" s="45">
        <f>2*'Tabulky jízd'!H$4*Vzdálenosti!$D$91-Vzdálenosti!$D$91*IF('Tabulky jízd'!H$4&gt;0,"1","0")</f>
        <v>0</v>
      </c>
      <c r="J4" s="45">
        <f>2*'Tabulky jízd'!I$4*Vzdálenosti!$D$91-Vzdálenosti!$D$91*IF('Tabulky jízd'!I$4&gt;0,"1","0")</f>
        <v>705</v>
      </c>
      <c r="K4" s="45">
        <f>2*'Tabulky jízd'!J$4*Vzdálenosti!$D$91-Vzdálenosti!$D$91*IF('Tabulky jízd'!J$4&gt;0,"1","0")</f>
        <v>0</v>
      </c>
      <c r="L4" s="45">
        <f>2*'Tabulky jízd'!K$4*Vzdálenosti!$D$91-Vzdálenosti!$D$91*IF('Tabulky jízd'!K$4&gt;0,"1","0")</f>
        <v>0</v>
      </c>
      <c r="M4" s="45">
        <f>2*'Tabulky jízd'!L$4*Vzdálenosti!$D$91-Vzdálenosti!$D$91*IF('Tabulky jízd'!L$4&gt;0,"1","0")</f>
        <v>1175</v>
      </c>
      <c r="N4" s="45">
        <f>2*'Tabulky jízd'!M$4*Vzdálenosti!$D$91-Vzdálenosti!$D$91*IF('Tabulky jízd'!M$4&gt;0,"1","0")</f>
        <v>0</v>
      </c>
      <c r="O4" s="45">
        <f>2*'Tabulky jízd'!N$4*Vzdálenosti!$D$91-Vzdálenosti!$D$91*IF('Tabulky jízd'!N$4&gt;0,"1","0")</f>
        <v>0</v>
      </c>
      <c r="P4" s="45">
        <f>2*'Tabulky jízd'!O$4*Vzdálenosti!$D$91-Vzdálenosti!$D$91*IF('Tabulky jízd'!O$4&gt;0,"1","0")</f>
        <v>235</v>
      </c>
      <c r="Q4" s="45">
        <f>2*'Tabulky jízd'!P$4*Vzdálenosti!$D$91-Vzdálenosti!$D$91*IF('Tabulky jízd'!P$4&gt;0,"1","0")</f>
        <v>0</v>
      </c>
      <c r="R4" s="45">
        <f>2*'Tabulky jízd'!Q$4*Vzdálenosti!$D$91-Vzdálenosti!$D$91*IF('Tabulky jízd'!Q$4&gt;0,"1","0")</f>
        <v>0</v>
      </c>
      <c r="S4" s="45">
        <f>2*'Tabulky jízd'!R$4*Vzdálenosti!$D$91-Vzdálenosti!$D$91*IF('Tabulky jízd'!R$4&gt;0,"1","0")</f>
        <v>987</v>
      </c>
      <c r="T4" s="45">
        <f>2*'Tabulky jízd'!S$4*Vzdálenosti!$D$91-Vzdálenosti!$D$91*IF('Tabulky jízd'!S$4&gt;0,"1","0")</f>
        <v>0</v>
      </c>
      <c r="U4" s="45">
        <f>2*'Tabulky jízd'!T$4*Vzdálenosti!$D$91-Vzdálenosti!$D$91*IF('Tabulky jízd'!T$4&gt;0,"1","0")</f>
        <v>0</v>
      </c>
      <c r="V4" s="45">
        <f>2*'Tabulky jízd'!U$4*Vzdálenosti!$D$91-Vzdálenosti!$D$91*IF('Tabulky jízd'!U$4&gt;0,"1","0")</f>
        <v>893</v>
      </c>
      <c r="W4" s="45">
        <f>2*'Tabulky jízd'!V$4*Vzdálenosti!$D$91-Vzdálenosti!$D$91*IF('Tabulky jízd'!V$4&gt;0,"1","0")</f>
        <v>0</v>
      </c>
      <c r="X4" s="45">
        <f>2*'Tabulky jízd'!W$4*Vzdálenosti!$D$91-Vzdálenosti!$D$91*IF('Tabulky jízd'!W$4&gt;0,"1","0")</f>
        <v>0</v>
      </c>
      <c r="Y4" s="45">
        <f>2*'Tabulky jízd'!X$4*Vzdálenosti!$D$91-Vzdálenosti!$D$91*IF('Tabulky jízd'!X$4&gt;0,"1","0")</f>
        <v>1081</v>
      </c>
      <c r="Z4" s="45">
        <f>2*'Tabulky jízd'!Y$4*Vzdálenosti!$D$91-Vzdálenosti!$D$91*IF('Tabulky jízd'!Y$4&gt;0,"1","0")</f>
        <v>0</v>
      </c>
      <c r="AA4" s="45">
        <f>2*'Tabulky jízd'!Z$4*Vzdálenosti!$D$91-Vzdálenosti!$D$91*IF('Tabulky jízd'!Z$4&gt;0,"1","0")</f>
        <v>0</v>
      </c>
      <c r="AB4" s="45">
        <f>2*'Tabulky jízd'!AA$4*Vzdálenosti!$D$91-Vzdálenosti!$D$91*IF('Tabulky jízd'!AA$4&gt;0,"1","0")</f>
        <v>611</v>
      </c>
      <c r="AC4" s="45">
        <f>2*'Tabulky jízd'!AB$4*Vzdálenosti!$D$91-Vzdálenosti!$D$91*IF('Tabulky jízd'!AB$4&gt;0,"1","0")</f>
        <v>0</v>
      </c>
      <c r="AD4" s="45">
        <f>2*'Tabulky jízd'!AC$4*Vzdálenosti!$D$91-Vzdálenosti!$D$91*IF('Tabulky jízd'!AC$4&gt;0,"1","0")</f>
        <v>0</v>
      </c>
      <c r="AE4" s="45">
        <f>2*'Tabulky jízd'!AD$4*Vzdálenosti!$D$91-Vzdálenosti!$D$91*IF('Tabulky jízd'!AD$4&gt;0,"1","0")</f>
        <v>611</v>
      </c>
      <c r="AF4" s="45">
        <f>2*'Tabulky jízd'!AE$4*Vzdálenosti!$D$91-Vzdálenosti!$D$91*IF('Tabulky jízd'!AE$4&gt;0,"1","0")</f>
        <v>0</v>
      </c>
      <c r="AG4" s="45">
        <f>2*'Tabulky jízd'!AF$4*Vzdálenosti!$D$91-Vzdálenosti!$D$91*IF('Tabulky jízd'!AF$4&gt;0,"1","0")</f>
        <v>0</v>
      </c>
      <c r="AH4" s="45">
        <f>2*'Tabulky jízd'!AG$4*Vzdálenosti!$D$91-Vzdálenosti!$D$91*IF('Tabulky jízd'!AG$4&gt;0,"1","0")</f>
        <v>141</v>
      </c>
      <c r="AI4" s="45">
        <f>2*'Tabulky jízd'!AH$4*Vzdálenosti!$D$91-Vzdálenosti!$D$91*IF('Tabulky jízd'!AH$4&gt;0,"1","0")</f>
        <v>0</v>
      </c>
      <c r="AJ4" s="45">
        <f>2*'Tabulky jízd'!AI$4*Vzdálenosti!$D$91-Vzdálenosti!$D$91*IF('Tabulky jízd'!AI$4&gt;0,"1","0")</f>
        <v>0</v>
      </c>
      <c r="AK4" s="45">
        <f>2*'Tabulky jízd'!AJ$4*Vzdálenosti!$D$91-Vzdálenosti!$D$91*IF('Tabulky jízd'!AJ$4&gt;0,"1","0")</f>
        <v>893</v>
      </c>
      <c r="AL4" s="45">
        <f>2*'Tabulky jízd'!AK$4*Vzdálenosti!$D$91-Vzdálenosti!$D$91*IF('Tabulky jízd'!AK$4&gt;0,"1","0")</f>
        <v>0</v>
      </c>
      <c r="AM4" s="45">
        <f>2*'Tabulky jízd'!AL$4*Vzdálenosti!$D$91-Vzdálenosti!$D$91*IF('Tabulky jízd'!AL$4&gt;0,"1","0")</f>
        <v>0</v>
      </c>
      <c r="AN4" s="45">
        <f>2*'Tabulky jízd'!AM$4*Vzdálenosti!$D$91-Vzdálenosti!$D$91*IF('Tabulky jízd'!AM$4&gt;0,"1","0")</f>
        <v>611</v>
      </c>
      <c r="AO4" s="45">
        <f>2*'Tabulky jízd'!AN$4*Vzdálenosti!$D$91-Vzdálenosti!$D$91*IF('Tabulky jízd'!AN$4&gt;0,"1","0")</f>
        <v>0</v>
      </c>
      <c r="AP4" s="45">
        <f>2*'Tabulky jízd'!AO$4*Vzdálenosti!$D$91-Vzdálenosti!$D$91*IF('Tabulky jízd'!AO$4&gt;0,"1","0")</f>
        <v>0</v>
      </c>
      <c r="AQ4" s="45">
        <f>2*'Tabulky jízd'!AP$4*Vzdálenosti!$D$91-Vzdálenosti!$D$91*IF('Tabulky jízd'!AP$4&gt;0,"1","0")</f>
        <v>1363</v>
      </c>
      <c r="AR4" s="45">
        <f>2*'Tabulky jízd'!AQ$4*Vzdálenosti!$D$91-Vzdálenosti!$D$91*IF('Tabulky jízd'!AQ$4&gt;0,"1","0")</f>
        <v>0</v>
      </c>
      <c r="AS4" s="45">
        <f>2*'Tabulky jízd'!AR$4*Vzdálenosti!$D$91-Vzdálenosti!$D$91*IF('Tabulky jízd'!AR$4&gt;0,"1","0")</f>
        <v>0</v>
      </c>
      <c r="AT4" s="45">
        <f>2*'Tabulky jízd'!AS$4*Vzdálenosti!$D$91-Vzdálenosti!$D$91*IF('Tabulky jízd'!AS$4&gt;0,"1","0")</f>
        <v>893</v>
      </c>
      <c r="AU4" s="45">
        <f>2*'Tabulky jízd'!AT$4*Vzdálenosti!$D$91-Vzdálenosti!$D$91*IF('Tabulky jízd'!AT$4&gt;0,"1","0")</f>
        <v>0</v>
      </c>
      <c r="AV4" s="45">
        <f>2*'Tabulky jízd'!AU$4*Vzdálenosti!$D$91-Vzdálenosti!$D$91*IF('Tabulky jízd'!AU$4&gt;0,"1","0")</f>
        <v>0</v>
      </c>
      <c r="AW4" s="45">
        <f>2*'Tabulky jízd'!AV$4*Vzdálenosti!$D$91-Vzdálenosti!$D$91*IF('Tabulky jízd'!AV$4&gt;0,"1","0")</f>
        <v>987</v>
      </c>
      <c r="AX4" s="45">
        <f>2*'Tabulky jízd'!AW$4*Vzdálenosti!$D$91-Vzdálenosti!$D$91*IF('Tabulky jízd'!AW$4&gt;0,"1","0")</f>
        <v>0</v>
      </c>
      <c r="AY4" s="45">
        <f>2*'Tabulky jízd'!AX$4*Vzdálenosti!$D$91-Vzdálenosti!$D$91*IF('Tabulky jízd'!AX$4&gt;0,"1","0")</f>
        <v>0</v>
      </c>
      <c r="AZ4" s="45">
        <f>2*'Tabulky jízd'!AY$4*Vzdálenosti!$D$91-Vzdálenosti!$D$91*IF('Tabulky jízd'!AY$4&gt;0,"1","0")</f>
        <v>799</v>
      </c>
      <c r="BA4" s="45">
        <f>2*'Tabulky jízd'!AZ$4*Vzdálenosti!$D$91-Vzdálenosti!$D$91*IF('Tabulky jízd'!AZ$4&gt;0,"1","0")</f>
        <v>0</v>
      </c>
      <c r="BB4" s="45">
        <f>2*'Tabulky jízd'!BA$4*Vzdálenosti!$D$91-Vzdálenosti!$D$91*IF('Tabulky jízd'!BA$4&gt;0,"1","0")</f>
        <v>0</v>
      </c>
      <c r="BC4" s="45">
        <f>2*'Tabulky jízd'!BB$4*Vzdálenosti!$D$91-Vzdálenosti!$D$91*IF('Tabulky jízd'!BB$4&gt;0,"1","0")</f>
        <v>0</v>
      </c>
      <c r="BD4" s="45">
        <f>2*'Tabulky jízd'!BC$4*Vzdálenosti!$D$91-Vzdálenosti!$D$91*IF('Tabulky jízd'!BC$4&gt;0,"1","0")</f>
        <v>0</v>
      </c>
      <c r="BE4" s="45">
        <f>2*'Tabulky jízd'!BD$4*Vzdálenosti!$D$91-Vzdálenosti!$D$91*IF('Tabulky jízd'!BD$4&gt;0,"1","0")</f>
        <v>0</v>
      </c>
      <c r="BF4" s="45">
        <f>2*'Tabulky jízd'!BE$4*Vzdálenosti!$D$91-Vzdálenosti!$D$91*IF('Tabulky jízd'!BE$4&gt;0,"1","0")</f>
        <v>987</v>
      </c>
      <c r="BG4" s="45">
        <f>2*'Tabulky jízd'!BF$4*Vzdálenosti!$D$91-Vzdálenosti!$D$91*IF('Tabulky jízd'!BF$4&gt;0,"1","0")</f>
        <v>0</v>
      </c>
      <c r="BH4" s="45">
        <f>2*'Tabulky jízd'!BG$4*Vzdálenosti!$D$91-Vzdálenosti!$D$91*IF('Tabulky jízd'!BG$4&gt;0,"1","0")</f>
        <v>0</v>
      </c>
      <c r="BI4" s="45">
        <f>2*'Tabulky jízd'!BH$4*Vzdálenosti!$D$91-Vzdálenosti!$D$91*IF('Tabulky jízd'!BH$4&gt;0,"1","0")</f>
        <v>1175</v>
      </c>
      <c r="BJ4" s="45">
        <f>2*'Tabulky jízd'!BI$4*Vzdálenosti!$D$91-Vzdálenosti!$D$91*IF('Tabulky jízd'!BI$4&gt;0,"1","0")</f>
        <v>0</v>
      </c>
      <c r="BK4" s="45">
        <f>2*'Tabulky jízd'!BJ$4*Vzdálenosti!$D$91-Vzdálenosti!$D$91*IF('Tabulky jízd'!BJ$4&gt;0,"1","0")</f>
        <v>0</v>
      </c>
      <c r="BL4" s="45">
        <f>2*'Tabulky jízd'!BK$4*Vzdálenosti!$D$91-Vzdálenosti!$D$91*IF('Tabulky jízd'!BK$4&gt;0,"1","0")</f>
        <v>423</v>
      </c>
      <c r="BM4" s="45">
        <f>2*'Tabulky jízd'!BL$4*Vzdálenosti!$D$91-Vzdálenosti!$D$91*IF('Tabulky jízd'!BL$4&gt;0,"1","0")</f>
        <v>0</v>
      </c>
      <c r="BN4" s="45">
        <f>2*'Tabulky jízd'!BM$4*Vzdálenosti!$D$91-Vzdálenosti!$D$91*IF('Tabulky jízd'!BM$4&gt;0,"1","0")</f>
        <v>0</v>
      </c>
      <c r="BO4" s="45">
        <f>2*'Tabulky jízd'!BN$4*Vzdálenosti!$D$91-Vzdálenosti!$D$91*IF('Tabulky jízd'!BN$4&gt;0,"1","0")</f>
        <v>1269</v>
      </c>
      <c r="BP4" s="45">
        <f>2*'Tabulky jízd'!BO$4*Vzdálenosti!$D$91-Vzdálenosti!$D$91*IF('Tabulky jízd'!BO$4&gt;0,"1","0")</f>
        <v>0</v>
      </c>
      <c r="BQ4" s="45">
        <f>2*'Tabulky jízd'!BP$4*Vzdálenosti!$D$91-Vzdálenosti!$D$91*IF('Tabulky jízd'!BP$4&gt;0,"1","0")</f>
        <v>0</v>
      </c>
      <c r="BR4" s="45">
        <f>2*'Tabulky jízd'!BQ$4*Vzdálenosti!$D$91-Vzdálenosti!$D$91*IF('Tabulky jízd'!BQ$4&gt;0,"1","0")</f>
        <v>517</v>
      </c>
      <c r="BS4" s="45">
        <f>2*'Tabulky jízd'!BR$4*Vzdálenosti!$D$91-Vzdálenosti!$D$91*IF('Tabulky jízd'!BR$4&gt;0,"1","0")</f>
        <v>0</v>
      </c>
      <c r="BT4" s="45">
        <f>2*'Tabulky jízd'!BS$4*Vzdálenosti!$D$91-Vzdálenosti!$D$91*IF('Tabulky jízd'!BS$4&gt;0,"1","0")</f>
        <v>0</v>
      </c>
      <c r="BU4" s="45">
        <f>2*'Tabulky jízd'!BT$4*Vzdálenosti!$D$91-Vzdálenosti!$D$91*IF('Tabulky jízd'!BT$4&gt;0,"1","0")</f>
        <v>1269</v>
      </c>
      <c r="BV4" s="45">
        <f>2*'Tabulky jízd'!BU$4*Vzdálenosti!$D$91-Vzdálenosti!$D$91*IF('Tabulky jízd'!BU$4&gt;0,"1","0")</f>
        <v>0</v>
      </c>
      <c r="BW4" s="45">
        <f>2*'Tabulky jízd'!BV$4*Vzdálenosti!$D$91-Vzdálenosti!$D$91*IF('Tabulky jízd'!BV$4&gt;0,"1","0")</f>
        <v>0</v>
      </c>
      <c r="BX4" s="45">
        <f>2*'Tabulky jízd'!BW$4*Vzdálenosti!$D$91-Vzdálenosti!$D$91*IF('Tabulky jízd'!BW$4&gt;0,"1","0")</f>
        <v>235</v>
      </c>
      <c r="BY4" s="45">
        <f>2*'Tabulky jízd'!BX$4*Vzdálenosti!$D$91-Vzdálenosti!$D$91*IF('Tabulky jízd'!BX$4&gt;0,"1","0")</f>
        <v>0</v>
      </c>
      <c r="BZ4" s="45">
        <f>2*'Tabulky jízd'!BY$4*Vzdálenosti!$D$91-Vzdálenosti!$D$91*IF('Tabulky jízd'!BY$4&gt;0,"1","0")</f>
        <v>0</v>
      </c>
      <c r="CA4" s="45">
        <f>2*'Tabulky jízd'!BZ$4*Vzdálenosti!$D$91-Vzdálenosti!$D$91*IF('Tabulky jízd'!BZ$4&gt;0,"1","0")</f>
        <v>423</v>
      </c>
      <c r="CB4" s="45">
        <f>2*'Tabulky jízd'!CA$4*Vzdálenosti!$D$91-Vzdálenosti!$D$91*IF('Tabulky jízd'!CA$4&gt;0,"1","0")</f>
        <v>0</v>
      </c>
      <c r="CC4" s="45">
        <f>2*'Tabulky jízd'!CB$4*Vzdálenosti!$D$91-Vzdálenosti!$D$91*IF('Tabulky jízd'!CB$4&gt;0,"1","0")</f>
        <v>0</v>
      </c>
      <c r="CD4" s="45">
        <f>2*'Tabulky jízd'!CC$4*Vzdálenosti!$D$91-Vzdálenosti!$D$91*IF('Tabulky jízd'!CC$4&gt;0,"1","0")</f>
        <v>799</v>
      </c>
      <c r="CE4" s="45">
        <f>2*'Tabulky jízd'!CD$4*Vzdálenosti!$D$91-Vzdálenosti!$D$91*IF('Tabulky jízd'!CD$4&gt;0,"1","0")</f>
        <v>0</v>
      </c>
      <c r="CF4" s="45">
        <f>2*'Tabulky jízd'!CE$4*Vzdálenosti!$D$91-Vzdálenosti!$D$91*IF('Tabulky jízd'!CE$4&gt;0,"1","0")</f>
        <v>0</v>
      </c>
      <c r="CG4" s="45">
        <f>2*'Tabulky jízd'!CF$4*Vzdálenosti!$D$91-Vzdálenosti!$D$91*IF('Tabulky jízd'!CF$4&gt;0,"1","0")</f>
        <v>799</v>
      </c>
      <c r="CH4" s="45">
        <f>2*'Tabulky jízd'!CG$4*Vzdálenosti!$D$91-Vzdálenosti!$D$91*IF('Tabulky jízd'!CG$4&gt;0,"1","0")</f>
        <v>0</v>
      </c>
      <c r="CI4" s="45">
        <f>2*'Tabulky jízd'!CH$4*Vzdálenosti!$D$91-Vzdálenosti!$D$91*IF('Tabulky jízd'!CH$4&gt;0,"1","0")</f>
        <v>0</v>
      </c>
      <c r="CJ4" s="45">
        <f>2*'Tabulky jízd'!CI$4*Vzdálenosti!$D$91-Vzdálenosti!$D$91*IF('Tabulky jízd'!CI$4&gt;0,"1","0")</f>
        <v>611</v>
      </c>
      <c r="CK4" s="45">
        <f>2*'Tabulky jízd'!CJ$4*Vzdálenosti!$D$91-Vzdálenosti!$D$91*IF('Tabulky jízd'!CJ$4&gt;0,"1","0")</f>
        <v>0</v>
      </c>
      <c r="CL4" s="45">
        <f>2*'Tabulky jízd'!CK$4*Vzdálenosti!$D$91-Vzdálenosti!$D$91*IF('Tabulky jízd'!CK$4&gt;0,"1","0")</f>
        <v>0</v>
      </c>
      <c r="CM4" s="45">
        <f>2*'Tabulky jízd'!CL$4*Vzdálenosti!$D$91-Vzdálenosti!$D$91*IF('Tabulky jízd'!CL$4&gt;0,"1","0")</f>
        <v>141</v>
      </c>
      <c r="CN4" s="45">
        <f>2*'Tabulky jízd'!CM$4*Vzdálenosti!$D$91-Vzdálenosti!$D$91*IF('Tabulky jízd'!CM$4&gt;0,"1","0")</f>
        <v>0</v>
      </c>
      <c r="CO4" s="45">
        <f>2*'Tabulky jízd'!CN$4*Vzdálenosti!$D$91-Vzdálenosti!$D$91*IF('Tabulky jízd'!CN$4&gt;0,"1","0")</f>
        <v>0</v>
      </c>
      <c r="CP4" s="45">
        <f>2*'Tabulky jízd'!CO$4*Vzdálenosti!$D$91-Vzdálenosti!$D$91*IF('Tabulky jízd'!CO$4&gt;0,"1","0")</f>
        <v>0</v>
      </c>
      <c r="CQ4" s="45">
        <f>2*'Tabulky jízd'!CP$4*Vzdálenosti!$D$91-Vzdálenosti!$D$91*IF('Tabulky jízd'!CP$4&gt;0,"1","0")</f>
        <v>0</v>
      </c>
      <c r="CR4" s="45">
        <f>2*'Tabulky jízd'!CQ$4*Vzdálenosti!$D$91-Vzdálenosti!$D$91*IF('Tabulky jízd'!CQ$4&gt;0,"1","0")</f>
        <v>0</v>
      </c>
      <c r="CS4" s="45">
        <f>2*'Tabulky jízd'!CR$4*Vzdálenosti!$D$91-Vzdálenosti!$D$91*IF('Tabulky jízd'!CR$4&gt;0,"1","0")</f>
        <v>987</v>
      </c>
      <c r="CT4" s="45">
        <f>2*'Tabulky jízd'!CS$4*Vzdálenosti!$D$91-Vzdálenosti!$D$91*IF('Tabulky jízd'!CS$4&gt;0,"1","0")</f>
        <v>0</v>
      </c>
      <c r="CU4" s="45">
        <f>2*'Tabulky jízd'!CT$4*Vzdálenosti!$D$91-Vzdálenosti!$D$91*IF('Tabulky jízd'!CT$4&gt;0,"1","0")</f>
        <v>0</v>
      </c>
      <c r="CV4" s="45">
        <f>2*'Tabulky jízd'!CU$4*Vzdálenosti!$D$91-Vzdálenosti!$D$91*IF('Tabulky jízd'!CU$4&gt;0,"1","0")</f>
        <v>987</v>
      </c>
      <c r="CW4" s="45">
        <f>2*'Tabulky jízd'!CV$4*Vzdálenosti!$D$91-Vzdálenosti!$D$91*IF('Tabulky jízd'!CV$4&gt;0,"1","0")</f>
        <v>0</v>
      </c>
      <c r="CX4" s="47">
        <f t="shared" ref="CX4:CX16" si="0">SUM(I4:CW4)</f>
        <v>22607</v>
      </c>
      <c r="CY4" s="47" t="s">
        <v>64</v>
      </c>
      <c r="CZ4" s="28">
        <f>Vzdálenosti!$D$96</f>
        <v>66.749146293233807</v>
      </c>
      <c r="DA4" s="79">
        <f>(CX4/100)*CZ4</f>
        <v>15089.979502511365</v>
      </c>
      <c r="DB4" s="224">
        <f>SUM(DA4:DA7)</f>
        <v>26874.550175848512</v>
      </c>
    </row>
    <row r="5" spans="1:106" s="15" customFormat="1" x14ac:dyDescent="0.25">
      <c r="A5" s="228"/>
      <c r="B5" s="45" t="s">
        <v>54</v>
      </c>
      <c r="C5" s="45" t="s">
        <v>55</v>
      </c>
      <c r="D5" s="135" t="s">
        <v>312</v>
      </c>
      <c r="E5" s="45" t="s">
        <v>59</v>
      </c>
      <c r="F5" s="45">
        <v>1</v>
      </c>
      <c r="G5" s="45"/>
      <c r="H5" s="47"/>
      <c r="I5" s="45">
        <f>2*'Tabulky jízd'!H$4*Vzdálenosti!$E$91-Vzdálenosti!$E$91*IF('Tabulky jízd'!H$4&gt;0,"1","0")</f>
        <v>0</v>
      </c>
      <c r="J5" s="45">
        <f>2*'Tabulky jízd'!I$4*Vzdálenosti!$E$91-Vzdálenosti!$E$91*IF('Tabulky jízd'!I$4&gt;0,"1","0")</f>
        <v>1065</v>
      </c>
      <c r="K5" s="45">
        <f>2*'Tabulky jízd'!J$4*Vzdálenosti!$E$91-Vzdálenosti!$E$91*IF('Tabulky jízd'!J$4&gt;0,"1","0")</f>
        <v>0</v>
      </c>
      <c r="L5" s="45">
        <f>2*'Tabulky jízd'!K$4*Vzdálenosti!$E$91-Vzdálenosti!$E$91*IF('Tabulky jízd'!K$4&gt;0,"1","0")</f>
        <v>0</v>
      </c>
      <c r="M5" s="45">
        <f>2*'Tabulky jízd'!L$4*Vzdálenosti!$E$91-Vzdálenosti!$E$91*IF('Tabulky jízd'!L$4&gt;0,"1","0")</f>
        <v>1775</v>
      </c>
      <c r="N5" s="45">
        <f>2*'Tabulky jízd'!M$4*Vzdálenosti!$E$91-Vzdálenosti!$E$91*IF('Tabulky jízd'!M$4&gt;0,"1","0")</f>
        <v>0</v>
      </c>
      <c r="O5" s="45">
        <f>2*'Tabulky jízd'!N$4*Vzdálenosti!$E$91-Vzdálenosti!$E$91*IF('Tabulky jízd'!N$4&gt;0,"1","0")</f>
        <v>0</v>
      </c>
      <c r="P5" s="45">
        <f>2*'Tabulky jízd'!O$4*Vzdálenosti!$E$91-Vzdálenosti!$E$91*IF('Tabulky jízd'!O$4&gt;0,"1","0")</f>
        <v>355</v>
      </c>
      <c r="Q5" s="45">
        <f>2*'Tabulky jízd'!P$4*Vzdálenosti!$E$91-Vzdálenosti!$E$91*IF('Tabulky jízd'!P$4&gt;0,"1","0")</f>
        <v>0</v>
      </c>
      <c r="R5" s="45">
        <f>2*'Tabulky jízd'!Q$4*Vzdálenosti!$E$91-Vzdálenosti!$E$91*IF('Tabulky jízd'!Q$4&gt;0,"1","0")</f>
        <v>0</v>
      </c>
      <c r="S5" s="45">
        <f>2*'Tabulky jízd'!R$4*Vzdálenosti!$E$91-Vzdálenosti!$E$91*IF('Tabulky jízd'!R$4&gt;0,"1","0")</f>
        <v>1491</v>
      </c>
      <c r="T5" s="45">
        <f>2*'Tabulky jízd'!S$4*Vzdálenosti!$E$91-Vzdálenosti!$E$91*IF('Tabulky jízd'!S$4&gt;0,"1","0")</f>
        <v>0</v>
      </c>
      <c r="U5" s="45">
        <f>2*'Tabulky jízd'!T$4*Vzdálenosti!$E$91-Vzdálenosti!$E$91*IF('Tabulky jízd'!T$4&gt;0,"1","0")</f>
        <v>0</v>
      </c>
      <c r="V5" s="45">
        <f>2*'Tabulky jízd'!U$4*Vzdálenosti!$E$91-Vzdálenosti!$E$91*IF('Tabulky jízd'!U$4&gt;0,"1","0")</f>
        <v>1349</v>
      </c>
      <c r="W5" s="45">
        <f>2*'Tabulky jízd'!V$4*Vzdálenosti!$E$91-Vzdálenosti!$E$91*IF('Tabulky jízd'!V$4&gt;0,"1","0")</f>
        <v>0</v>
      </c>
      <c r="X5" s="45">
        <f>2*'Tabulky jízd'!W$4*Vzdálenosti!$E$91-Vzdálenosti!$E$91*IF('Tabulky jízd'!W$4&gt;0,"1","0")</f>
        <v>0</v>
      </c>
      <c r="Y5" s="45">
        <f>2*'Tabulky jízd'!X$4*Vzdálenosti!$E$91-Vzdálenosti!$E$91*IF('Tabulky jízd'!X$4&gt;0,"1","0")</f>
        <v>1633</v>
      </c>
      <c r="Z5" s="45">
        <f>2*'Tabulky jízd'!Y$4*Vzdálenosti!$E$91-Vzdálenosti!$E$91*IF('Tabulky jízd'!Y$4&gt;0,"1","0")</f>
        <v>0</v>
      </c>
      <c r="AA5" s="45">
        <f>2*'Tabulky jízd'!Z$4*Vzdálenosti!$E$91-Vzdálenosti!$E$91*IF('Tabulky jízd'!Z$4&gt;0,"1","0")</f>
        <v>0</v>
      </c>
      <c r="AB5" s="45">
        <f>2*'Tabulky jízd'!AA$4*Vzdálenosti!$E$91-Vzdálenosti!$E$91*IF('Tabulky jízd'!AA$4&gt;0,"1","0")</f>
        <v>923</v>
      </c>
      <c r="AC5" s="45">
        <f>2*'Tabulky jízd'!AB$4*Vzdálenosti!$E$91-Vzdálenosti!$E$91*IF('Tabulky jízd'!AB$4&gt;0,"1","0")</f>
        <v>0</v>
      </c>
      <c r="AD5" s="45">
        <f>2*'Tabulky jízd'!AC$4*Vzdálenosti!$E$91-Vzdálenosti!$E$91*IF('Tabulky jízd'!AC$4&gt;0,"1","0")</f>
        <v>0</v>
      </c>
      <c r="AE5" s="45">
        <f>2*'Tabulky jízd'!AD$4*Vzdálenosti!$E$91-Vzdálenosti!$E$91*IF('Tabulky jízd'!AD$4&gt;0,"1","0")</f>
        <v>923</v>
      </c>
      <c r="AF5" s="45">
        <f>2*'Tabulky jízd'!AE$4*Vzdálenosti!$E$91-Vzdálenosti!$E$91*IF('Tabulky jízd'!AE$4&gt;0,"1","0")</f>
        <v>0</v>
      </c>
      <c r="AG5" s="45">
        <f>2*'Tabulky jízd'!AF$4*Vzdálenosti!$E$91-Vzdálenosti!$E$91*IF('Tabulky jízd'!AF$4&gt;0,"1","0")</f>
        <v>0</v>
      </c>
      <c r="AH5" s="45">
        <f>2*'Tabulky jízd'!AG$4*Vzdálenosti!$E$91-Vzdálenosti!$E$91*IF('Tabulky jízd'!AG$4&gt;0,"1","0")</f>
        <v>213</v>
      </c>
      <c r="AI5" s="45">
        <f>2*'Tabulky jízd'!AH$4*Vzdálenosti!$E$91-Vzdálenosti!$E$91*IF('Tabulky jízd'!AH$4&gt;0,"1","0")</f>
        <v>0</v>
      </c>
      <c r="AJ5" s="45">
        <f>2*'Tabulky jízd'!AI$4*Vzdálenosti!$E$91-Vzdálenosti!$E$91*IF('Tabulky jízd'!AI$4&gt;0,"1","0")</f>
        <v>0</v>
      </c>
      <c r="AK5" s="45">
        <f>2*'Tabulky jízd'!AJ$4*Vzdálenosti!$E$91-Vzdálenosti!$E$91*IF('Tabulky jízd'!AJ$4&gt;0,"1","0")</f>
        <v>1349</v>
      </c>
      <c r="AL5" s="45">
        <f>2*'Tabulky jízd'!AK$4*Vzdálenosti!$E$91-Vzdálenosti!$E$91*IF('Tabulky jízd'!AK$4&gt;0,"1","0")</f>
        <v>0</v>
      </c>
      <c r="AM5" s="45">
        <f>2*'Tabulky jízd'!AL$4*Vzdálenosti!$E$91-Vzdálenosti!$E$91*IF('Tabulky jízd'!AL$4&gt;0,"1","0")</f>
        <v>0</v>
      </c>
      <c r="AN5" s="45">
        <f>2*'Tabulky jízd'!AM$4*Vzdálenosti!$E$91-Vzdálenosti!$E$91*IF('Tabulky jízd'!AM$4&gt;0,"1","0")</f>
        <v>923</v>
      </c>
      <c r="AO5" s="45">
        <f>2*'Tabulky jízd'!AN$4*Vzdálenosti!$E$91-Vzdálenosti!$E$91*IF('Tabulky jízd'!AN$4&gt;0,"1","0")</f>
        <v>0</v>
      </c>
      <c r="AP5" s="45">
        <f>2*'Tabulky jízd'!AO$4*Vzdálenosti!$E$91-Vzdálenosti!$E$91*IF('Tabulky jízd'!AO$4&gt;0,"1","0")</f>
        <v>0</v>
      </c>
      <c r="AQ5" s="45">
        <f>2*'Tabulky jízd'!AP$4*Vzdálenosti!$E$91-Vzdálenosti!$E$91*IF('Tabulky jízd'!AP$4&gt;0,"1","0")</f>
        <v>2059</v>
      </c>
      <c r="AR5" s="45">
        <f>2*'Tabulky jízd'!AQ$4*Vzdálenosti!$E$91-Vzdálenosti!$E$91*IF('Tabulky jízd'!AQ$4&gt;0,"1","0")</f>
        <v>0</v>
      </c>
      <c r="AS5" s="45">
        <f>2*'Tabulky jízd'!AR$4*Vzdálenosti!$E$91-Vzdálenosti!$E$91*IF('Tabulky jízd'!AR$4&gt;0,"1","0")</f>
        <v>0</v>
      </c>
      <c r="AT5" s="45">
        <f>2*'Tabulky jízd'!AS$4*Vzdálenosti!$E$91-Vzdálenosti!$E$91*IF('Tabulky jízd'!AS$4&gt;0,"1","0")</f>
        <v>1349</v>
      </c>
      <c r="AU5" s="45">
        <f>2*'Tabulky jízd'!AT$4*Vzdálenosti!$E$91-Vzdálenosti!$E$91*IF('Tabulky jízd'!AT$4&gt;0,"1","0")</f>
        <v>0</v>
      </c>
      <c r="AV5" s="45">
        <f>2*'Tabulky jízd'!AU$4*Vzdálenosti!$E$91-Vzdálenosti!$E$91*IF('Tabulky jízd'!AU$4&gt;0,"1","0")</f>
        <v>0</v>
      </c>
      <c r="AW5" s="45">
        <f>2*'Tabulky jízd'!AV$4*Vzdálenosti!$E$91-Vzdálenosti!$E$91*IF('Tabulky jízd'!AV$4&gt;0,"1","0")</f>
        <v>1491</v>
      </c>
      <c r="AX5" s="45">
        <f>2*'Tabulky jízd'!AW$4*Vzdálenosti!$E$91-Vzdálenosti!$E$91*IF('Tabulky jízd'!AW$4&gt;0,"1","0")</f>
        <v>0</v>
      </c>
      <c r="AY5" s="45">
        <f>2*'Tabulky jízd'!AX$4*Vzdálenosti!$E$91-Vzdálenosti!$E$91*IF('Tabulky jízd'!AX$4&gt;0,"1","0")</f>
        <v>0</v>
      </c>
      <c r="AZ5" s="45">
        <f>2*'Tabulky jízd'!AY$4*Vzdálenosti!$E$91-Vzdálenosti!$E$91*IF('Tabulky jízd'!AY$4&gt;0,"1","0")</f>
        <v>1207</v>
      </c>
      <c r="BA5" s="45">
        <f>2*'Tabulky jízd'!AZ$4*Vzdálenosti!$E$91-Vzdálenosti!$E$91*IF('Tabulky jízd'!AZ$4&gt;0,"1","0")</f>
        <v>0</v>
      </c>
      <c r="BB5" s="45">
        <f>2*'Tabulky jízd'!BA$4*Vzdálenosti!$E$91-Vzdálenosti!$E$91*IF('Tabulky jízd'!BA$4&gt;0,"1","0")</f>
        <v>0</v>
      </c>
      <c r="BC5" s="45">
        <f>2*'Tabulky jízd'!BB$4*Vzdálenosti!$E$91-Vzdálenosti!$E$91*IF('Tabulky jízd'!BB$4&gt;0,"1","0")</f>
        <v>0</v>
      </c>
      <c r="BD5" s="45">
        <f>2*'Tabulky jízd'!BC$4*Vzdálenosti!$E$91-Vzdálenosti!$E$91*IF('Tabulky jízd'!BC$4&gt;0,"1","0")</f>
        <v>0</v>
      </c>
      <c r="BE5" s="45">
        <f>2*'Tabulky jízd'!BD$4*Vzdálenosti!$E$91-Vzdálenosti!$E$91*IF('Tabulky jízd'!BD$4&gt;0,"1","0")</f>
        <v>0</v>
      </c>
      <c r="BF5" s="45">
        <f>2*'Tabulky jízd'!BE$4*Vzdálenosti!$E$91-Vzdálenosti!$E$91*IF('Tabulky jízd'!BE$4&gt;0,"1","0")</f>
        <v>1491</v>
      </c>
      <c r="BG5" s="45">
        <f>2*'Tabulky jízd'!BF$4*Vzdálenosti!$E$91-Vzdálenosti!$E$91*IF('Tabulky jízd'!BF$4&gt;0,"1","0")</f>
        <v>0</v>
      </c>
      <c r="BH5" s="45">
        <f>2*'Tabulky jízd'!BG$4*Vzdálenosti!$E$91-Vzdálenosti!$E$91*IF('Tabulky jízd'!BG$4&gt;0,"1","0")</f>
        <v>0</v>
      </c>
      <c r="BI5" s="45">
        <f>2*'Tabulky jízd'!BH$4*Vzdálenosti!$E$91-Vzdálenosti!$E$91*IF('Tabulky jízd'!BH$4&gt;0,"1","0")</f>
        <v>1775</v>
      </c>
      <c r="BJ5" s="45">
        <f>2*'Tabulky jízd'!BI$4*Vzdálenosti!$E$91-Vzdálenosti!$E$91*IF('Tabulky jízd'!BI$4&gt;0,"1","0")</f>
        <v>0</v>
      </c>
      <c r="BK5" s="45">
        <f>2*'Tabulky jízd'!BJ$4*Vzdálenosti!$E$91-Vzdálenosti!$E$91*IF('Tabulky jízd'!BJ$4&gt;0,"1","0")</f>
        <v>0</v>
      </c>
      <c r="BL5" s="45">
        <f>2*'Tabulky jízd'!BK$4*Vzdálenosti!$E$91-Vzdálenosti!$E$91*IF('Tabulky jízd'!BK$4&gt;0,"1","0")</f>
        <v>639</v>
      </c>
      <c r="BM5" s="45">
        <f>2*'Tabulky jízd'!BL$4*Vzdálenosti!$E$91-Vzdálenosti!$E$91*IF('Tabulky jízd'!BL$4&gt;0,"1","0")</f>
        <v>0</v>
      </c>
      <c r="BN5" s="45">
        <f>2*'Tabulky jízd'!BM$4*Vzdálenosti!$E$91-Vzdálenosti!$E$91*IF('Tabulky jízd'!BM$4&gt;0,"1","0")</f>
        <v>0</v>
      </c>
      <c r="BO5" s="45">
        <f>2*'Tabulky jízd'!BN$4*Vzdálenosti!$E$91-Vzdálenosti!$E$91*IF('Tabulky jízd'!BN$4&gt;0,"1","0")</f>
        <v>1917</v>
      </c>
      <c r="BP5" s="45">
        <f>2*'Tabulky jízd'!BO$4*Vzdálenosti!$E$91-Vzdálenosti!$E$91*IF('Tabulky jízd'!BO$4&gt;0,"1","0")</f>
        <v>0</v>
      </c>
      <c r="BQ5" s="45">
        <f>2*'Tabulky jízd'!BP$4*Vzdálenosti!$E$91-Vzdálenosti!$E$91*IF('Tabulky jízd'!BP$4&gt;0,"1","0")</f>
        <v>0</v>
      </c>
      <c r="BR5" s="45">
        <f>2*'Tabulky jízd'!BQ$4*Vzdálenosti!$E$91-Vzdálenosti!$E$91*IF('Tabulky jízd'!BQ$4&gt;0,"1","0")</f>
        <v>781</v>
      </c>
      <c r="BS5" s="45">
        <f>2*'Tabulky jízd'!BR$4*Vzdálenosti!$E$91-Vzdálenosti!$E$91*IF('Tabulky jízd'!BR$4&gt;0,"1","0")</f>
        <v>0</v>
      </c>
      <c r="BT5" s="45">
        <f>2*'Tabulky jízd'!BS$4*Vzdálenosti!$E$91-Vzdálenosti!$E$91*IF('Tabulky jízd'!BS$4&gt;0,"1","0")</f>
        <v>0</v>
      </c>
      <c r="BU5" s="45">
        <f>2*'Tabulky jízd'!BT$4*Vzdálenosti!$E$91-Vzdálenosti!$E$91*IF('Tabulky jízd'!BT$4&gt;0,"1","0")</f>
        <v>1917</v>
      </c>
      <c r="BV5" s="45">
        <f>2*'Tabulky jízd'!BU$4*Vzdálenosti!$E$91-Vzdálenosti!$E$91*IF('Tabulky jízd'!BU$4&gt;0,"1","0")</f>
        <v>0</v>
      </c>
      <c r="BW5" s="45">
        <f>2*'Tabulky jízd'!BV$4*Vzdálenosti!$E$91-Vzdálenosti!$E$91*IF('Tabulky jízd'!BV$4&gt;0,"1","0")</f>
        <v>0</v>
      </c>
      <c r="BX5" s="45">
        <f>2*'Tabulky jízd'!BW$4*Vzdálenosti!$E$91-Vzdálenosti!$E$91*IF('Tabulky jízd'!BW$4&gt;0,"1","0")</f>
        <v>355</v>
      </c>
      <c r="BY5" s="45">
        <f>2*'Tabulky jízd'!BX$4*Vzdálenosti!$E$91-Vzdálenosti!$E$91*IF('Tabulky jízd'!BX$4&gt;0,"1","0")</f>
        <v>0</v>
      </c>
      <c r="BZ5" s="45">
        <f>2*'Tabulky jízd'!BY$4*Vzdálenosti!$E$91-Vzdálenosti!$E$91*IF('Tabulky jízd'!BY$4&gt;0,"1","0")</f>
        <v>0</v>
      </c>
      <c r="CA5" s="45">
        <f>2*'Tabulky jízd'!BZ$4*Vzdálenosti!$E$91-Vzdálenosti!$E$91*IF('Tabulky jízd'!BZ$4&gt;0,"1","0")</f>
        <v>639</v>
      </c>
      <c r="CB5" s="45">
        <f>2*'Tabulky jízd'!CA$4*Vzdálenosti!$E$91-Vzdálenosti!$E$91*IF('Tabulky jízd'!CA$4&gt;0,"1","0")</f>
        <v>0</v>
      </c>
      <c r="CC5" s="45">
        <f>2*'Tabulky jízd'!CB$4*Vzdálenosti!$E$91-Vzdálenosti!$E$91*IF('Tabulky jízd'!CB$4&gt;0,"1","0")</f>
        <v>0</v>
      </c>
      <c r="CD5" s="45">
        <f>2*'Tabulky jízd'!CC$4*Vzdálenosti!$E$91-Vzdálenosti!$E$91*IF('Tabulky jízd'!CC$4&gt;0,"1","0")</f>
        <v>1207</v>
      </c>
      <c r="CE5" s="45">
        <f>2*'Tabulky jízd'!CD$4*Vzdálenosti!$E$91-Vzdálenosti!$E$91*IF('Tabulky jízd'!CD$4&gt;0,"1","0")</f>
        <v>0</v>
      </c>
      <c r="CF5" s="45">
        <f>2*'Tabulky jízd'!CE$4*Vzdálenosti!$E$91-Vzdálenosti!$E$91*IF('Tabulky jízd'!CE$4&gt;0,"1","0")</f>
        <v>0</v>
      </c>
      <c r="CG5" s="45">
        <f>2*'Tabulky jízd'!CF$4*Vzdálenosti!$E$91-Vzdálenosti!$E$91*IF('Tabulky jízd'!CF$4&gt;0,"1","0")</f>
        <v>1207</v>
      </c>
      <c r="CH5" s="45">
        <f>2*'Tabulky jízd'!CG$4*Vzdálenosti!$E$91-Vzdálenosti!$E$91*IF('Tabulky jízd'!CG$4&gt;0,"1","0")</f>
        <v>0</v>
      </c>
      <c r="CI5" s="45">
        <f>2*'Tabulky jízd'!CH$4*Vzdálenosti!$E$91-Vzdálenosti!$E$91*IF('Tabulky jízd'!CH$4&gt;0,"1","0")</f>
        <v>0</v>
      </c>
      <c r="CJ5" s="45">
        <f>2*'Tabulky jízd'!CI$4*Vzdálenosti!$E$91-Vzdálenosti!$E$91*IF('Tabulky jízd'!CI$4&gt;0,"1","0")</f>
        <v>923</v>
      </c>
      <c r="CK5" s="45">
        <f>2*'Tabulky jízd'!CJ$4*Vzdálenosti!$E$91-Vzdálenosti!$E$91*IF('Tabulky jízd'!CJ$4&gt;0,"1","0")</f>
        <v>0</v>
      </c>
      <c r="CL5" s="45">
        <f>2*'Tabulky jízd'!CK$4*Vzdálenosti!$E$91-Vzdálenosti!$E$91*IF('Tabulky jízd'!CK$4&gt;0,"1","0")</f>
        <v>0</v>
      </c>
      <c r="CM5" s="45">
        <f>2*'Tabulky jízd'!CL$4*Vzdálenosti!$E$91-Vzdálenosti!$E$91*IF('Tabulky jízd'!CL$4&gt;0,"1","0")</f>
        <v>213</v>
      </c>
      <c r="CN5" s="45">
        <f>2*'Tabulky jízd'!CM$4*Vzdálenosti!$E$91-Vzdálenosti!$E$91*IF('Tabulky jízd'!CM$4&gt;0,"1","0")</f>
        <v>0</v>
      </c>
      <c r="CO5" s="45">
        <f>2*'Tabulky jízd'!CN$4*Vzdálenosti!$E$91-Vzdálenosti!$E$91*IF('Tabulky jízd'!CN$4&gt;0,"1","0")</f>
        <v>0</v>
      </c>
      <c r="CP5" s="45">
        <f>2*'Tabulky jízd'!CO$4*Vzdálenosti!$E$91-Vzdálenosti!$E$91*IF('Tabulky jízd'!CO$4&gt;0,"1","0")</f>
        <v>0</v>
      </c>
      <c r="CQ5" s="45">
        <f>2*'Tabulky jízd'!CP$4*Vzdálenosti!$E$91-Vzdálenosti!$E$91*IF('Tabulky jízd'!CP$4&gt;0,"1","0")</f>
        <v>0</v>
      </c>
      <c r="CR5" s="45">
        <f>2*'Tabulky jízd'!CQ$4*Vzdálenosti!$E$91-Vzdálenosti!$E$91*IF('Tabulky jízd'!CQ$4&gt;0,"1","0")</f>
        <v>0</v>
      </c>
      <c r="CS5" s="45">
        <f>2*'Tabulky jízd'!CR$4*Vzdálenosti!$E$91-Vzdálenosti!$E$91*IF('Tabulky jízd'!CR$4&gt;0,"1","0")</f>
        <v>1491</v>
      </c>
      <c r="CT5" s="45">
        <f>2*'Tabulky jízd'!CS$4*Vzdálenosti!$E$91-Vzdálenosti!$E$91*IF('Tabulky jízd'!CS$4&gt;0,"1","0")</f>
        <v>0</v>
      </c>
      <c r="CU5" s="45">
        <f>2*'Tabulky jízd'!CT$4*Vzdálenosti!$E$91-Vzdálenosti!$E$91*IF('Tabulky jízd'!CT$4&gt;0,"1","0")</f>
        <v>0</v>
      </c>
      <c r="CV5" s="45">
        <f>2*'Tabulky jízd'!CU$4*Vzdálenosti!$E$91-Vzdálenosti!$E$91*IF('Tabulky jízd'!CU$4&gt;0,"1","0")</f>
        <v>1491</v>
      </c>
      <c r="CW5" s="45">
        <f>2*'Tabulky jízd'!CV$4*Vzdálenosti!$E$91-Vzdálenosti!$E$91*IF('Tabulky jízd'!CV$4&gt;0,"1","0")</f>
        <v>0</v>
      </c>
      <c r="CX5" s="47">
        <f t="shared" ref="CX5:CX7" si="1">SUM(I5:CW5)</f>
        <v>34151</v>
      </c>
      <c r="CY5" s="47" t="s">
        <v>54</v>
      </c>
      <c r="CZ5" s="28">
        <f>Vzdálenosti!$E$96</f>
        <v>23.339289282201047</v>
      </c>
      <c r="DA5" s="79">
        <f t="shared" ref="DA5:DA19" si="2">(CX5/100)*CZ5</f>
        <v>7970.6006827644796</v>
      </c>
      <c r="DB5" s="224"/>
    </row>
    <row r="6" spans="1:106" s="15" customFormat="1" x14ac:dyDescent="0.25">
      <c r="A6" s="228"/>
      <c r="B6" s="45" t="s">
        <v>54</v>
      </c>
      <c r="C6" s="45" t="s">
        <v>55</v>
      </c>
      <c r="D6" s="135" t="s">
        <v>312</v>
      </c>
      <c r="E6" s="45" t="s">
        <v>59</v>
      </c>
      <c r="F6" s="45">
        <v>1</v>
      </c>
      <c r="G6" s="45"/>
      <c r="H6" s="47"/>
      <c r="I6" s="45">
        <f>2*'Tabulky jízd'!H$4*Vzdálenosti!$F$91-Vzdálenosti!$F$91*IF('Tabulky jízd'!H$4&gt;0,"1","0")</f>
        <v>0</v>
      </c>
      <c r="J6" s="45">
        <f>2*'Tabulky jízd'!I$4*Vzdálenosti!$F$91-Vzdálenosti!$F$91*IF('Tabulky jízd'!I$4&gt;0,"1","0")</f>
        <v>1200</v>
      </c>
      <c r="K6" s="45">
        <f>2*'Tabulky jízd'!J$4*Vzdálenosti!$F$91-Vzdálenosti!$F$91*IF('Tabulky jízd'!J$4&gt;0,"1","0")</f>
        <v>0</v>
      </c>
      <c r="L6" s="45">
        <f>2*'Tabulky jízd'!K$4*Vzdálenosti!$F$91-Vzdálenosti!$F$91*IF('Tabulky jízd'!K$4&gt;0,"1","0")</f>
        <v>0</v>
      </c>
      <c r="M6" s="45">
        <f>2*'Tabulky jízd'!L$4*Vzdálenosti!$F$91-Vzdálenosti!$F$91*IF('Tabulky jízd'!L$4&gt;0,"1","0")</f>
        <v>2000</v>
      </c>
      <c r="N6" s="45">
        <f>2*'Tabulky jízd'!M$4*Vzdálenosti!$F$91-Vzdálenosti!$F$91*IF('Tabulky jízd'!M$4&gt;0,"1","0")</f>
        <v>0</v>
      </c>
      <c r="O6" s="45">
        <f>2*'Tabulky jízd'!N$4*Vzdálenosti!$F$91-Vzdálenosti!$F$91*IF('Tabulky jízd'!N$4&gt;0,"1","0")</f>
        <v>0</v>
      </c>
      <c r="P6" s="45">
        <f>2*'Tabulky jízd'!O$4*Vzdálenosti!$F$91-Vzdálenosti!$F$91*IF('Tabulky jízd'!O$4&gt;0,"1","0")</f>
        <v>400</v>
      </c>
      <c r="Q6" s="45">
        <f>2*'Tabulky jízd'!P$4*Vzdálenosti!$F$91-Vzdálenosti!$F$91*IF('Tabulky jízd'!P$4&gt;0,"1","0")</f>
        <v>0</v>
      </c>
      <c r="R6" s="45">
        <f>2*'Tabulky jízd'!Q$4*Vzdálenosti!$F$91-Vzdálenosti!$F$91*IF('Tabulky jízd'!Q$4&gt;0,"1","0")</f>
        <v>0</v>
      </c>
      <c r="S6" s="45">
        <f>2*'Tabulky jízd'!R$4*Vzdálenosti!$F$91-Vzdálenosti!$F$91*IF('Tabulky jízd'!R$4&gt;0,"1","0")</f>
        <v>1680</v>
      </c>
      <c r="T6" s="45">
        <f>2*'Tabulky jízd'!S$4*Vzdálenosti!$F$91-Vzdálenosti!$F$91*IF('Tabulky jízd'!S$4&gt;0,"1","0")</f>
        <v>0</v>
      </c>
      <c r="U6" s="45">
        <f>2*'Tabulky jízd'!T$4*Vzdálenosti!$F$91-Vzdálenosti!$F$91*IF('Tabulky jízd'!T$4&gt;0,"1","0")</f>
        <v>0</v>
      </c>
      <c r="V6" s="45">
        <f>2*'Tabulky jízd'!U$4*Vzdálenosti!$F$91-Vzdálenosti!$F$91*IF('Tabulky jízd'!U$4&gt;0,"1","0")</f>
        <v>1520</v>
      </c>
      <c r="W6" s="45">
        <f>2*'Tabulky jízd'!V$4*Vzdálenosti!$F$91-Vzdálenosti!$F$91*IF('Tabulky jízd'!V$4&gt;0,"1","0")</f>
        <v>0</v>
      </c>
      <c r="X6" s="45">
        <f>2*'Tabulky jízd'!W$4*Vzdálenosti!$F$91-Vzdálenosti!$F$91*IF('Tabulky jízd'!W$4&gt;0,"1","0")</f>
        <v>0</v>
      </c>
      <c r="Y6" s="45">
        <f>2*'Tabulky jízd'!X$4*Vzdálenosti!$F$91-Vzdálenosti!$F$91*IF('Tabulky jízd'!X$4&gt;0,"1","0")</f>
        <v>1840</v>
      </c>
      <c r="Z6" s="45">
        <f>2*'Tabulky jízd'!Y$4*Vzdálenosti!$F$91-Vzdálenosti!$F$91*IF('Tabulky jízd'!Y$4&gt;0,"1","0")</f>
        <v>0</v>
      </c>
      <c r="AA6" s="45">
        <f>2*'Tabulky jízd'!Z$4*Vzdálenosti!$F$91-Vzdálenosti!$F$91*IF('Tabulky jízd'!Z$4&gt;0,"1","0")</f>
        <v>0</v>
      </c>
      <c r="AB6" s="45">
        <f>2*'Tabulky jízd'!AA$4*Vzdálenosti!$F$91-Vzdálenosti!$F$91*IF('Tabulky jízd'!AA$4&gt;0,"1","0")</f>
        <v>1040</v>
      </c>
      <c r="AC6" s="45">
        <f>2*'Tabulky jízd'!AB$4*Vzdálenosti!$F$91-Vzdálenosti!$F$91*IF('Tabulky jízd'!AB$4&gt;0,"1","0")</f>
        <v>0</v>
      </c>
      <c r="AD6" s="45">
        <f>2*'Tabulky jízd'!AC$4*Vzdálenosti!$F$91-Vzdálenosti!$F$91*IF('Tabulky jízd'!AC$4&gt;0,"1","0")</f>
        <v>0</v>
      </c>
      <c r="AE6" s="45">
        <f>2*'Tabulky jízd'!AD$4*Vzdálenosti!$F$91-Vzdálenosti!$F$91*IF('Tabulky jízd'!AD$4&gt;0,"1","0")</f>
        <v>1040</v>
      </c>
      <c r="AF6" s="45">
        <f>2*'Tabulky jízd'!AE$4*Vzdálenosti!$F$91-Vzdálenosti!$F$91*IF('Tabulky jízd'!AE$4&gt;0,"1","0")</f>
        <v>0</v>
      </c>
      <c r="AG6" s="45">
        <f>2*'Tabulky jízd'!AF$4*Vzdálenosti!$F$91-Vzdálenosti!$F$91*IF('Tabulky jízd'!AF$4&gt;0,"1","0")</f>
        <v>0</v>
      </c>
      <c r="AH6" s="45">
        <f>2*'Tabulky jízd'!AG$4*Vzdálenosti!$F$91-Vzdálenosti!$F$91*IF('Tabulky jízd'!AG$4&gt;0,"1","0")</f>
        <v>240</v>
      </c>
      <c r="AI6" s="45">
        <f>2*'Tabulky jízd'!AH$4*Vzdálenosti!$F$91-Vzdálenosti!$F$91*IF('Tabulky jízd'!AH$4&gt;0,"1","0")</f>
        <v>0</v>
      </c>
      <c r="AJ6" s="45">
        <f>2*'Tabulky jízd'!AI$4*Vzdálenosti!$F$91-Vzdálenosti!$F$91*IF('Tabulky jízd'!AI$4&gt;0,"1","0")</f>
        <v>0</v>
      </c>
      <c r="AK6" s="45">
        <f>2*'Tabulky jízd'!AJ$4*Vzdálenosti!$F$91-Vzdálenosti!$F$91*IF('Tabulky jízd'!AJ$4&gt;0,"1","0")</f>
        <v>1520</v>
      </c>
      <c r="AL6" s="45">
        <f>2*'Tabulky jízd'!AK$4*Vzdálenosti!$F$91-Vzdálenosti!$F$91*IF('Tabulky jízd'!AK$4&gt;0,"1","0")</f>
        <v>0</v>
      </c>
      <c r="AM6" s="45">
        <f>2*'Tabulky jízd'!AL$4*Vzdálenosti!$F$91-Vzdálenosti!$F$91*IF('Tabulky jízd'!AL$4&gt;0,"1","0")</f>
        <v>0</v>
      </c>
      <c r="AN6" s="45">
        <f>2*'Tabulky jízd'!AM$4*Vzdálenosti!$F$91-Vzdálenosti!$F$91*IF('Tabulky jízd'!AM$4&gt;0,"1","0")</f>
        <v>1040</v>
      </c>
      <c r="AO6" s="45">
        <f>2*'Tabulky jízd'!AN$4*Vzdálenosti!$F$91-Vzdálenosti!$F$91*IF('Tabulky jízd'!AN$4&gt;0,"1","0")</f>
        <v>0</v>
      </c>
      <c r="AP6" s="45">
        <f>2*'Tabulky jízd'!AO$4*Vzdálenosti!$F$91-Vzdálenosti!$F$91*IF('Tabulky jízd'!AO$4&gt;0,"1","0")</f>
        <v>0</v>
      </c>
      <c r="AQ6" s="45">
        <f>2*'Tabulky jízd'!AP$4*Vzdálenosti!$F$91-Vzdálenosti!$F$91*IF('Tabulky jízd'!AP$4&gt;0,"1","0")</f>
        <v>2320</v>
      </c>
      <c r="AR6" s="45">
        <f>2*'Tabulky jízd'!AQ$4*Vzdálenosti!$F$91-Vzdálenosti!$F$91*IF('Tabulky jízd'!AQ$4&gt;0,"1","0")</f>
        <v>0</v>
      </c>
      <c r="AS6" s="45">
        <f>2*'Tabulky jízd'!AR$4*Vzdálenosti!$F$91-Vzdálenosti!$F$91*IF('Tabulky jízd'!AR$4&gt;0,"1","0")</f>
        <v>0</v>
      </c>
      <c r="AT6" s="45">
        <f>2*'Tabulky jízd'!AS$4*Vzdálenosti!$F$91-Vzdálenosti!$F$91*IF('Tabulky jízd'!AS$4&gt;0,"1","0")</f>
        <v>1520</v>
      </c>
      <c r="AU6" s="45">
        <f>2*'Tabulky jízd'!AT$4*Vzdálenosti!$F$91-Vzdálenosti!$F$91*IF('Tabulky jízd'!AT$4&gt;0,"1","0")</f>
        <v>0</v>
      </c>
      <c r="AV6" s="45">
        <f>2*'Tabulky jízd'!AU$4*Vzdálenosti!$F$91-Vzdálenosti!$F$91*IF('Tabulky jízd'!AU$4&gt;0,"1","0")</f>
        <v>0</v>
      </c>
      <c r="AW6" s="45">
        <f>2*'Tabulky jízd'!AV$4*Vzdálenosti!$F$91-Vzdálenosti!$F$91*IF('Tabulky jízd'!AV$4&gt;0,"1","0")</f>
        <v>1680</v>
      </c>
      <c r="AX6" s="45">
        <f>2*'Tabulky jízd'!AW$4*Vzdálenosti!$F$91-Vzdálenosti!$F$91*IF('Tabulky jízd'!AW$4&gt;0,"1","0")</f>
        <v>0</v>
      </c>
      <c r="AY6" s="45">
        <f>2*'Tabulky jízd'!AX$4*Vzdálenosti!$F$91-Vzdálenosti!$F$91*IF('Tabulky jízd'!AX$4&gt;0,"1","0")</f>
        <v>0</v>
      </c>
      <c r="AZ6" s="45">
        <f>2*'Tabulky jízd'!AY$4*Vzdálenosti!$F$91-Vzdálenosti!$F$91*IF('Tabulky jízd'!AY$4&gt;0,"1","0")</f>
        <v>1360</v>
      </c>
      <c r="BA6" s="45">
        <f>2*'Tabulky jízd'!AZ$4*Vzdálenosti!$F$91-Vzdálenosti!$F$91*IF('Tabulky jízd'!AZ$4&gt;0,"1","0")</f>
        <v>0</v>
      </c>
      <c r="BB6" s="45">
        <f>2*'Tabulky jízd'!BA$4*Vzdálenosti!$F$91-Vzdálenosti!$F$91*IF('Tabulky jízd'!BA$4&gt;0,"1","0")</f>
        <v>0</v>
      </c>
      <c r="BC6" s="45">
        <f>2*'Tabulky jízd'!BB$4*Vzdálenosti!$F$91-Vzdálenosti!$F$91*IF('Tabulky jízd'!BB$4&gt;0,"1","0")</f>
        <v>0</v>
      </c>
      <c r="BD6" s="45">
        <f>2*'Tabulky jízd'!BC$4*Vzdálenosti!$F$91-Vzdálenosti!$F$91*IF('Tabulky jízd'!BC$4&gt;0,"1","0")</f>
        <v>0</v>
      </c>
      <c r="BE6" s="45">
        <f>2*'Tabulky jízd'!BD$4*Vzdálenosti!$F$91-Vzdálenosti!$F$91*IF('Tabulky jízd'!BD$4&gt;0,"1","0")</f>
        <v>0</v>
      </c>
      <c r="BF6" s="45">
        <f>2*'Tabulky jízd'!BE$4*Vzdálenosti!$F$91-Vzdálenosti!$F$91*IF('Tabulky jízd'!BE$4&gt;0,"1","0")</f>
        <v>1680</v>
      </c>
      <c r="BG6" s="45">
        <f>2*'Tabulky jízd'!BF$4*Vzdálenosti!$F$91-Vzdálenosti!$F$91*IF('Tabulky jízd'!BF$4&gt;0,"1","0")</f>
        <v>0</v>
      </c>
      <c r="BH6" s="45">
        <f>2*'Tabulky jízd'!BG$4*Vzdálenosti!$F$91-Vzdálenosti!$F$91*IF('Tabulky jízd'!BG$4&gt;0,"1","0")</f>
        <v>0</v>
      </c>
      <c r="BI6" s="45">
        <f>2*'Tabulky jízd'!BH$4*Vzdálenosti!$F$91-Vzdálenosti!$F$91*IF('Tabulky jízd'!BH$4&gt;0,"1","0")</f>
        <v>2000</v>
      </c>
      <c r="BJ6" s="45">
        <f>2*'Tabulky jízd'!BI$4*Vzdálenosti!$F$91-Vzdálenosti!$F$91*IF('Tabulky jízd'!BI$4&gt;0,"1","0")</f>
        <v>0</v>
      </c>
      <c r="BK6" s="45">
        <f>2*'Tabulky jízd'!BJ$4*Vzdálenosti!$F$91-Vzdálenosti!$F$91*IF('Tabulky jízd'!BJ$4&gt;0,"1","0")</f>
        <v>0</v>
      </c>
      <c r="BL6" s="45">
        <f>2*'Tabulky jízd'!BK$4*Vzdálenosti!$F$91-Vzdálenosti!$F$91*IF('Tabulky jízd'!BK$4&gt;0,"1","0")</f>
        <v>720</v>
      </c>
      <c r="BM6" s="45">
        <f>2*'Tabulky jízd'!BL$4*Vzdálenosti!$F$91-Vzdálenosti!$F$91*IF('Tabulky jízd'!BL$4&gt;0,"1","0")</f>
        <v>0</v>
      </c>
      <c r="BN6" s="45">
        <f>2*'Tabulky jízd'!BM$4*Vzdálenosti!$F$91-Vzdálenosti!$F$91*IF('Tabulky jízd'!BM$4&gt;0,"1","0")</f>
        <v>0</v>
      </c>
      <c r="BO6" s="45">
        <f>2*'Tabulky jízd'!BN$4*Vzdálenosti!$F$91-Vzdálenosti!$F$91*IF('Tabulky jízd'!BN$4&gt;0,"1","0")</f>
        <v>2160</v>
      </c>
      <c r="BP6" s="45">
        <f>2*'Tabulky jízd'!BO$4*Vzdálenosti!$F$91-Vzdálenosti!$F$91*IF('Tabulky jízd'!BO$4&gt;0,"1","0")</f>
        <v>0</v>
      </c>
      <c r="BQ6" s="45">
        <f>2*'Tabulky jízd'!BP$4*Vzdálenosti!$F$91-Vzdálenosti!$F$91*IF('Tabulky jízd'!BP$4&gt;0,"1","0")</f>
        <v>0</v>
      </c>
      <c r="BR6" s="45">
        <f>2*'Tabulky jízd'!BQ$4*Vzdálenosti!$F$91-Vzdálenosti!$F$91*IF('Tabulky jízd'!BQ$4&gt;0,"1","0")</f>
        <v>880</v>
      </c>
      <c r="BS6" s="45">
        <f>2*'Tabulky jízd'!BR$4*Vzdálenosti!$F$91-Vzdálenosti!$F$91*IF('Tabulky jízd'!BR$4&gt;0,"1","0")</f>
        <v>0</v>
      </c>
      <c r="BT6" s="45">
        <f>2*'Tabulky jízd'!BS$4*Vzdálenosti!$F$91-Vzdálenosti!$F$91*IF('Tabulky jízd'!BS$4&gt;0,"1","0")</f>
        <v>0</v>
      </c>
      <c r="BU6" s="45">
        <f>2*'Tabulky jízd'!BT$4*Vzdálenosti!$F$91-Vzdálenosti!$F$91*IF('Tabulky jízd'!BT$4&gt;0,"1","0")</f>
        <v>2160</v>
      </c>
      <c r="BV6" s="45">
        <f>2*'Tabulky jízd'!BU$4*Vzdálenosti!$F$91-Vzdálenosti!$F$91*IF('Tabulky jízd'!BU$4&gt;0,"1","0")</f>
        <v>0</v>
      </c>
      <c r="BW6" s="45">
        <f>2*'Tabulky jízd'!BV$4*Vzdálenosti!$F$91-Vzdálenosti!$F$91*IF('Tabulky jízd'!BV$4&gt;0,"1","0")</f>
        <v>0</v>
      </c>
      <c r="BX6" s="45">
        <f>2*'Tabulky jízd'!BW$4*Vzdálenosti!$F$91-Vzdálenosti!$F$91*IF('Tabulky jízd'!BW$4&gt;0,"1","0")</f>
        <v>400</v>
      </c>
      <c r="BY6" s="45">
        <f>2*'Tabulky jízd'!BX$4*Vzdálenosti!$F$91-Vzdálenosti!$F$91*IF('Tabulky jízd'!BX$4&gt;0,"1","0")</f>
        <v>0</v>
      </c>
      <c r="BZ6" s="45">
        <f>2*'Tabulky jízd'!BY$4*Vzdálenosti!$F$91-Vzdálenosti!$F$91*IF('Tabulky jízd'!BY$4&gt;0,"1","0")</f>
        <v>0</v>
      </c>
      <c r="CA6" s="45">
        <f>2*'Tabulky jízd'!BZ$4*Vzdálenosti!$F$91-Vzdálenosti!$F$91*IF('Tabulky jízd'!BZ$4&gt;0,"1","0")</f>
        <v>720</v>
      </c>
      <c r="CB6" s="45">
        <f>2*'Tabulky jízd'!CA$4*Vzdálenosti!$F$91-Vzdálenosti!$F$91*IF('Tabulky jízd'!CA$4&gt;0,"1","0")</f>
        <v>0</v>
      </c>
      <c r="CC6" s="45">
        <f>2*'Tabulky jízd'!CB$4*Vzdálenosti!$F$91-Vzdálenosti!$F$91*IF('Tabulky jízd'!CB$4&gt;0,"1","0")</f>
        <v>0</v>
      </c>
      <c r="CD6" s="45">
        <f>2*'Tabulky jízd'!CC$4*Vzdálenosti!$F$91-Vzdálenosti!$F$91*IF('Tabulky jízd'!CC$4&gt;0,"1","0")</f>
        <v>1360</v>
      </c>
      <c r="CE6" s="45">
        <f>2*'Tabulky jízd'!CD$4*Vzdálenosti!$F$91-Vzdálenosti!$F$91*IF('Tabulky jízd'!CD$4&gt;0,"1","0")</f>
        <v>0</v>
      </c>
      <c r="CF6" s="45">
        <f>2*'Tabulky jízd'!CE$4*Vzdálenosti!$F$91-Vzdálenosti!$F$91*IF('Tabulky jízd'!CE$4&gt;0,"1","0")</f>
        <v>0</v>
      </c>
      <c r="CG6" s="45">
        <f>2*'Tabulky jízd'!CF$4*Vzdálenosti!$F$91-Vzdálenosti!$F$91*IF('Tabulky jízd'!CF$4&gt;0,"1","0")</f>
        <v>1360</v>
      </c>
      <c r="CH6" s="45">
        <f>2*'Tabulky jízd'!CG$4*Vzdálenosti!$F$91-Vzdálenosti!$F$91*IF('Tabulky jízd'!CG$4&gt;0,"1","0")</f>
        <v>0</v>
      </c>
      <c r="CI6" s="45">
        <f>2*'Tabulky jízd'!CH$4*Vzdálenosti!$F$91-Vzdálenosti!$F$91*IF('Tabulky jízd'!CH$4&gt;0,"1","0")</f>
        <v>0</v>
      </c>
      <c r="CJ6" s="45">
        <f>2*'Tabulky jízd'!CI$4*Vzdálenosti!$F$91-Vzdálenosti!$F$91*IF('Tabulky jízd'!CI$4&gt;0,"1","0")</f>
        <v>1040</v>
      </c>
      <c r="CK6" s="45">
        <f>2*'Tabulky jízd'!CJ$4*Vzdálenosti!$F$91-Vzdálenosti!$F$91*IF('Tabulky jízd'!CJ$4&gt;0,"1","0")</f>
        <v>0</v>
      </c>
      <c r="CL6" s="45">
        <f>2*'Tabulky jízd'!CK$4*Vzdálenosti!$F$91-Vzdálenosti!$F$91*IF('Tabulky jízd'!CK$4&gt;0,"1","0")</f>
        <v>0</v>
      </c>
      <c r="CM6" s="45">
        <f>2*'Tabulky jízd'!CL$4*Vzdálenosti!$F$91-Vzdálenosti!$F$91*IF('Tabulky jízd'!CL$4&gt;0,"1","0")</f>
        <v>240</v>
      </c>
      <c r="CN6" s="45">
        <f>2*'Tabulky jízd'!CM$4*Vzdálenosti!$F$91-Vzdálenosti!$F$91*IF('Tabulky jízd'!CM$4&gt;0,"1","0")</f>
        <v>0</v>
      </c>
      <c r="CO6" s="45">
        <f>2*'Tabulky jízd'!CN$4*Vzdálenosti!$F$91-Vzdálenosti!$F$91*IF('Tabulky jízd'!CN$4&gt;0,"1","0")</f>
        <v>0</v>
      </c>
      <c r="CP6" s="45">
        <f>2*'Tabulky jízd'!CO$4*Vzdálenosti!$F$91-Vzdálenosti!$F$91*IF('Tabulky jízd'!CO$4&gt;0,"1","0")</f>
        <v>0</v>
      </c>
      <c r="CQ6" s="45">
        <f>2*'Tabulky jízd'!CP$4*Vzdálenosti!$F$91-Vzdálenosti!$F$91*IF('Tabulky jízd'!CP$4&gt;0,"1","0")</f>
        <v>0</v>
      </c>
      <c r="CR6" s="45">
        <f>2*'Tabulky jízd'!CQ$4*Vzdálenosti!$F$91-Vzdálenosti!$F$91*IF('Tabulky jízd'!CQ$4&gt;0,"1","0")</f>
        <v>0</v>
      </c>
      <c r="CS6" s="45">
        <f>2*'Tabulky jízd'!CR$4*Vzdálenosti!$F$91-Vzdálenosti!$F$91*IF('Tabulky jízd'!CR$4&gt;0,"1","0")</f>
        <v>1680</v>
      </c>
      <c r="CT6" s="45">
        <f>2*'Tabulky jízd'!CS$4*Vzdálenosti!$F$91-Vzdálenosti!$F$91*IF('Tabulky jízd'!CS$4&gt;0,"1","0")</f>
        <v>0</v>
      </c>
      <c r="CU6" s="45">
        <f>2*'Tabulky jízd'!CT$4*Vzdálenosti!$F$91-Vzdálenosti!$F$91*IF('Tabulky jízd'!CT$4&gt;0,"1","0")</f>
        <v>0</v>
      </c>
      <c r="CV6" s="45">
        <f>2*'Tabulky jízd'!CU$4*Vzdálenosti!$F$91-Vzdálenosti!$F$91*IF('Tabulky jízd'!CU$4&gt;0,"1","0")</f>
        <v>1680</v>
      </c>
      <c r="CW6" s="45">
        <f>2*'Tabulky jízd'!CV$4*Vzdálenosti!$F$91-Vzdálenosti!$F$91*IF('Tabulky jízd'!CV$4&gt;0,"1","0")</f>
        <v>0</v>
      </c>
      <c r="CX6" s="47">
        <f t="shared" si="1"/>
        <v>38480</v>
      </c>
      <c r="CY6" s="47" t="s">
        <v>121</v>
      </c>
      <c r="CZ6" s="28">
        <f>Vzdálenosti!$F$96</f>
        <v>9.9115644245651442</v>
      </c>
      <c r="DA6" s="79">
        <f t="shared" si="2"/>
        <v>3813.9699905726675</v>
      </c>
      <c r="DB6" s="224"/>
    </row>
    <row r="7" spans="1:106" s="15" customFormat="1" x14ac:dyDescent="0.25">
      <c r="A7" s="228"/>
      <c r="B7" s="45" t="s">
        <v>54</v>
      </c>
      <c r="C7" s="45" t="s">
        <v>55</v>
      </c>
      <c r="D7" s="135" t="s">
        <v>312</v>
      </c>
      <c r="E7" s="45" t="s">
        <v>59</v>
      </c>
      <c r="F7" s="45">
        <v>1</v>
      </c>
      <c r="G7" s="45"/>
      <c r="H7" s="47"/>
      <c r="I7" s="154">
        <v>0</v>
      </c>
      <c r="J7" s="45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4">
        <v>0</v>
      </c>
      <c r="AA7" s="154">
        <v>0</v>
      </c>
      <c r="AB7" s="154">
        <v>0</v>
      </c>
      <c r="AC7" s="154">
        <v>0</v>
      </c>
      <c r="AD7" s="154">
        <v>0</v>
      </c>
      <c r="AE7" s="154">
        <v>0</v>
      </c>
      <c r="AF7" s="154">
        <v>0</v>
      </c>
      <c r="AG7" s="154">
        <v>0</v>
      </c>
      <c r="AH7" s="154">
        <v>0</v>
      </c>
      <c r="AI7" s="154">
        <v>0</v>
      </c>
      <c r="AJ7" s="154">
        <v>0</v>
      </c>
      <c r="AK7" s="154">
        <v>0</v>
      </c>
      <c r="AL7" s="154">
        <v>0</v>
      </c>
      <c r="AM7" s="154">
        <v>0</v>
      </c>
      <c r="AN7" s="154">
        <v>0</v>
      </c>
      <c r="AO7" s="154">
        <v>0</v>
      </c>
      <c r="AP7" s="154">
        <v>0</v>
      </c>
      <c r="AQ7" s="154">
        <v>0</v>
      </c>
      <c r="AR7" s="154">
        <v>0</v>
      </c>
      <c r="AS7" s="154">
        <v>0</v>
      </c>
      <c r="AT7" s="154">
        <v>0</v>
      </c>
      <c r="AU7" s="154">
        <v>0</v>
      </c>
      <c r="AV7" s="154">
        <v>0</v>
      </c>
      <c r="AW7" s="154">
        <v>0</v>
      </c>
      <c r="AX7" s="154">
        <v>0</v>
      </c>
      <c r="AY7" s="154">
        <v>0</v>
      </c>
      <c r="AZ7" s="154">
        <v>0</v>
      </c>
      <c r="BA7" s="154">
        <v>0</v>
      </c>
      <c r="BB7" s="154">
        <v>0</v>
      </c>
      <c r="BC7" s="154">
        <v>0</v>
      </c>
      <c r="BD7" s="154">
        <v>0</v>
      </c>
      <c r="BE7" s="154">
        <v>0</v>
      </c>
      <c r="BF7" s="154">
        <v>0</v>
      </c>
      <c r="BG7" s="154">
        <v>0</v>
      </c>
      <c r="BH7" s="154">
        <v>0</v>
      </c>
      <c r="BI7" s="154">
        <v>0</v>
      </c>
      <c r="BJ7" s="154">
        <v>0</v>
      </c>
      <c r="BK7" s="154">
        <v>0</v>
      </c>
      <c r="BL7" s="154">
        <v>0</v>
      </c>
      <c r="BM7" s="154">
        <v>0</v>
      </c>
      <c r="BN7" s="154">
        <v>0</v>
      </c>
      <c r="BO7" s="154">
        <v>0</v>
      </c>
      <c r="BP7" s="154">
        <v>0</v>
      </c>
      <c r="BQ7" s="154">
        <v>0</v>
      </c>
      <c r="BR7" s="154">
        <v>0</v>
      </c>
      <c r="BS7" s="154">
        <v>0</v>
      </c>
      <c r="BT7" s="154">
        <v>0</v>
      </c>
      <c r="BU7" s="154">
        <v>0</v>
      </c>
      <c r="BV7" s="154">
        <v>0</v>
      </c>
      <c r="BW7" s="154">
        <v>0</v>
      </c>
      <c r="BX7" s="154">
        <v>0</v>
      </c>
      <c r="BY7" s="154">
        <v>0</v>
      </c>
      <c r="BZ7" s="154">
        <v>0</v>
      </c>
      <c r="CA7" s="154">
        <v>0</v>
      </c>
      <c r="CB7" s="154">
        <v>0</v>
      </c>
      <c r="CC7" s="154">
        <v>0</v>
      </c>
      <c r="CD7" s="154">
        <v>0</v>
      </c>
      <c r="CE7" s="154">
        <v>0</v>
      </c>
      <c r="CF7" s="154">
        <v>0</v>
      </c>
      <c r="CG7" s="154">
        <v>0</v>
      </c>
      <c r="CH7" s="154">
        <v>0</v>
      </c>
      <c r="CI7" s="154">
        <v>0</v>
      </c>
      <c r="CJ7" s="154">
        <v>0</v>
      </c>
      <c r="CK7" s="154">
        <v>0</v>
      </c>
      <c r="CL7" s="154">
        <v>0</v>
      </c>
      <c r="CM7" s="154">
        <v>0</v>
      </c>
      <c r="CN7" s="154">
        <v>0</v>
      </c>
      <c r="CO7" s="154">
        <v>0</v>
      </c>
      <c r="CP7" s="154">
        <v>0</v>
      </c>
      <c r="CQ7" s="154">
        <v>0</v>
      </c>
      <c r="CR7" s="154">
        <v>0</v>
      </c>
      <c r="CS7" s="154">
        <v>0</v>
      </c>
      <c r="CT7" s="154">
        <v>0</v>
      </c>
      <c r="CU7" s="154">
        <v>0</v>
      </c>
      <c r="CV7" s="154">
        <v>0</v>
      </c>
      <c r="CW7" s="154">
        <v>0</v>
      </c>
      <c r="CX7" s="47">
        <f t="shared" si="1"/>
        <v>0</v>
      </c>
      <c r="CY7" s="47" t="s">
        <v>57</v>
      </c>
      <c r="CZ7" s="28">
        <v>0</v>
      </c>
      <c r="DA7" s="79">
        <f t="shared" si="2"/>
        <v>0</v>
      </c>
      <c r="DB7" s="224"/>
    </row>
    <row r="8" spans="1:106" s="15" customFormat="1" x14ac:dyDescent="0.25">
      <c r="A8" s="228"/>
      <c r="B8" s="45" t="s">
        <v>54</v>
      </c>
      <c r="C8" s="45" t="s">
        <v>4</v>
      </c>
      <c r="D8" s="135" t="s">
        <v>312</v>
      </c>
      <c r="E8" s="45" t="s">
        <v>60</v>
      </c>
      <c r="F8" s="45">
        <v>1</v>
      </c>
      <c r="G8" s="45"/>
      <c r="H8" s="47"/>
      <c r="I8" s="45">
        <f>2*'Tabulky jízd'!H$5*Vzdálenosti!$D$92-Vzdálenosti!$D$92*IF('Tabulky jízd'!H$5&gt;0,"1","0")</f>
        <v>0</v>
      </c>
      <c r="J8" s="45">
        <f>2*'Tabulky jízd'!I$5*Vzdálenosti!$D$92-Vzdálenosti!$D$92*IF('Tabulky jízd'!I$5&gt;0,"1","0")</f>
        <v>3375</v>
      </c>
      <c r="K8" s="45">
        <f>2*'Tabulky jízd'!J$5*Vzdálenosti!$D$92-Vzdálenosti!$D$92*IF('Tabulky jízd'!J$5&gt;0,"1","0")</f>
        <v>0</v>
      </c>
      <c r="L8" s="45">
        <f>2*'Tabulky jízd'!K$5*Vzdálenosti!$D$92-Vzdálenosti!$D$92*IF('Tabulky jízd'!K$5&gt;0,"1","0")</f>
        <v>0</v>
      </c>
      <c r="M8" s="45">
        <f>2*'Tabulky jízd'!L$5*Vzdálenosti!$D$92-Vzdálenosti!$D$92*IF('Tabulky jízd'!L$5&gt;0,"1","0")</f>
        <v>3125</v>
      </c>
      <c r="N8" s="45">
        <f>2*'Tabulky jízd'!M$5*Vzdálenosti!$D$92-Vzdálenosti!$D$92*IF('Tabulky jízd'!M$5&gt;0,"1","0")</f>
        <v>0</v>
      </c>
      <c r="O8" s="45">
        <f>2*'Tabulky jízd'!N$5*Vzdálenosti!$D$92-Vzdálenosti!$D$92*IF('Tabulky jízd'!N$5&gt;0,"1","0")</f>
        <v>0</v>
      </c>
      <c r="P8" s="45">
        <f>2*'Tabulky jízd'!O$5*Vzdálenosti!$D$92-Vzdálenosti!$D$92*IF('Tabulky jízd'!O$5&gt;0,"1","0")</f>
        <v>4125</v>
      </c>
      <c r="Q8" s="45">
        <f>2*'Tabulky jízd'!P$5*Vzdálenosti!$D$92-Vzdálenosti!$D$92*IF('Tabulky jízd'!P$5&gt;0,"1","0")</f>
        <v>0</v>
      </c>
      <c r="R8" s="45">
        <f>2*'Tabulky jízd'!Q$5*Vzdálenosti!$D$92-Vzdálenosti!$D$92*IF('Tabulky jízd'!Q$5&gt;0,"1","0")</f>
        <v>0</v>
      </c>
      <c r="S8" s="45">
        <f>2*'Tabulky jízd'!R$5*Vzdálenosti!$D$92-Vzdálenosti!$D$92*IF('Tabulky jízd'!R$5&gt;0,"1","0")</f>
        <v>4125</v>
      </c>
      <c r="T8" s="45">
        <f>2*'Tabulky jízd'!S$5*Vzdálenosti!$D$92-Vzdálenosti!$D$92*IF('Tabulky jízd'!S$5&gt;0,"1","0")</f>
        <v>0</v>
      </c>
      <c r="U8" s="45">
        <f>2*'Tabulky jízd'!T$5*Vzdálenosti!$D$92-Vzdálenosti!$D$92*IF('Tabulky jízd'!T$5&gt;0,"1","0")</f>
        <v>0</v>
      </c>
      <c r="V8" s="45">
        <f>2*'Tabulky jízd'!U$5*Vzdálenosti!$D$92-Vzdálenosti!$D$92*IF('Tabulky jízd'!U$5&gt;0,"1","0")</f>
        <v>4125</v>
      </c>
      <c r="W8" s="45">
        <f>2*'Tabulky jízd'!V$5*Vzdálenosti!$D$92-Vzdálenosti!$D$92*IF('Tabulky jízd'!V$5&gt;0,"1","0")</f>
        <v>0</v>
      </c>
      <c r="X8" s="45">
        <f>2*'Tabulky jízd'!W$5*Vzdálenosti!$D$92-Vzdálenosti!$D$92*IF('Tabulky jízd'!W$5&gt;0,"1","0")</f>
        <v>0</v>
      </c>
      <c r="Y8" s="45">
        <f>2*'Tabulky jízd'!X$5*Vzdálenosti!$D$92-Vzdálenosti!$D$92*IF('Tabulky jízd'!X$5&gt;0,"1","0")</f>
        <v>3625</v>
      </c>
      <c r="Z8" s="45">
        <f>2*'Tabulky jízd'!Y$5*Vzdálenosti!$D$92-Vzdálenosti!$D$92*IF('Tabulky jízd'!Y$5&gt;0,"1","0")</f>
        <v>0</v>
      </c>
      <c r="AA8" s="45">
        <f>2*'Tabulky jízd'!Z$5*Vzdálenosti!$D$92-Vzdálenosti!$D$92*IF('Tabulky jízd'!Z$5&gt;0,"1","0")</f>
        <v>0</v>
      </c>
      <c r="AB8" s="45">
        <f>2*'Tabulky jízd'!AA$5*Vzdálenosti!$D$92-Vzdálenosti!$D$92*IF('Tabulky jízd'!AA$5&gt;0,"1","0")</f>
        <v>4625</v>
      </c>
      <c r="AC8" s="45">
        <f>2*'Tabulky jízd'!AB$5*Vzdálenosti!$D$92-Vzdálenosti!$D$92*IF('Tabulky jízd'!AB$5&gt;0,"1","0")</f>
        <v>0</v>
      </c>
      <c r="AD8" s="45">
        <f>2*'Tabulky jízd'!AC$5*Vzdálenosti!$D$92-Vzdálenosti!$D$92*IF('Tabulky jízd'!AC$5&gt;0,"1","0")</f>
        <v>0</v>
      </c>
      <c r="AE8" s="45">
        <f>2*'Tabulky jízd'!AD$5*Vzdálenosti!$D$92-Vzdálenosti!$D$92*IF('Tabulky jízd'!AD$5&gt;0,"1","0")</f>
        <v>4375</v>
      </c>
      <c r="AF8" s="45">
        <f>2*'Tabulky jízd'!AE$5*Vzdálenosti!$D$92-Vzdálenosti!$D$92*IF('Tabulky jízd'!AE$5&gt;0,"1","0")</f>
        <v>0</v>
      </c>
      <c r="AG8" s="45">
        <f>2*'Tabulky jízd'!AF$5*Vzdálenosti!$D$92-Vzdálenosti!$D$92*IF('Tabulky jízd'!AF$5&gt;0,"1","0")</f>
        <v>0</v>
      </c>
      <c r="AH8" s="45">
        <f>2*'Tabulky jízd'!AG$5*Vzdálenosti!$D$92-Vzdálenosti!$D$92*IF('Tabulky jízd'!AG$5&gt;0,"1","0")</f>
        <v>0</v>
      </c>
      <c r="AI8" s="45">
        <f>2*'Tabulky jízd'!AH$5*Vzdálenosti!$D$92-Vzdálenosti!$D$92*IF('Tabulky jízd'!AH$5&gt;0,"1","0")</f>
        <v>0</v>
      </c>
      <c r="AJ8" s="45">
        <f>2*'Tabulky jízd'!AI$5*Vzdálenosti!$D$92-Vzdálenosti!$D$92*IF('Tabulky jízd'!AI$5&gt;0,"1","0")</f>
        <v>0</v>
      </c>
      <c r="AK8" s="45">
        <f>2*'Tabulky jízd'!AJ$5*Vzdálenosti!$D$92-Vzdálenosti!$D$92*IF('Tabulky jízd'!AJ$5&gt;0,"1","0")</f>
        <v>2875</v>
      </c>
      <c r="AL8" s="45">
        <f>2*'Tabulky jízd'!AK$5*Vzdálenosti!$D$92-Vzdálenosti!$D$92*IF('Tabulky jízd'!AK$5&gt;0,"1","0")</f>
        <v>0</v>
      </c>
      <c r="AM8" s="45">
        <f>2*'Tabulky jízd'!AL$5*Vzdálenosti!$D$92-Vzdálenosti!$D$92*IF('Tabulky jízd'!AL$5&gt;0,"1","0")</f>
        <v>0</v>
      </c>
      <c r="AN8" s="45">
        <f>2*'Tabulky jízd'!AM$5*Vzdálenosti!$D$92-Vzdálenosti!$D$92*IF('Tabulky jízd'!AM$5&gt;0,"1","0")</f>
        <v>1875</v>
      </c>
      <c r="AO8" s="45">
        <f>2*'Tabulky jízd'!AN$5*Vzdálenosti!$D$92-Vzdálenosti!$D$92*IF('Tabulky jízd'!AN$5&gt;0,"1","0")</f>
        <v>0</v>
      </c>
      <c r="AP8" s="45">
        <f>2*'Tabulky jízd'!AO$5*Vzdálenosti!$D$92-Vzdálenosti!$D$92*IF('Tabulky jízd'!AO$5&gt;0,"1","0")</f>
        <v>0</v>
      </c>
      <c r="AQ8" s="45">
        <f>2*'Tabulky jízd'!AP$5*Vzdálenosti!$D$92-Vzdálenosti!$D$92*IF('Tabulky jízd'!AP$5&gt;0,"1","0")</f>
        <v>2875</v>
      </c>
      <c r="AR8" s="45">
        <f>2*'Tabulky jízd'!AQ$5*Vzdálenosti!$D$92-Vzdálenosti!$D$92*IF('Tabulky jízd'!AQ$5&gt;0,"1","0")</f>
        <v>0</v>
      </c>
      <c r="AS8" s="45">
        <f>2*'Tabulky jízd'!AR$5*Vzdálenosti!$D$92-Vzdálenosti!$D$92*IF('Tabulky jízd'!AR$5&gt;0,"1","0")</f>
        <v>0</v>
      </c>
      <c r="AT8" s="45">
        <f>2*'Tabulky jízd'!AS$5*Vzdálenosti!$D$92-Vzdálenosti!$D$92*IF('Tabulky jízd'!AS$5&gt;0,"1","0")</f>
        <v>3125</v>
      </c>
      <c r="AU8" s="45">
        <f>2*'Tabulky jízd'!AT$5*Vzdálenosti!$D$92-Vzdálenosti!$D$92*IF('Tabulky jízd'!AT$5&gt;0,"1","0")</f>
        <v>0</v>
      </c>
      <c r="AV8" s="45">
        <f>2*'Tabulky jízd'!AU$5*Vzdálenosti!$D$92-Vzdálenosti!$D$92*IF('Tabulky jízd'!AU$5&gt;0,"1","0")</f>
        <v>0</v>
      </c>
      <c r="AW8" s="45">
        <f>2*'Tabulky jízd'!AV$5*Vzdálenosti!$D$92-Vzdálenosti!$D$92*IF('Tabulky jízd'!AV$5&gt;0,"1","0")</f>
        <v>3625</v>
      </c>
      <c r="AX8" s="45">
        <f>2*'Tabulky jízd'!AW$5*Vzdálenosti!$D$92-Vzdálenosti!$D$92*IF('Tabulky jízd'!AW$5&gt;0,"1","0")</f>
        <v>0</v>
      </c>
      <c r="AY8" s="45">
        <f>2*'Tabulky jízd'!AX$5*Vzdálenosti!$D$92-Vzdálenosti!$D$92*IF('Tabulky jízd'!AX$5&gt;0,"1","0")</f>
        <v>0</v>
      </c>
      <c r="AZ8" s="45">
        <f>2*'Tabulky jízd'!AY$5*Vzdálenosti!$D$92-Vzdálenosti!$D$92*IF('Tabulky jízd'!AY$5&gt;0,"1","0")</f>
        <v>4375</v>
      </c>
      <c r="BA8" s="45">
        <f>2*'Tabulky jízd'!AZ$5*Vzdálenosti!$D$92-Vzdálenosti!$D$92*IF('Tabulky jízd'!AZ$5&gt;0,"1","0")</f>
        <v>0</v>
      </c>
      <c r="BB8" s="45">
        <f>2*'Tabulky jízd'!BA$5*Vzdálenosti!$D$92-Vzdálenosti!$D$92*IF('Tabulky jízd'!BA$5&gt;0,"1","0")</f>
        <v>0</v>
      </c>
      <c r="BC8" s="45">
        <f>2*'Tabulky jízd'!BB$5*Vzdálenosti!$D$92-Vzdálenosti!$D$92*IF('Tabulky jízd'!BB$5&gt;0,"1","0")</f>
        <v>4125</v>
      </c>
      <c r="BD8" s="45">
        <f>2*'Tabulky jízd'!BC$5*Vzdálenosti!$D$92-Vzdálenosti!$D$92*IF('Tabulky jízd'!BC$5&gt;0,"1","0")</f>
        <v>0</v>
      </c>
      <c r="BE8" s="45">
        <f>2*'Tabulky jízd'!BD$5*Vzdálenosti!$D$92-Vzdálenosti!$D$92*IF('Tabulky jízd'!BD$5&gt;0,"1","0")</f>
        <v>0</v>
      </c>
      <c r="BF8" s="45">
        <f>2*'Tabulky jízd'!BE$5*Vzdálenosti!$D$92-Vzdálenosti!$D$92*IF('Tabulky jízd'!BE$5&gt;0,"1","0")</f>
        <v>3875</v>
      </c>
      <c r="BG8" s="45">
        <f>2*'Tabulky jízd'!BF$5*Vzdálenosti!$D$92-Vzdálenosti!$D$92*IF('Tabulky jízd'!BF$5&gt;0,"1","0")</f>
        <v>0</v>
      </c>
      <c r="BH8" s="45">
        <f>2*'Tabulky jízd'!BG$5*Vzdálenosti!$D$92-Vzdálenosti!$D$92*IF('Tabulky jízd'!BG$5&gt;0,"1","0")</f>
        <v>0</v>
      </c>
      <c r="BI8" s="45">
        <f>2*'Tabulky jízd'!BH$5*Vzdálenosti!$D$92-Vzdálenosti!$D$92*IF('Tabulky jízd'!BH$5&gt;0,"1","0")</f>
        <v>3125</v>
      </c>
      <c r="BJ8" s="45">
        <f>2*'Tabulky jízd'!BI$5*Vzdálenosti!$D$92-Vzdálenosti!$D$92*IF('Tabulky jízd'!BI$5&gt;0,"1","0")</f>
        <v>0</v>
      </c>
      <c r="BK8" s="45">
        <f>2*'Tabulky jízd'!BJ$5*Vzdálenosti!$D$92-Vzdálenosti!$D$92*IF('Tabulky jízd'!BJ$5&gt;0,"1","0")</f>
        <v>0</v>
      </c>
      <c r="BL8" s="45">
        <f>2*'Tabulky jízd'!BK$5*Vzdálenosti!$D$92-Vzdálenosti!$D$92*IF('Tabulky jízd'!BK$5&gt;0,"1","0")</f>
        <v>4125</v>
      </c>
      <c r="BM8" s="45">
        <f>2*'Tabulky jízd'!BL$5*Vzdálenosti!$D$92-Vzdálenosti!$D$92*IF('Tabulky jízd'!BL$5&gt;0,"1","0")</f>
        <v>0</v>
      </c>
      <c r="BN8" s="45">
        <f>2*'Tabulky jízd'!BM$5*Vzdálenosti!$D$92-Vzdálenosti!$D$92*IF('Tabulky jízd'!BM$5&gt;0,"1","0")</f>
        <v>0</v>
      </c>
      <c r="BO8" s="45">
        <f>2*'Tabulky jízd'!BN$5*Vzdálenosti!$D$92-Vzdálenosti!$D$92*IF('Tabulky jízd'!BN$5&gt;0,"1","0")</f>
        <v>375</v>
      </c>
      <c r="BP8" s="45">
        <f>2*'Tabulky jízd'!BO$5*Vzdálenosti!$D$92-Vzdálenosti!$D$92*IF('Tabulky jízd'!BO$5&gt;0,"1","0")</f>
        <v>0</v>
      </c>
      <c r="BQ8" s="45">
        <f>2*'Tabulky jízd'!BP$5*Vzdálenosti!$D$92-Vzdálenosti!$D$92*IF('Tabulky jízd'!BP$5&gt;0,"1","0")</f>
        <v>0</v>
      </c>
      <c r="BR8" s="45">
        <f>2*'Tabulky jízd'!BQ$5*Vzdálenosti!$D$92-Vzdálenosti!$D$92*IF('Tabulky jízd'!BQ$5&gt;0,"1","0")</f>
        <v>4125</v>
      </c>
      <c r="BS8" s="45">
        <f>2*'Tabulky jízd'!BR$5*Vzdálenosti!$D$92-Vzdálenosti!$D$92*IF('Tabulky jízd'!BR$5&gt;0,"1","0")</f>
        <v>0</v>
      </c>
      <c r="BT8" s="45">
        <f>2*'Tabulky jízd'!BS$5*Vzdálenosti!$D$92-Vzdálenosti!$D$92*IF('Tabulky jízd'!BS$5&gt;0,"1","0")</f>
        <v>0</v>
      </c>
      <c r="BU8" s="45">
        <f>2*'Tabulky jízd'!BT$5*Vzdálenosti!$D$92-Vzdálenosti!$D$92*IF('Tabulky jízd'!BT$5&gt;0,"1","0")</f>
        <v>1875</v>
      </c>
      <c r="BV8" s="45">
        <f>2*'Tabulky jízd'!BU$5*Vzdálenosti!$D$92-Vzdálenosti!$D$92*IF('Tabulky jízd'!BU$5&gt;0,"1","0")</f>
        <v>0</v>
      </c>
      <c r="BW8" s="45">
        <f>2*'Tabulky jízd'!BV$5*Vzdálenosti!$D$92-Vzdálenosti!$D$92*IF('Tabulky jízd'!BV$5&gt;0,"1","0")</f>
        <v>0</v>
      </c>
      <c r="BX8" s="45">
        <f>2*'Tabulky jízd'!BW$5*Vzdálenosti!$D$92-Vzdálenosti!$D$92*IF('Tabulky jízd'!BW$5&gt;0,"1","0")</f>
        <v>2375</v>
      </c>
      <c r="BY8" s="45">
        <f>2*'Tabulky jízd'!BX$5*Vzdálenosti!$D$92-Vzdálenosti!$D$92*IF('Tabulky jízd'!BX$5&gt;0,"1","0")</f>
        <v>0</v>
      </c>
      <c r="BZ8" s="45">
        <f>2*'Tabulky jízd'!BY$5*Vzdálenosti!$D$92-Vzdálenosti!$D$92*IF('Tabulky jízd'!BY$5&gt;0,"1","0")</f>
        <v>0</v>
      </c>
      <c r="CA8" s="45">
        <f>2*'Tabulky jízd'!BZ$5*Vzdálenosti!$D$92-Vzdálenosti!$D$92*IF('Tabulky jízd'!BZ$5&gt;0,"1","0")</f>
        <v>4625</v>
      </c>
      <c r="CB8" s="45">
        <f>2*'Tabulky jízd'!CA$5*Vzdálenosti!$D$92-Vzdálenosti!$D$92*IF('Tabulky jízd'!CA$5&gt;0,"1","0")</f>
        <v>0</v>
      </c>
      <c r="CC8" s="45">
        <f>2*'Tabulky jízd'!CB$5*Vzdálenosti!$D$92-Vzdálenosti!$D$92*IF('Tabulky jízd'!CB$5&gt;0,"1","0")</f>
        <v>0</v>
      </c>
      <c r="CD8" s="45">
        <f>2*'Tabulky jízd'!CC$5*Vzdálenosti!$D$92-Vzdálenosti!$D$92*IF('Tabulky jízd'!CC$5&gt;0,"1","0")</f>
        <v>4125</v>
      </c>
      <c r="CE8" s="45">
        <f>2*'Tabulky jízd'!CD$5*Vzdálenosti!$D$92-Vzdálenosti!$D$92*IF('Tabulky jízd'!CD$5&gt;0,"1","0")</f>
        <v>0</v>
      </c>
      <c r="CF8" s="45">
        <f>2*'Tabulky jízd'!CE$5*Vzdálenosti!$D$92-Vzdálenosti!$D$92*IF('Tabulky jízd'!CE$5&gt;0,"1","0")</f>
        <v>0</v>
      </c>
      <c r="CG8" s="45">
        <f>2*'Tabulky jízd'!CF$5*Vzdálenosti!$D$92-Vzdálenosti!$D$92*IF('Tabulky jízd'!CF$5&gt;0,"1","0")</f>
        <v>3875</v>
      </c>
      <c r="CH8" s="45">
        <f>2*'Tabulky jízd'!CG$5*Vzdálenosti!$D$92-Vzdálenosti!$D$92*IF('Tabulky jízd'!CG$5&gt;0,"1","0")</f>
        <v>0</v>
      </c>
      <c r="CI8" s="45">
        <f>2*'Tabulky jízd'!CH$5*Vzdálenosti!$D$92-Vzdálenosti!$D$92*IF('Tabulky jízd'!CH$5&gt;0,"1","0")</f>
        <v>0</v>
      </c>
      <c r="CJ8" s="45">
        <f>2*'Tabulky jízd'!CI$5*Vzdálenosti!$D$92-Vzdálenosti!$D$92*IF('Tabulky jízd'!CI$5&gt;0,"1","0")</f>
        <v>1875</v>
      </c>
      <c r="CK8" s="45">
        <f>2*'Tabulky jízd'!CJ$5*Vzdálenosti!$D$92-Vzdálenosti!$D$92*IF('Tabulky jízd'!CJ$5&gt;0,"1","0")</f>
        <v>0</v>
      </c>
      <c r="CL8" s="45">
        <f>2*'Tabulky jízd'!CK$5*Vzdálenosti!$D$92-Vzdálenosti!$D$92*IF('Tabulky jízd'!CK$5&gt;0,"1","0")</f>
        <v>0</v>
      </c>
      <c r="CM8" s="45">
        <f>2*'Tabulky jízd'!CL$5*Vzdálenosti!$D$92-Vzdálenosti!$D$92*IF('Tabulky jízd'!CL$5&gt;0,"1","0")</f>
        <v>875</v>
      </c>
      <c r="CN8" s="45">
        <f>2*'Tabulky jízd'!CM$5*Vzdálenosti!$D$92-Vzdálenosti!$D$92*IF('Tabulky jízd'!CM$5&gt;0,"1","0")</f>
        <v>0</v>
      </c>
      <c r="CO8" s="45">
        <f>2*'Tabulky jízd'!CN$5*Vzdálenosti!$D$92-Vzdálenosti!$D$92*IF('Tabulky jízd'!CN$5&gt;0,"1","0")</f>
        <v>0</v>
      </c>
      <c r="CP8" s="45">
        <f>2*'Tabulky jízd'!CO$5*Vzdálenosti!$D$92-Vzdálenosti!$D$92*IF('Tabulky jízd'!CO$5&gt;0,"1","0")</f>
        <v>0</v>
      </c>
      <c r="CQ8" s="45">
        <f>2*'Tabulky jízd'!CP$5*Vzdálenosti!$D$92-Vzdálenosti!$D$92*IF('Tabulky jízd'!CP$5&gt;0,"1","0")</f>
        <v>0</v>
      </c>
      <c r="CR8" s="45">
        <f>2*'Tabulky jízd'!CQ$5*Vzdálenosti!$D$92-Vzdálenosti!$D$92*IF('Tabulky jízd'!CQ$5&gt;0,"1","0")</f>
        <v>0</v>
      </c>
      <c r="CS8" s="45">
        <f>2*'Tabulky jízd'!CR$5*Vzdálenosti!$D$92-Vzdálenosti!$D$92*IF('Tabulky jízd'!CR$5&gt;0,"1","0")</f>
        <v>2125</v>
      </c>
      <c r="CT8" s="45">
        <f>2*'Tabulky jízd'!CS$5*Vzdálenosti!$D$92-Vzdálenosti!$D$92*IF('Tabulky jízd'!CS$5&gt;0,"1","0")</f>
        <v>0</v>
      </c>
      <c r="CU8" s="45">
        <f>2*'Tabulky jízd'!CT$5*Vzdálenosti!$D$92-Vzdálenosti!$D$92*IF('Tabulky jízd'!CT$5&gt;0,"1","0")</f>
        <v>0</v>
      </c>
      <c r="CV8" s="45">
        <f>2*'Tabulky jízd'!CU$5*Vzdálenosti!$D$92-Vzdálenosti!$D$92*IF('Tabulky jízd'!CU$5&gt;0,"1","0")</f>
        <v>2875</v>
      </c>
      <c r="CW8" s="45">
        <f>2*'Tabulky jízd'!CV$5*Vzdálenosti!$D$92-Vzdálenosti!$D$92*IF('Tabulky jízd'!CV$5&gt;0,"1","0")</f>
        <v>0</v>
      </c>
      <c r="CX8" s="47">
        <f t="shared" si="0"/>
        <v>94625</v>
      </c>
      <c r="CY8" s="47" t="s">
        <v>64</v>
      </c>
      <c r="CZ8" s="28">
        <f>Vzdálenosti!$D$96</f>
        <v>66.749146293233807</v>
      </c>
      <c r="DA8" s="79">
        <f t="shared" si="2"/>
        <v>63161.379679972488</v>
      </c>
      <c r="DB8" s="224">
        <f>SUM(DA8:DA11)</f>
        <v>101341.28998569091</v>
      </c>
    </row>
    <row r="9" spans="1:106" s="15" customFormat="1" x14ac:dyDescent="0.25">
      <c r="A9" s="228"/>
      <c r="B9" s="45" t="s">
        <v>54</v>
      </c>
      <c r="C9" s="45" t="s">
        <v>4</v>
      </c>
      <c r="D9" s="135" t="s">
        <v>312</v>
      </c>
      <c r="E9" s="45" t="s">
        <v>60</v>
      </c>
      <c r="F9" s="45">
        <v>1</v>
      </c>
      <c r="G9" s="45"/>
      <c r="H9" s="47"/>
      <c r="I9" s="45">
        <f>2*'Tabulky jízd'!H$5*Vzdálenosti!$E$92-Vzdálenosti!$E$92*IF('Tabulky jízd'!H$5&gt;0,"1","0")</f>
        <v>0</v>
      </c>
      <c r="J9" s="45">
        <f>2*'Tabulky jízd'!I$5*Vzdálenosti!$E$92-Vzdálenosti!$E$92*IF('Tabulky jízd'!I$5&gt;0,"1","0")</f>
        <v>4023</v>
      </c>
      <c r="K9" s="45">
        <f>2*'Tabulky jízd'!J$5*Vzdálenosti!$E$92-Vzdálenosti!$E$92*IF('Tabulky jízd'!J$5&gt;0,"1","0")</f>
        <v>0</v>
      </c>
      <c r="L9" s="45">
        <f>2*'Tabulky jízd'!K$5*Vzdálenosti!$E$92-Vzdálenosti!$E$92*IF('Tabulky jízd'!K$5&gt;0,"1","0")</f>
        <v>0</v>
      </c>
      <c r="M9" s="45">
        <f>2*'Tabulky jízd'!L$5*Vzdálenosti!$E$92-Vzdálenosti!$E$92*IF('Tabulky jízd'!L$5&gt;0,"1","0")</f>
        <v>3725</v>
      </c>
      <c r="N9" s="45">
        <f>2*'Tabulky jízd'!M$5*Vzdálenosti!$E$92-Vzdálenosti!$E$92*IF('Tabulky jízd'!M$5&gt;0,"1","0")</f>
        <v>0</v>
      </c>
      <c r="O9" s="45">
        <f>2*'Tabulky jízd'!N$5*Vzdálenosti!$E$92-Vzdálenosti!$E$92*IF('Tabulky jízd'!N$5&gt;0,"1","0")</f>
        <v>0</v>
      </c>
      <c r="P9" s="45">
        <f>2*'Tabulky jízd'!O$5*Vzdálenosti!$E$92-Vzdálenosti!$E$92*IF('Tabulky jízd'!O$5&gt;0,"1","0")</f>
        <v>4917</v>
      </c>
      <c r="Q9" s="45">
        <f>2*'Tabulky jízd'!P$5*Vzdálenosti!$E$92-Vzdálenosti!$E$92*IF('Tabulky jízd'!P$5&gt;0,"1","0")</f>
        <v>0</v>
      </c>
      <c r="R9" s="45">
        <f>2*'Tabulky jízd'!Q$5*Vzdálenosti!$E$92-Vzdálenosti!$E$92*IF('Tabulky jízd'!Q$5&gt;0,"1","0")</f>
        <v>0</v>
      </c>
      <c r="S9" s="45">
        <f>2*'Tabulky jízd'!R$5*Vzdálenosti!$E$92-Vzdálenosti!$E$92*IF('Tabulky jízd'!R$5&gt;0,"1","0")</f>
        <v>4917</v>
      </c>
      <c r="T9" s="45">
        <f>2*'Tabulky jízd'!S$5*Vzdálenosti!$E$92-Vzdálenosti!$E$92*IF('Tabulky jízd'!S$5&gt;0,"1","0")</f>
        <v>0</v>
      </c>
      <c r="U9" s="45">
        <f>2*'Tabulky jízd'!T$5*Vzdálenosti!$E$92-Vzdálenosti!$E$92*IF('Tabulky jízd'!T$5&gt;0,"1","0")</f>
        <v>0</v>
      </c>
      <c r="V9" s="45">
        <f>2*'Tabulky jízd'!U$5*Vzdálenosti!$E$92-Vzdálenosti!$E$92*IF('Tabulky jízd'!U$5&gt;0,"1","0")</f>
        <v>4917</v>
      </c>
      <c r="W9" s="45">
        <f>2*'Tabulky jízd'!V$5*Vzdálenosti!$E$92-Vzdálenosti!$E$92*IF('Tabulky jízd'!V$5&gt;0,"1","0")</f>
        <v>0</v>
      </c>
      <c r="X9" s="45">
        <f>2*'Tabulky jízd'!W$5*Vzdálenosti!$E$92-Vzdálenosti!$E$92*IF('Tabulky jízd'!W$5&gt;0,"1","0")</f>
        <v>0</v>
      </c>
      <c r="Y9" s="45">
        <f>2*'Tabulky jízd'!X$5*Vzdálenosti!$E$92-Vzdálenosti!$E$92*IF('Tabulky jízd'!X$5&gt;0,"1","0")</f>
        <v>4321</v>
      </c>
      <c r="Z9" s="45">
        <f>2*'Tabulky jízd'!Y$5*Vzdálenosti!$E$92-Vzdálenosti!$E$92*IF('Tabulky jízd'!Y$5&gt;0,"1","0")</f>
        <v>0</v>
      </c>
      <c r="AA9" s="45">
        <f>2*'Tabulky jízd'!Z$5*Vzdálenosti!$E$92-Vzdálenosti!$E$92*IF('Tabulky jízd'!Z$5&gt;0,"1","0")</f>
        <v>0</v>
      </c>
      <c r="AB9" s="45">
        <f>2*'Tabulky jízd'!AA$5*Vzdálenosti!$E$92-Vzdálenosti!$E$92*IF('Tabulky jízd'!AA$5&gt;0,"1","0")</f>
        <v>5513</v>
      </c>
      <c r="AC9" s="45">
        <f>2*'Tabulky jízd'!AB$5*Vzdálenosti!$E$92-Vzdálenosti!$E$92*IF('Tabulky jízd'!AB$5&gt;0,"1","0")</f>
        <v>0</v>
      </c>
      <c r="AD9" s="45">
        <f>2*'Tabulky jízd'!AC$5*Vzdálenosti!$E$92-Vzdálenosti!$E$92*IF('Tabulky jízd'!AC$5&gt;0,"1","0")</f>
        <v>0</v>
      </c>
      <c r="AE9" s="45">
        <f>2*'Tabulky jízd'!AD$5*Vzdálenosti!$E$92-Vzdálenosti!$E$92*IF('Tabulky jízd'!AD$5&gt;0,"1","0")</f>
        <v>5215</v>
      </c>
      <c r="AF9" s="45">
        <f>2*'Tabulky jízd'!AE$5*Vzdálenosti!$E$92-Vzdálenosti!$E$92*IF('Tabulky jízd'!AE$5&gt;0,"1","0")</f>
        <v>0</v>
      </c>
      <c r="AG9" s="45">
        <f>2*'Tabulky jízd'!AF$5*Vzdálenosti!$E$92-Vzdálenosti!$E$92*IF('Tabulky jízd'!AF$5&gt;0,"1","0")</f>
        <v>0</v>
      </c>
      <c r="AH9" s="45">
        <f>2*'Tabulky jízd'!AG$5*Vzdálenosti!$E$92-Vzdálenosti!$E$92*IF('Tabulky jízd'!AG$5&gt;0,"1","0")</f>
        <v>0</v>
      </c>
      <c r="AI9" s="45">
        <f>2*'Tabulky jízd'!AH$5*Vzdálenosti!$E$92-Vzdálenosti!$E$92*IF('Tabulky jízd'!AH$5&gt;0,"1","0")</f>
        <v>0</v>
      </c>
      <c r="AJ9" s="45">
        <f>2*'Tabulky jízd'!AI$5*Vzdálenosti!$E$92-Vzdálenosti!$E$92*IF('Tabulky jízd'!AI$5&gt;0,"1","0")</f>
        <v>0</v>
      </c>
      <c r="AK9" s="45">
        <f>2*'Tabulky jízd'!AJ$5*Vzdálenosti!$E$92-Vzdálenosti!$E$92*IF('Tabulky jízd'!AJ$5&gt;0,"1","0")</f>
        <v>3427</v>
      </c>
      <c r="AL9" s="45">
        <f>2*'Tabulky jízd'!AK$5*Vzdálenosti!$E$92-Vzdálenosti!$E$92*IF('Tabulky jízd'!AK$5&gt;0,"1","0")</f>
        <v>0</v>
      </c>
      <c r="AM9" s="45">
        <f>2*'Tabulky jízd'!AL$5*Vzdálenosti!$E$92-Vzdálenosti!$E$92*IF('Tabulky jízd'!AL$5&gt;0,"1","0")</f>
        <v>0</v>
      </c>
      <c r="AN9" s="45">
        <f>2*'Tabulky jízd'!AM$5*Vzdálenosti!$E$92-Vzdálenosti!$E$92*IF('Tabulky jízd'!AM$5&gt;0,"1","0")</f>
        <v>2235</v>
      </c>
      <c r="AO9" s="45">
        <f>2*'Tabulky jízd'!AN$5*Vzdálenosti!$E$92-Vzdálenosti!$E$92*IF('Tabulky jízd'!AN$5&gt;0,"1","0")</f>
        <v>0</v>
      </c>
      <c r="AP9" s="45">
        <f>2*'Tabulky jízd'!AO$5*Vzdálenosti!$E$92-Vzdálenosti!$E$92*IF('Tabulky jízd'!AO$5&gt;0,"1","0")</f>
        <v>0</v>
      </c>
      <c r="AQ9" s="45">
        <f>2*'Tabulky jízd'!AP$5*Vzdálenosti!$E$92-Vzdálenosti!$E$92*IF('Tabulky jízd'!AP$5&gt;0,"1","0")</f>
        <v>3427</v>
      </c>
      <c r="AR9" s="45">
        <f>2*'Tabulky jízd'!AQ$5*Vzdálenosti!$E$92-Vzdálenosti!$E$92*IF('Tabulky jízd'!AQ$5&gt;0,"1","0")</f>
        <v>0</v>
      </c>
      <c r="AS9" s="45">
        <f>2*'Tabulky jízd'!AR$5*Vzdálenosti!$E$92-Vzdálenosti!$E$92*IF('Tabulky jízd'!AR$5&gt;0,"1","0")</f>
        <v>0</v>
      </c>
      <c r="AT9" s="45">
        <f>2*'Tabulky jízd'!AS$5*Vzdálenosti!$E$92-Vzdálenosti!$E$92*IF('Tabulky jízd'!AS$5&gt;0,"1","0")</f>
        <v>3725</v>
      </c>
      <c r="AU9" s="45">
        <f>2*'Tabulky jízd'!AT$5*Vzdálenosti!$E$92-Vzdálenosti!$E$92*IF('Tabulky jízd'!AT$5&gt;0,"1","0")</f>
        <v>0</v>
      </c>
      <c r="AV9" s="45">
        <f>2*'Tabulky jízd'!AU$5*Vzdálenosti!$E$92-Vzdálenosti!$E$92*IF('Tabulky jízd'!AU$5&gt;0,"1","0")</f>
        <v>0</v>
      </c>
      <c r="AW9" s="45">
        <f>2*'Tabulky jízd'!AV$5*Vzdálenosti!$E$92-Vzdálenosti!$E$92*IF('Tabulky jízd'!AV$5&gt;0,"1","0")</f>
        <v>4321</v>
      </c>
      <c r="AX9" s="45">
        <f>2*'Tabulky jízd'!AW$5*Vzdálenosti!$E$92-Vzdálenosti!$E$92*IF('Tabulky jízd'!AW$5&gt;0,"1","0")</f>
        <v>0</v>
      </c>
      <c r="AY9" s="45">
        <f>2*'Tabulky jízd'!AX$5*Vzdálenosti!$E$92-Vzdálenosti!$E$92*IF('Tabulky jízd'!AX$5&gt;0,"1","0")</f>
        <v>0</v>
      </c>
      <c r="AZ9" s="45">
        <f>2*'Tabulky jízd'!AY$5*Vzdálenosti!$E$92-Vzdálenosti!$E$92*IF('Tabulky jízd'!AY$5&gt;0,"1","0")</f>
        <v>5215</v>
      </c>
      <c r="BA9" s="45">
        <f>2*'Tabulky jízd'!AZ$5*Vzdálenosti!$E$92-Vzdálenosti!$E$92*IF('Tabulky jízd'!AZ$5&gt;0,"1","0")</f>
        <v>0</v>
      </c>
      <c r="BB9" s="45">
        <f>2*'Tabulky jízd'!BA$5*Vzdálenosti!$E$92-Vzdálenosti!$E$92*IF('Tabulky jízd'!BA$5&gt;0,"1","0")</f>
        <v>0</v>
      </c>
      <c r="BC9" s="45">
        <f>2*'Tabulky jízd'!BB$5*Vzdálenosti!$E$92-Vzdálenosti!$E$92*IF('Tabulky jízd'!BB$5&gt;0,"1","0")</f>
        <v>4917</v>
      </c>
      <c r="BD9" s="45">
        <f>2*'Tabulky jízd'!BC$5*Vzdálenosti!$E$92-Vzdálenosti!$E$92*IF('Tabulky jízd'!BC$5&gt;0,"1","0")</f>
        <v>0</v>
      </c>
      <c r="BE9" s="45">
        <f>2*'Tabulky jízd'!BD$5*Vzdálenosti!$E$92-Vzdálenosti!$E$92*IF('Tabulky jízd'!BD$5&gt;0,"1","0")</f>
        <v>0</v>
      </c>
      <c r="BF9" s="45">
        <f>2*'Tabulky jízd'!BE$5*Vzdálenosti!$E$92-Vzdálenosti!$E$92*IF('Tabulky jízd'!BE$5&gt;0,"1","0")</f>
        <v>4619</v>
      </c>
      <c r="BG9" s="45">
        <f>2*'Tabulky jízd'!BF$5*Vzdálenosti!$E$92-Vzdálenosti!$E$92*IF('Tabulky jízd'!BF$5&gt;0,"1","0")</f>
        <v>0</v>
      </c>
      <c r="BH9" s="45">
        <f>2*'Tabulky jízd'!BG$5*Vzdálenosti!$E$92-Vzdálenosti!$E$92*IF('Tabulky jízd'!BG$5&gt;0,"1","0")</f>
        <v>0</v>
      </c>
      <c r="BI9" s="45">
        <f>2*'Tabulky jízd'!BH$5*Vzdálenosti!$E$92-Vzdálenosti!$E$92*IF('Tabulky jízd'!BH$5&gt;0,"1","0")</f>
        <v>3725</v>
      </c>
      <c r="BJ9" s="45">
        <f>2*'Tabulky jízd'!BI$5*Vzdálenosti!$E$92-Vzdálenosti!$E$92*IF('Tabulky jízd'!BI$5&gt;0,"1","0")</f>
        <v>0</v>
      </c>
      <c r="BK9" s="45">
        <f>2*'Tabulky jízd'!BJ$5*Vzdálenosti!$E$92-Vzdálenosti!$E$92*IF('Tabulky jízd'!BJ$5&gt;0,"1","0")</f>
        <v>0</v>
      </c>
      <c r="BL9" s="45">
        <f>2*'Tabulky jízd'!BK$5*Vzdálenosti!$E$92-Vzdálenosti!$E$92*IF('Tabulky jízd'!BK$5&gt;0,"1","0")</f>
        <v>4917</v>
      </c>
      <c r="BM9" s="45">
        <f>2*'Tabulky jízd'!BL$5*Vzdálenosti!$E$92-Vzdálenosti!$E$92*IF('Tabulky jízd'!BL$5&gt;0,"1","0")</f>
        <v>0</v>
      </c>
      <c r="BN9" s="45">
        <f>2*'Tabulky jízd'!BM$5*Vzdálenosti!$E$92-Vzdálenosti!$E$92*IF('Tabulky jízd'!BM$5&gt;0,"1","0")</f>
        <v>0</v>
      </c>
      <c r="BO9" s="45">
        <f>2*'Tabulky jízd'!BN$5*Vzdálenosti!$E$92-Vzdálenosti!$E$92*IF('Tabulky jízd'!BN$5&gt;0,"1","0")</f>
        <v>447</v>
      </c>
      <c r="BP9" s="45">
        <f>2*'Tabulky jízd'!BO$5*Vzdálenosti!$E$92-Vzdálenosti!$E$92*IF('Tabulky jízd'!BO$5&gt;0,"1","0")</f>
        <v>0</v>
      </c>
      <c r="BQ9" s="45">
        <f>2*'Tabulky jízd'!BP$5*Vzdálenosti!$E$92-Vzdálenosti!$E$92*IF('Tabulky jízd'!BP$5&gt;0,"1","0")</f>
        <v>0</v>
      </c>
      <c r="BR9" s="45">
        <f>2*'Tabulky jízd'!BQ$5*Vzdálenosti!$E$92-Vzdálenosti!$E$92*IF('Tabulky jízd'!BQ$5&gt;0,"1","0")</f>
        <v>4917</v>
      </c>
      <c r="BS9" s="45">
        <f>2*'Tabulky jízd'!BR$5*Vzdálenosti!$E$92-Vzdálenosti!$E$92*IF('Tabulky jízd'!BR$5&gt;0,"1","0")</f>
        <v>0</v>
      </c>
      <c r="BT9" s="45">
        <f>2*'Tabulky jízd'!BS$5*Vzdálenosti!$E$92-Vzdálenosti!$E$92*IF('Tabulky jízd'!BS$5&gt;0,"1","0")</f>
        <v>0</v>
      </c>
      <c r="BU9" s="45">
        <f>2*'Tabulky jízd'!BT$5*Vzdálenosti!$E$92-Vzdálenosti!$E$92*IF('Tabulky jízd'!BT$5&gt;0,"1","0")</f>
        <v>2235</v>
      </c>
      <c r="BV9" s="45">
        <f>2*'Tabulky jízd'!BU$5*Vzdálenosti!$E$92-Vzdálenosti!$E$92*IF('Tabulky jízd'!BU$5&gt;0,"1","0")</f>
        <v>0</v>
      </c>
      <c r="BW9" s="45">
        <f>2*'Tabulky jízd'!BV$5*Vzdálenosti!$E$92-Vzdálenosti!$E$92*IF('Tabulky jízd'!BV$5&gt;0,"1","0")</f>
        <v>0</v>
      </c>
      <c r="BX9" s="45">
        <f>2*'Tabulky jízd'!BW$5*Vzdálenosti!$E$92-Vzdálenosti!$E$92*IF('Tabulky jízd'!BW$5&gt;0,"1","0")</f>
        <v>2831</v>
      </c>
      <c r="BY9" s="45">
        <f>2*'Tabulky jízd'!BX$5*Vzdálenosti!$E$92-Vzdálenosti!$E$92*IF('Tabulky jízd'!BX$5&gt;0,"1","0")</f>
        <v>0</v>
      </c>
      <c r="BZ9" s="45">
        <f>2*'Tabulky jízd'!BY$5*Vzdálenosti!$E$92-Vzdálenosti!$E$92*IF('Tabulky jízd'!BY$5&gt;0,"1","0")</f>
        <v>0</v>
      </c>
      <c r="CA9" s="45">
        <f>2*'Tabulky jízd'!BZ$5*Vzdálenosti!$E$92-Vzdálenosti!$E$92*IF('Tabulky jízd'!BZ$5&gt;0,"1","0")</f>
        <v>5513</v>
      </c>
      <c r="CB9" s="45">
        <f>2*'Tabulky jízd'!CA$5*Vzdálenosti!$E$92-Vzdálenosti!$E$92*IF('Tabulky jízd'!CA$5&gt;0,"1","0")</f>
        <v>0</v>
      </c>
      <c r="CC9" s="45">
        <f>2*'Tabulky jízd'!CB$5*Vzdálenosti!$E$92-Vzdálenosti!$E$92*IF('Tabulky jízd'!CB$5&gt;0,"1","0")</f>
        <v>0</v>
      </c>
      <c r="CD9" s="45">
        <f>2*'Tabulky jízd'!CC$5*Vzdálenosti!$E$92-Vzdálenosti!$E$92*IF('Tabulky jízd'!CC$5&gt;0,"1","0")</f>
        <v>4917</v>
      </c>
      <c r="CE9" s="45">
        <f>2*'Tabulky jízd'!CD$5*Vzdálenosti!$E$92-Vzdálenosti!$E$92*IF('Tabulky jízd'!CD$5&gt;0,"1","0")</f>
        <v>0</v>
      </c>
      <c r="CF9" s="45">
        <f>2*'Tabulky jízd'!CE$5*Vzdálenosti!$E$92-Vzdálenosti!$E$92*IF('Tabulky jízd'!CE$5&gt;0,"1","0")</f>
        <v>0</v>
      </c>
      <c r="CG9" s="45">
        <f>2*'Tabulky jízd'!CF$5*Vzdálenosti!$E$92-Vzdálenosti!$E$92*IF('Tabulky jízd'!CF$5&gt;0,"1","0")</f>
        <v>4619</v>
      </c>
      <c r="CH9" s="45">
        <f>2*'Tabulky jízd'!CG$5*Vzdálenosti!$E$92-Vzdálenosti!$E$92*IF('Tabulky jízd'!CG$5&gt;0,"1","0")</f>
        <v>0</v>
      </c>
      <c r="CI9" s="45">
        <f>2*'Tabulky jízd'!CH$5*Vzdálenosti!$E$92-Vzdálenosti!$E$92*IF('Tabulky jízd'!CH$5&gt;0,"1","0")</f>
        <v>0</v>
      </c>
      <c r="CJ9" s="45">
        <f>2*'Tabulky jízd'!CI$5*Vzdálenosti!$E$92-Vzdálenosti!$E$92*IF('Tabulky jízd'!CI$5&gt;0,"1","0")</f>
        <v>2235</v>
      </c>
      <c r="CK9" s="45">
        <f>2*'Tabulky jízd'!CJ$5*Vzdálenosti!$E$92-Vzdálenosti!$E$92*IF('Tabulky jízd'!CJ$5&gt;0,"1","0")</f>
        <v>0</v>
      </c>
      <c r="CL9" s="45">
        <f>2*'Tabulky jízd'!CK$5*Vzdálenosti!$E$92-Vzdálenosti!$E$92*IF('Tabulky jízd'!CK$5&gt;0,"1","0")</f>
        <v>0</v>
      </c>
      <c r="CM9" s="45">
        <f>2*'Tabulky jízd'!CL$5*Vzdálenosti!$E$92-Vzdálenosti!$E$92*IF('Tabulky jízd'!CL$5&gt;0,"1","0")</f>
        <v>1043</v>
      </c>
      <c r="CN9" s="45">
        <f>2*'Tabulky jízd'!CM$5*Vzdálenosti!$E$92-Vzdálenosti!$E$92*IF('Tabulky jízd'!CM$5&gt;0,"1","0")</f>
        <v>0</v>
      </c>
      <c r="CO9" s="45">
        <f>2*'Tabulky jízd'!CN$5*Vzdálenosti!$E$92-Vzdálenosti!$E$92*IF('Tabulky jízd'!CN$5&gt;0,"1","0")</f>
        <v>0</v>
      </c>
      <c r="CP9" s="45">
        <f>2*'Tabulky jízd'!CO$5*Vzdálenosti!$E$92-Vzdálenosti!$E$92*IF('Tabulky jízd'!CO$5&gt;0,"1","0")</f>
        <v>0</v>
      </c>
      <c r="CQ9" s="45">
        <f>2*'Tabulky jízd'!CP$5*Vzdálenosti!$E$92-Vzdálenosti!$E$92*IF('Tabulky jízd'!CP$5&gt;0,"1","0")</f>
        <v>0</v>
      </c>
      <c r="CR9" s="45">
        <f>2*'Tabulky jízd'!CQ$5*Vzdálenosti!$E$92-Vzdálenosti!$E$92*IF('Tabulky jízd'!CQ$5&gt;0,"1","0")</f>
        <v>0</v>
      </c>
      <c r="CS9" s="45">
        <f>2*'Tabulky jízd'!CR$5*Vzdálenosti!$E$92-Vzdálenosti!$E$92*IF('Tabulky jízd'!CR$5&gt;0,"1","0")</f>
        <v>2533</v>
      </c>
      <c r="CT9" s="45">
        <f>2*'Tabulky jízd'!CS$5*Vzdálenosti!$E$92-Vzdálenosti!$E$92*IF('Tabulky jízd'!CS$5&gt;0,"1","0")</f>
        <v>0</v>
      </c>
      <c r="CU9" s="45">
        <f>2*'Tabulky jízd'!CT$5*Vzdálenosti!$E$92-Vzdálenosti!$E$92*IF('Tabulky jízd'!CT$5&gt;0,"1","0")</f>
        <v>0</v>
      </c>
      <c r="CV9" s="45">
        <f>2*'Tabulky jízd'!CU$5*Vzdálenosti!$E$92-Vzdálenosti!$E$92*IF('Tabulky jízd'!CU$5&gt;0,"1","0")</f>
        <v>3427</v>
      </c>
      <c r="CW9" s="45">
        <f>2*'Tabulky jízd'!CV$5*Vzdálenosti!$E$92-Vzdálenosti!$E$92*IF('Tabulky jízd'!CV$5&gt;0,"1","0")</f>
        <v>0</v>
      </c>
      <c r="CX9" s="47">
        <f t="shared" ref="CX9:CX11" si="3">SUM(I9:CW9)</f>
        <v>112793</v>
      </c>
      <c r="CY9" s="47" t="s">
        <v>54</v>
      </c>
      <c r="CZ9" s="28">
        <f>Vzdálenosti!$E$96</f>
        <v>23.339289282201047</v>
      </c>
      <c r="DA9" s="79">
        <f t="shared" si="2"/>
        <v>26325.084560073028</v>
      </c>
      <c r="DB9" s="224"/>
    </row>
    <row r="10" spans="1:106" s="15" customFormat="1" x14ac:dyDescent="0.25">
      <c r="A10" s="228"/>
      <c r="B10" s="45" t="s">
        <v>54</v>
      </c>
      <c r="C10" s="45" t="s">
        <v>4</v>
      </c>
      <c r="D10" s="135" t="s">
        <v>312</v>
      </c>
      <c r="E10" s="45" t="s">
        <v>60</v>
      </c>
      <c r="F10" s="45">
        <v>1</v>
      </c>
      <c r="G10" s="45"/>
      <c r="H10" s="47"/>
      <c r="I10" s="45">
        <f>2*'Tabulky jízd'!H$5*Vzdálenosti!$F$92-Vzdálenosti!$F$92*IF('Tabulky jízd'!H$5&gt;0,"1","0")</f>
        <v>0</v>
      </c>
      <c r="J10" s="45">
        <f>2*'Tabulky jízd'!I$5*Vzdálenosti!$F$92-Vzdálenosti!$F$92*IF('Tabulky jízd'!I$5&gt;0,"1","0")</f>
        <v>4266</v>
      </c>
      <c r="K10" s="45">
        <f>2*'Tabulky jízd'!J$5*Vzdálenosti!$F$92-Vzdálenosti!$F$92*IF('Tabulky jízd'!J$5&gt;0,"1","0")</f>
        <v>0</v>
      </c>
      <c r="L10" s="45">
        <f>2*'Tabulky jízd'!K$5*Vzdálenosti!$F$92-Vzdálenosti!$F$92*IF('Tabulky jízd'!K$5&gt;0,"1","0")</f>
        <v>0</v>
      </c>
      <c r="M10" s="45">
        <f>2*'Tabulky jízd'!L$5*Vzdálenosti!$F$92-Vzdálenosti!$F$92*IF('Tabulky jízd'!L$5&gt;0,"1","0")</f>
        <v>3950</v>
      </c>
      <c r="N10" s="45">
        <f>2*'Tabulky jízd'!M$5*Vzdálenosti!$F$92-Vzdálenosti!$F$92*IF('Tabulky jízd'!M$5&gt;0,"1","0")</f>
        <v>0</v>
      </c>
      <c r="O10" s="45">
        <f>2*'Tabulky jízd'!N$5*Vzdálenosti!$F$92-Vzdálenosti!$F$92*IF('Tabulky jízd'!N$5&gt;0,"1","0")</f>
        <v>0</v>
      </c>
      <c r="P10" s="45">
        <f>2*'Tabulky jízd'!O$5*Vzdálenosti!$F$92-Vzdálenosti!$F$92*IF('Tabulky jízd'!O$5&gt;0,"1","0")</f>
        <v>5214</v>
      </c>
      <c r="Q10" s="45">
        <f>2*'Tabulky jízd'!P$5*Vzdálenosti!$F$92-Vzdálenosti!$F$92*IF('Tabulky jízd'!P$5&gt;0,"1","0")</f>
        <v>0</v>
      </c>
      <c r="R10" s="45">
        <f>2*'Tabulky jízd'!Q$5*Vzdálenosti!$F$92-Vzdálenosti!$F$92*IF('Tabulky jízd'!Q$5&gt;0,"1","0")</f>
        <v>0</v>
      </c>
      <c r="S10" s="45">
        <f>2*'Tabulky jízd'!R$5*Vzdálenosti!$F$92-Vzdálenosti!$F$92*IF('Tabulky jízd'!R$5&gt;0,"1","0")</f>
        <v>5214</v>
      </c>
      <c r="T10" s="45">
        <f>2*'Tabulky jízd'!S$5*Vzdálenosti!$F$92-Vzdálenosti!$F$92*IF('Tabulky jízd'!S$5&gt;0,"1","0")</f>
        <v>0</v>
      </c>
      <c r="U10" s="45">
        <f>2*'Tabulky jízd'!T$5*Vzdálenosti!$F$92-Vzdálenosti!$F$92*IF('Tabulky jízd'!T$5&gt;0,"1","0")</f>
        <v>0</v>
      </c>
      <c r="V10" s="45">
        <f>2*'Tabulky jízd'!U$5*Vzdálenosti!$F$92-Vzdálenosti!$F$92*IF('Tabulky jízd'!U$5&gt;0,"1","0")</f>
        <v>5214</v>
      </c>
      <c r="W10" s="45">
        <f>2*'Tabulky jízd'!V$5*Vzdálenosti!$F$92-Vzdálenosti!$F$92*IF('Tabulky jízd'!V$5&gt;0,"1","0")</f>
        <v>0</v>
      </c>
      <c r="X10" s="45">
        <f>2*'Tabulky jízd'!W$5*Vzdálenosti!$F$92-Vzdálenosti!$F$92*IF('Tabulky jízd'!W$5&gt;0,"1","0")</f>
        <v>0</v>
      </c>
      <c r="Y10" s="45">
        <f>2*'Tabulky jízd'!X$5*Vzdálenosti!$F$92-Vzdálenosti!$F$92*IF('Tabulky jízd'!X$5&gt;0,"1","0")</f>
        <v>4582</v>
      </c>
      <c r="Z10" s="45">
        <f>2*'Tabulky jízd'!Y$5*Vzdálenosti!$F$92-Vzdálenosti!$F$92*IF('Tabulky jízd'!Y$5&gt;0,"1","0")</f>
        <v>0</v>
      </c>
      <c r="AA10" s="45">
        <f>2*'Tabulky jízd'!Z$5*Vzdálenosti!$F$92-Vzdálenosti!$F$92*IF('Tabulky jízd'!Z$5&gt;0,"1","0")</f>
        <v>0</v>
      </c>
      <c r="AB10" s="45">
        <f>2*'Tabulky jízd'!AA$5*Vzdálenosti!$F$92-Vzdálenosti!$F$92*IF('Tabulky jízd'!AA$5&gt;0,"1","0")</f>
        <v>5846</v>
      </c>
      <c r="AC10" s="45">
        <f>2*'Tabulky jízd'!AB$5*Vzdálenosti!$F$92-Vzdálenosti!$F$92*IF('Tabulky jízd'!AB$5&gt;0,"1","0")</f>
        <v>0</v>
      </c>
      <c r="AD10" s="45">
        <f>2*'Tabulky jízd'!AC$5*Vzdálenosti!$F$92-Vzdálenosti!$F$92*IF('Tabulky jízd'!AC$5&gt;0,"1","0")</f>
        <v>0</v>
      </c>
      <c r="AE10" s="45">
        <f>2*'Tabulky jízd'!AD$5*Vzdálenosti!$F$92-Vzdálenosti!$F$92*IF('Tabulky jízd'!AD$5&gt;0,"1","0")</f>
        <v>5530</v>
      </c>
      <c r="AF10" s="45">
        <f>2*'Tabulky jízd'!AE$5*Vzdálenosti!$F$92-Vzdálenosti!$F$92*IF('Tabulky jízd'!AE$5&gt;0,"1","0")</f>
        <v>0</v>
      </c>
      <c r="AG10" s="45">
        <f>2*'Tabulky jízd'!AF$5*Vzdálenosti!$F$92-Vzdálenosti!$F$92*IF('Tabulky jízd'!AF$5&gt;0,"1","0")</f>
        <v>0</v>
      </c>
      <c r="AH10" s="45">
        <f>2*'Tabulky jízd'!AG$5*Vzdálenosti!$F$92-Vzdálenosti!$F$92*IF('Tabulky jízd'!AG$5&gt;0,"1","0")</f>
        <v>0</v>
      </c>
      <c r="AI10" s="45">
        <f>2*'Tabulky jízd'!AH$5*Vzdálenosti!$F$92-Vzdálenosti!$F$92*IF('Tabulky jízd'!AH$5&gt;0,"1","0")</f>
        <v>0</v>
      </c>
      <c r="AJ10" s="45">
        <f>2*'Tabulky jízd'!AI$5*Vzdálenosti!$F$92-Vzdálenosti!$F$92*IF('Tabulky jízd'!AI$5&gt;0,"1","0")</f>
        <v>0</v>
      </c>
      <c r="AK10" s="45">
        <f>2*'Tabulky jízd'!AJ$5*Vzdálenosti!$F$92-Vzdálenosti!$F$92*IF('Tabulky jízd'!AJ$5&gt;0,"1","0")</f>
        <v>3634</v>
      </c>
      <c r="AL10" s="45">
        <f>2*'Tabulky jízd'!AK$5*Vzdálenosti!$F$92-Vzdálenosti!$F$92*IF('Tabulky jízd'!AK$5&gt;0,"1","0")</f>
        <v>0</v>
      </c>
      <c r="AM10" s="45">
        <f>2*'Tabulky jízd'!AL$5*Vzdálenosti!$F$92-Vzdálenosti!$F$92*IF('Tabulky jízd'!AL$5&gt;0,"1","0")</f>
        <v>0</v>
      </c>
      <c r="AN10" s="45">
        <f>2*'Tabulky jízd'!AM$5*Vzdálenosti!$F$92-Vzdálenosti!$F$92*IF('Tabulky jízd'!AM$5&gt;0,"1","0")</f>
        <v>2370</v>
      </c>
      <c r="AO10" s="45">
        <f>2*'Tabulky jízd'!AN$5*Vzdálenosti!$F$92-Vzdálenosti!$F$92*IF('Tabulky jízd'!AN$5&gt;0,"1","0")</f>
        <v>0</v>
      </c>
      <c r="AP10" s="45">
        <f>2*'Tabulky jízd'!AO$5*Vzdálenosti!$F$92-Vzdálenosti!$F$92*IF('Tabulky jízd'!AO$5&gt;0,"1","0")</f>
        <v>0</v>
      </c>
      <c r="AQ10" s="45">
        <f>2*'Tabulky jízd'!AP$5*Vzdálenosti!$F$92-Vzdálenosti!$F$92*IF('Tabulky jízd'!AP$5&gt;0,"1","0")</f>
        <v>3634</v>
      </c>
      <c r="AR10" s="45">
        <f>2*'Tabulky jízd'!AQ$5*Vzdálenosti!$F$92-Vzdálenosti!$F$92*IF('Tabulky jízd'!AQ$5&gt;0,"1","0")</f>
        <v>0</v>
      </c>
      <c r="AS10" s="45">
        <f>2*'Tabulky jízd'!AR$5*Vzdálenosti!$F$92-Vzdálenosti!$F$92*IF('Tabulky jízd'!AR$5&gt;0,"1","0")</f>
        <v>0</v>
      </c>
      <c r="AT10" s="45">
        <f>2*'Tabulky jízd'!AS$5*Vzdálenosti!$F$92-Vzdálenosti!$F$92*IF('Tabulky jízd'!AS$5&gt;0,"1","0")</f>
        <v>3950</v>
      </c>
      <c r="AU10" s="45">
        <f>2*'Tabulky jízd'!AT$5*Vzdálenosti!$F$92-Vzdálenosti!$F$92*IF('Tabulky jízd'!AT$5&gt;0,"1","0")</f>
        <v>0</v>
      </c>
      <c r="AV10" s="45">
        <f>2*'Tabulky jízd'!AU$5*Vzdálenosti!$F$92-Vzdálenosti!$F$92*IF('Tabulky jízd'!AU$5&gt;0,"1","0")</f>
        <v>0</v>
      </c>
      <c r="AW10" s="45">
        <f>2*'Tabulky jízd'!AV$5*Vzdálenosti!$F$92-Vzdálenosti!$F$92*IF('Tabulky jízd'!AV$5&gt;0,"1","0")</f>
        <v>4582</v>
      </c>
      <c r="AX10" s="45">
        <f>2*'Tabulky jízd'!AW$5*Vzdálenosti!$F$92-Vzdálenosti!$F$92*IF('Tabulky jízd'!AW$5&gt;0,"1","0")</f>
        <v>0</v>
      </c>
      <c r="AY10" s="45">
        <f>2*'Tabulky jízd'!AX$5*Vzdálenosti!$F$92-Vzdálenosti!$F$92*IF('Tabulky jízd'!AX$5&gt;0,"1","0")</f>
        <v>0</v>
      </c>
      <c r="AZ10" s="45">
        <f>2*'Tabulky jízd'!AY$5*Vzdálenosti!$F$92-Vzdálenosti!$F$92*IF('Tabulky jízd'!AY$5&gt;0,"1","0")</f>
        <v>5530</v>
      </c>
      <c r="BA10" s="45">
        <f>2*'Tabulky jízd'!AZ$5*Vzdálenosti!$F$92-Vzdálenosti!$F$92*IF('Tabulky jízd'!AZ$5&gt;0,"1","0")</f>
        <v>0</v>
      </c>
      <c r="BB10" s="45">
        <f>2*'Tabulky jízd'!BA$5*Vzdálenosti!$F$92-Vzdálenosti!$F$92*IF('Tabulky jízd'!BA$5&gt;0,"1","0")</f>
        <v>0</v>
      </c>
      <c r="BC10" s="45">
        <f>2*'Tabulky jízd'!BB$5*Vzdálenosti!$F$92-Vzdálenosti!$F$92*IF('Tabulky jízd'!BB$5&gt;0,"1","0")</f>
        <v>5214</v>
      </c>
      <c r="BD10" s="45">
        <f>2*'Tabulky jízd'!BC$5*Vzdálenosti!$F$92-Vzdálenosti!$F$92*IF('Tabulky jízd'!BC$5&gt;0,"1","0")</f>
        <v>0</v>
      </c>
      <c r="BE10" s="45">
        <f>2*'Tabulky jízd'!BD$5*Vzdálenosti!$F$92-Vzdálenosti!$F$92*IF('Tabulky jízd'!BD$5&gt;0,"1","0")</f>
        <v>0</v>
      </c>
      <c r="BF10" s="45">
        <f>2*'Tabulky jízd'!BE$5*Vzdálenosti!$F$92-Vzdálenosti!$F$92*IF('Tabulky jízd'!BE$5&gt;0,"1","0")</f>
        <v>4898</v>
      </c>
      <c r="BG10" s="45">
        <f>2*'Tabulky jízd'!BF$5*Vzdálenosti!$F$92-Vzdálenosti!$F$92*IF('Tabulky jízd'!BF$5&gt;0,"1","0")</f>
        <v>0</v>
      </c>
      <c r="BH10" s="45">
        <f>2*'Tabulky jízd'!BG$5*Vzdálenosti!$F$92-Vzdálenosti!$F$92*IF('Tabulky jízd'!BG$5&gt;0,"1","0")</f>
        <v>0</v>
      </c>
      <c r="BI10" s="45">
        <f>2*'Tabulky jízd'!BH$5*Vzdálenosti!$F$92-Vzdálenosti!$F$92*IF('Tabulky jízd'!BH$5&gt;0,"1","0")</f>
        <v>3950</v>
      </c>
      <c r="BJ10" s="45">
        <f>2*'Tabulky jízd'!BI$5*Vzdálenosti!$F$92-Vzdálenosti!$F$92*IF('Tabulky jízd'!BI$5&gt;0,"1","0")</f>
        <v>0</v>
      </c>
      <c r="BK10" s="45">
        <f>2*'Tabulky jízd'!BJ$5*Vzdálenosti!$F$92-Vzdálenosti!$F$92*IF('Tabulky jízd'!BJ$5&gt;0,"1","0")</f>
        <v>0</v>
      </c>
      <c r="BL10" s="45">
        <f>2*'Tabulky jízd'!BK$5*Vzdálenosti!$F$92-Vzdálenosti!$F$92*IF('Tabulky jízd'!BK$5&gt;0,"1","0")</f>
        <v>5214</v>
      </c>
      <c r="BM10" s="45">
        <f>2*'Tabulky jízd'!BL$5*Vzdálenosti!$F$92-Vzdálenosti!$F$92*IF('Tabulky jízd'!BL$5&gt;0,"1","0")</f>
        <v>0</v>
      </c>
      <c r="BN10" s="45">
        <f>2*'Tabulky jízd'!BM$5*Vzdálenosti!$F$92-Vzdálenosti!$F$92*IF('Tabulky jízd'!BM$5&gt;0,"1","0")</f>
        <v>0</v>
      </c>
      <c r="BO10" s="45">
        <f>2*'Tabulky jízd'!BN$5*Vzdálenosti!$F$92-Vzdálenosti!$F$92*IF('Tabulky jízd'!BN$5&gt;0,"1","0")</f>
        <v>474</v>
      </c>
      <c r="BP10" s="45">
        <f>2*'Tabulky jízd'!BO$5*Vzdálenosti!$F$92-Vzdálenosti!$F$92*IF('Tabulky jízd'!BO$5&gt;0,"1","0")</f>
        <v>0</v>
      </c>
      <c r="BQ10" s="45">
        <f>2*'Tabulky jízd'!BP$5*Vzdálenosti!$F$92-Vzdálenosti!$F$92*IF('Tabulky jízd'!BP$5&gt;0,"1","0")</f>
        <v>0</v>
      </c>
      <c r="BR10" s="45">
        <f>2*'Tabulky jízd'!BQ$5*Vzdálenosti!$F$92-Vzdálenosti!$F$92*IF('Tabulky jízd'!BQ$5&gt;0,"1","0")</f>
        <v>5214</v>
      </c>
      <c r="BS10" s="45">
        <f>2*'Tabulky jízd'!BR$5*Vzdálenosti!$F$92-Vzdálenosti!$F$92*IF('Tabulky jízd'!BR$5&gt;0,"1","0")</f>
        <v>0</v>
      </c>
      <c r="BT10" s="45">
        <f>2*'Tabulky jízd'!BS$5*Vzdálenosti!$F$92-Vzdálenosti!$F$92*IF('Tabulky jízd'!BS$5&gt;0,"1","0")</f>
        <v>0</v>
      </c>
      <c r="BU10" s="45">
        <f>2*'Tabulky jízd'!BT$5*Vzdálenosti!$F$92-Vzdálenosti!$F$92*IF('Tabulky jízd'!BT$5&gt;0,"1","0")</f>
        <v>2370</v>
      </c>
      <c r="BV10" s="45">
        <f>2*'Tabulky jízd'!BU$5*Vzdálenosti!$F$92-Vzdálenosti!$F$92*IF('Tabulky jízd'!BU$5&gt;0,"1","0")</f>
        <v>0</v>
      </c>
      <c r="BW10" s="45">
        <f>2*'Tabulky jízd'!BV$5*Vzdálenosti!$F$92-Vzdálenosti!$F$92*IF('Tabulky jízd'!BV$5&gt;0,"1","0")</f>
        <v>0</v>
      </c>
      <c r="BX10" s="45">
        <f>2*'Tabulky jízd'!BW$5*Vzdálenosti!$F$92-Vzdálenosti!$F$92*IF('Tabulky jízd'!BW$5&gt;0,"1","0")</f>
        <v>3002</v>
      </c>
      <c r="BY10" s="45">
        <f>2*'Tabulky jízd'!BX$5*Vzdálenosti!$F$92-Vzdálenosti!$F$92*IF('Tabulky jízd'!BX$5&gt;0,"1","0")</f>
        <v>0</v>
      </c>
      <c r="BZ10" s="45">
        <f>2*'Tabulky jízd'!BY$5*Vzdálenosti!$F$92-Vzdálenosti!$F$92*IF('Tabulky jízd'!BY$5&gt;0,"1","0")</f>
        <v>0</v>
      </c>
      <c r="CA10" s="45">
        <f>2*'Tabulky jízd'!BZ$5*Vzdálenosti!$F$92-Vzdálenosti!$F$92*IF('Tabulky jízd'!BZ$5&gt;0,"1","0")</f>
        <v>5846</v>
      </c>
      <c r="CB10" s="45">
        <f>2*'Tabulky jízd'!CA$5*Vzdálenosti!$F$92-Vzdálenosti!$F$92*IF('Tabulky jízd'!CA$5&gt;0,"1","0")</f>
        <v>0</v>
      </c>
      <c r="CC10" s="45">
        <f>2*'Tabulky jízd'!CB$5*Vzdálenosti!$F$92-Vzdálenosti!$F$92*IF('Tabulky jízd'!CB$5&gt;0,"1","0")</f>
        <v>0</v>
      </c>
      <c r="CD10" s="45">
        <f>2*'Tabulky jízd'!CC$5*Vzdálenosti!$F$92-Vzdálenosti!$F$92*IF('Tabulky jízd'!CC$5&gt;0,"1","0")</f>
        <v>5214</v>
      </c>
      <c r="CE10" s="45">
        <f>2*'Tabulky jízd'!CD$5*Vzdálenosti!$F$92-Vzdálenosti!$F$92*IF('Tabulky jízd'!CD$5&gt;0,"1","0")</f>
        <v>0</v>
      </c>
      <c r="CF10" s="45">
        <f>2*'Tabulky jízd'!CE$5*Vzdálenosti!$F$92-Vzdálenosti!$F$92*IF('Tabulky jízd'!CE$5&gt;0,"1","0")</f>
        <v>0</v>
      </c>
      <c r="CG10" s="45">
        <f>2*'Tabulky jízd'!CF$5*Vzdálenosti!$F$92-Vzdálenosti!$F$92*IF('Tabulky jízd'!CF$5&gt;0,"1","0")</f>
        <v>4898</v>
      </c>
      <c r="CH10" s="45">
        <f>2*'Tabulky jízd'!CG$5*Vzdálenosti!$F$92-Vzdálenosti!$F$92*IF('Tabulky jízd'!CG$5&gt;0,"1","0")</f>
        <v>0</v>
      </c>
      <c r="CI10" s="45">
        <f>2*'Tabulky jízd'!CH$5*Vzdálenosti!$F$92-Vzdálenosti!$F$92*IF('Tabulky jízd'!CH$5&gt;0,"1","0")</f>
        <v>0</v>
      </c>
      <c r="CJ10" s="45">
        <f>2*'Tabulky jízd'!CI$5*Vzdálenosti!$F$92-Vzdálenosti!$F$92*IF('Tabulky jízd'!CI$5&gt;0,"1","0")</f>
        <v>2370</v>
      </c>
      <c r="CK10" s="45">
        <f>2*'Tabulky jízd'!CJ$5*Vzdálenosti!$F$92-Vzdálenosti!$F$92*IF('Tabulky jízd'!CJ$5&gt;0,"1","0")</f>
        <v>0</v>
      </c>
      <c r="CL10" s="45">
        <f>2*'Tabulky jízd'!CK$5*Vzdálenosti!$F$92-Vzdálenosti!$F$92*IF('Tabulky jízd'!CK$5&gt;0,"1","0")</f>
        <v>0</v>
      </c>
      <c r="CM10" s="45">
        <f>2*'Tabulky jízd'!CL$5*Vzdálenosti!$F$92-Vzdálenosti!$F$92*IF('Tabulky jízd'!CL$5&gt;0,"1","0")</f>
        <v>1106</v>
      </c>
      <c r="CN10" s="45">
        <f>2*'Tabulky jízd'!CM$5*Vzdálenosti!$F$92-Vzdálenosti!$F$92*IF('Tabulky jízd'!CM$5&gt;0,"1","0")</f>
        <v>0</v>
      </c>
      <c r="CO10" s="45">
        <f>2*'Tabulky jízd'!CN$5*Vzdálenosti!$F$92-Vzdálenosti!$F$92*IF('Tabulky jízd'!CN$5&gt;0,"1","0")</f>
        <v>0</v>
      </c>
      <c r="CP10" s="45">
        <f>2*'Tabulky jízd'!CO$5*Vzdálenosti!$F$92-Vzdálenosti!$F$92*IF('Tabulky jízd'!CO$5&gt;0,"1","0")</f>
        <v>0</v>
      </c>
      <c r="CQ10" s="45">
        <f>2*'Tabulky jízd'!CP$5*Vzdálenosti!$F$92-Vzdálenosti!$F$92*IF('Tabulky jízd'!CP$5&gt;0,"1","0")</f>
        <v>0</v>
      </c>
      <c r="CR10" s="45">
        <f>2*'Tabulky jízd'!CQ$5*Vzdálenosti!$F$92-Vzdálenosti!$F$92*IF('Tabulky jízd'!CQ$5&gt;0,"1","0")</f>
        <v>0</v>
      </c>
      <c r="CS10" s="45">
        <f>2*'Tabulky jízd'!CR$5*Vzdálenosti!$F$92-Vzdálenosti!$F$92*IF('Tabulky jízd'!CR$5&gt;0,"1","0")</f>
        <v>2686</v>
      </c>
      <c r="CT10" s="45">
        <f>2*'Tabulky jízd'!CS$5*Vzdálenosti!$F$92-Vzdálenosti!$F$92*IF('Tabulky jízd'!CS$5&gt;0,"1","0")</f>
        <v>0</v>
      </c>
      <c r="CU10" s="45">
        <f>2*'Tabulky jízd'!CT$5*Vzdálenosti!$F$92-Vzdálenosti!$F$92*IF('Tabulky jízd'!CT$5&gt;0,"1","0")</f>
        <v>0</v>
      </c>
      <c r="CV10" s="45">
        <f>2*'Tabulky jízd'!CU$5*Vzdálenosti!$F$92-Vzdálenosti!$F$92*IF('Tabulky jízd'!CU$5&gt;0,"1","0")</f>
        <v>3634</v>
      </c>
      <c r="CW10" s="45">
        <f>2*'Tabulky jízd'!CV$5*Vzdálenosti!$F$92-Vzdálenosti!$F$92*IF('Tabulky jízd'!CV$5&gt;0,"1","0")</f>
        <v>0</v>
      </c>
      <c r="CX10" s="47">
        <f t="shared" si="3"/>
        <v>119606</v>
      </c>
      <c r="CY10" s="47" t="s">
        <v>121</v>
      </c>
      <c r="CZ10" s="28">
        <f>Vzdálenosti!$F$96</f>
        <v>9.9115644245651442</v>
      </c>
      <c r="DA10" s="79">
        <f t="shared" si="2"/>
        <v>11854.825745645387</v>
      </c>
      <c r="DB10" s="224"/>
    </row>
    <row r="11" spans="1:106" s="15" customFormat="1" x14ac:dyDescent="0.25">
      <c r="A11" s="228"/>
      <c r="B11" s="45" t="s">
        <v>54</v>
      </c>
      <c r="C11" s="45" t="s">
        <v>4</v>
      </c>
      <c r="D11" s="135" t="s">
        <v>312</v>
      </c>
      <c r="E11" s="45" t="s">
        <v>60</v>
      </c>
      <c r="F11" s="45">
        <v>1</v>
      </c>
      <c r="G11" s="45"/>
      <c r="H11" s="47"/>
      <c r="I11" s="45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  <c r="AP11" s="154">
        <v>0</v>
      </c>
      <c r="AQ11" s="154">
        <v>0</v>
      </c>
      <c r="AR11" s="154">
        <v>0</v>
      </c>
      <c r="AS11" s="154">
        <v>0</v>
      </c>
      <c r="AT11" s="154">
        <v>0</v>
      </c>
      <c r="AU11" s="154">
        <v>0</v>
      </c>
      <c r="AV11" s="154">
        <v>0</v>
      </c>
      <c r="AW11" s="154">
        <v>0</v>
      </c>
      <c r="AX11" s="154">
        <v>0</v>
      </c>
      <c r="AY11" s="154">
        <v>0</v>
      </c>
      <c r="AZ11" s="154">
        <v>0</v>
      </c>
      <c r="BA11" s="154">
        <v>0</v>
      </c>
      <c r="BB11" s="154">
        <v>0</v>
      </c>
      <c r="BC11" s="154">
        <v>0</v>
      </c>
      <c r="BD11" s="154">
        <v>0</v>
      </c>
      <c r="BE11" s="154">
        <v>0</v>
      </c>
      <c r="BF11" s="154">
        <v>0</v>
      </c>
      <c r="BG11" s="154">
        <v>0</v>
      </c>
      <c r="BH11" s="154">
        <v>0</v>
      </c>
      <c r="BI11" s="154">
        <v>0</v>
      </c>
      <c r="BJ11" s="154">
        <v>0</v>
      </c>
      <c r="BK11" s="154">
        <v>0</v>
      </c>
      <c r="BL11" s="154">
        <v>0</v>
      </c>
      <c r="BM11" s="154">
        <v>0</v>
      </c>
      <c r="BN11" s="154">
        <v>0</v>
      </c>
      <c r="BO11" s="154">
        <v>0</v>
      </c>
      <c r="BP11" s="154">
        <v>0</v>
      </c>
      <c r="BQ11" s="154">
        <v>0</v>
      </c>
      <c r="BR11" s="154">
        <v>0</v>
      </c>
      <c r="BS11" s="154">
        <v>0</v>
      </c>
      <c r="BT11" s="154">
        <v>0</v>
      </c>
      <c r="BU11" s="154">
        <v>0</v>
      </c>
      <c r="BV11" s="154">
        <v>0</v>
      </c>
      <c r="BW11" s="154">
        <v>0</v>
      </c>
      <c r="BX11" s="154">
        <v>0</v>
      </c>
      <c r="BY11" s="154">
        <v>0</v>
      </c>
      <c r="BZ11" s="154">
        <v>0</v>
      </c>
      <c r="CA11" s="154">
        <v>0</v>
      </c>
      <c r="CB11" s="154">
        <v>0</v>
      </c>
      <c r="CC11" s="154">
        <v>0</v>
      </c>
      <c r="CD11" s="154">
        <v>0</v>
      </c>
      <c r="CE11" s="154">
        <v>0</v>
      </c>
      <c r="CF11" s="154">
        <v>0</v>
      </c>
      <c r="CG11" s="154">
        <v>0</v>
      </c>
      <c r="CH11" s="154">
        <v>0</v>
      </c>
      <c r="CI11" s="154">
        <v>0</v>
      </c>
      <c r="CJ11" s="154">
        <v>0</v>
      </c>
      <c r="CK11" s="154">
        <v>0</v>
      </c>
      <c r="CL11" s="154">
        <v>0</v>
      </c>
      <c r="CM11" s="154">
        <v>0</v>
      </c>
      <c r="CN11" s="154">
        <v>0</v>
      </c>
      <c r="CO11" s="154">
        <v>0</v>
      </c>
      <c r="CP11" s="154">
        <v>0</v>
      </c>
      <c r="CQ11" s="154">
        <v>0</v>
      </c>
      <c r="CR11" s="154">
        <v>0</v>
      </c>
      <c r="CS11" s="154">
        <v>0</v>
      </c>
      <c r="CT11" s="154">
        <v>0</v>
      </c>
      <c r="CU11" s="154">
        <v>0</v>
      </c>
      <c r="CV11" s="154">
        <v>0</v>
      </c>
      <c r="CW11" s="154">
        <v>0</v>
      </c>
      <c r="CX11" s="47">
        <f t="shared" si="3"/>
        <v>0</v>
      </c>
      <c r="CY11" s="47" t="s">
        <v>57</v>
      </c>
      <c r="CZ11" s="28">
        <v>0</v>
      </c>
      <c r="DA11" s="79">
        <f t="shared" si="2"/>
        <v>0</v>
      </c>
      <c r="DB11" s="224"/>
    </row>
    <row r="12" spans="1:106" s="15" customFormat="1" x14ac:dyDescent="0.25">
      <c r="A12" s="228"/>
      <c r="B12" s="45" t="s">
        <v>54</v>
      </c>
      <c r="C12" s="45" t="s">
        <v>56</v>
      </c>
      <c r="D12" s="135" t="s">
        <v>312</v>
      </c>
      <c r="E12" s="45" t="s">
        <v>9</v>
      </c>
      <c r="F12" s="45">
        <v>1</v>
      </c>
      <c r="G12" s="45"/>
      <c r="H12" s="47"/>
      <c r="I12" s="45">
        <f>2*'Tabulky jízd'!H$6*Vzdálenosti!$D$93-Vzdálenosti!$D$93*IF('Tabulky jízd'!H$6&gt;0,"1","0")</f>
        <v>0</v>
      </c>
      <c r="J12" s="45">
        <f>2*'Tabulky jízd'!I$6*Vzdálenosti!$D$93-Vzdálenosti!$D$93*IF('Tabulky jízd'!I$6&gt;0,"1","0")</f>
        <v>0</v>
      </c>
      <c r="K12" s="45">
        <f>2*'Tabulky jízd'!J$6*Vzdálenosti!$D$93-Vzdálenosti!$D$93*IF('Tabulky jízd'!J$6&gt;0,"1","0")</f>
        <v>0</v>
      </c>
      <c r="L12" s="45">
        <f>2*'Tabulky jízd'!K$6*Vzdálenosti!$D$93-Vzdálenosti!$D$93*IF('Tabulky jízd'!K$6&gt;0,"1","0")</f>
        <v>0</v>
      </c>
      <c r="M12" s="45">
        <f>2*'Tabulky jízd'!L$6*Vzdálenosti!$D$93-Vzdálenosti!$D$93*IF('Tabulky jízd'!L$6&gt;0,"1","0")</f>
        <v>0</v>
      </c>
      <c r="N12" s="45">
        <f>2*'Tabulky jízd'!M$6*Vzdálenosti!$D$93-Vzdálenosti!$D$93*IF('Tabulky jízd'!M$6&gt;0,"1","0")</f>
        <v>0</v>
      </c>
      <c r="O12" s="45">
        <f>2*'Tabulky jízd'!N$6*Vzdálenosti!$D$93-Vzdálenosti!$D$93*IF('Tabulky jízd'!N$6&gt;0,"1","0")</f>
        <v>0</v>
      </c>
      <c r="P12" s="45">
        <f>2*'Tabulky jízd'!O$6*Vzdálenosti!$D$93-Vzdálenosti!$D$93*IF('Tabulky jízd'!O$6&gt;0,"1","0")</f>
        <v>5133</v>
      </c>
      <c r="Q12" s="45">
        <f>2*'Tabulky jízd'!P$6*Vzdálenosti!$D$93-Vzdálenosti!$D$93*IF('Tabulky jízd'!P$6&gt;0,"1","0")</f>
        <v>0</v>
      </c>
      <c r="R12" s="45">
        <f>2*'Tabulky jízd'!Q$6*Vzdálenosti!$D$93-Vzdálenosti!$D$93*IF('Tabulky jízd'!Q$6&gt;0,"1","0")</f>
        <v>0</v>
      </c>
      <c r="S12" s="45">
        <f>2*'Tabulky jízd'!R$6*Vzdálenosti!$D$93-Vzdálenosti!$D$93*IF('Tabulky jízd'!R$6&gt;0,"1","0")</f>
        <v>6549</v>
      </c>
      <c r="T12" s="45">
        <f>2*'Tabulky jízd'!S$6*Vzdálenosti!$D$93-Vzdálenosti!$D$93*IF('Tabulky jízd'!S$6&gt;0,"1","0")</f>
        <v>0</v>
      </c>
      <c r="U12" s="45">
        <f>2*'Tabulky jízd'!T$6*Vzdálenosti!$D$93-Vzdálenosti!$D$93*IF('Tabulky jízd'!T$6&gt;0,"1","0")</f>
        <v>0</v>
      </c>
      <c r="V12" s="45">
        <f>2*'Tabulky jízd'!U$6*Vzdálenosti!$D$93-Vzdálenosti!$D$93*IF('Tabulky jízd'!U$6&gt;0,"1","0")</f>
        <v>1593</v>
      </c>
      <c r="W12" s="45">
        <f>2*'Tabulky jízd'!V$6*Vzdálenosti!$D$93-Vzdálenosti!$D$93*IF('Tabulky jízd'!V$6&gt;0,"1","0")</f>
        <v>0</v>
      </c>
      <c r="X12" s="45">
        <f>2*'Tabulky jízd'!W$6*Vzdálenosti!$D$93-Vzdálenosti!$D$93*IF('Tabulky jízd'!W$6&gt;0,"1","0")</f>
        <v>0</v>
      </c>
      <c r="Y12" s="45">
        <f>2*'Tabulky jízd'!X$6*Vzdálenosti!$D$93-Vzdálenosti!$D$93*IF('Tabulky jízd'!X$6&gt;0,"1","0")</f>
        <v>2655</v>
      </c>
      <c r="Z12" s="45">
        <f>2*'Tabulky jízd'!Y$6*Vzdálenosti!$D$93-Vzdálenosti!$D$93*IF('Tabulky jízd'!Y$6&gt;0,"1","0")</f>
        <v>0</v>
      </c>
      <c r="AA12" s="45">
        <f>2*'Tabulky jízd'!Z$6*Vzdálenosti!$D$93-Vzdálenosti!$D$93*IF('Tabulky jízd'!Z$6&gt;0,"1","0")</f>
        <v>0</v>
      </c>
      <c r="AB12" s="45">
        <f>2*'Tabulky jízd'!AA$6*Vzdálenosti!$D$93-Vzdálenosti!$D$93*IF('Tabulky jízd'!AA$6&gt;0,"1","0")</f>
        <v>3009</v>
      </c>
      <c r="AC12" s="45">
        <f>2*'Tabulky jízd'!AB$6*Vzdálenosti!$D$93-Vzdálenosti!$D$93*IF('Tabulky jízd'!AB$6&gt;0,"1","0")</f>
        <v>0</v>
      </c>
      <c r="AD12" s="45">
        <f>2*'Tabulky jízd'!AC$6*Vzdálenosti!$D$93-Vzdálenosti!$D$93*IF('Tabulky jízd'!AC$6&gt;0,"1","0")</f>
        <v>0</v>
      </c>
      <c r="AE12" s="45">
        <f>2*'Tabulky jízd'!AD$6*Vzdálenosti!$D$93-Vzdálenosti!$D$93*IF('Tabulky jízd'!AD$6&gt;0,"1","0")</f>
        <v>0</v>
      </c>
      <c r="AF12" s="45">
        <f>2*'Tabulky jízd'!AE$6*Vzdálenosti!$D$93-Vzdálenosti!$D$93*IF('Tabulky jízd'!AE$6&gt;0,"1","0")</f>
        <v>0</v>
      </c>
      <c r="AG12" s="45">
        <f>2*'Tabulky jízd'!AF$6*Vzdálenosti!$D$93-Vzdálenosti!$D$93*IF('Tabulky jízd'!AF$6&gt;0,"1","0")</f>
        <v>0</v>
      </c>
      <c r="AH12" s="45">
        <f>2*'Tabulky jízd'!AG$6*Vzdálenosti!$D$93-Vzdálenosti!$D$93*IF('Tabulky jízd'!AG$6&gt;0,"1","0")</f>
        <v>0</v>
      </c>
      <c r="AI12" s="45">
        <f>2*'Tabulky jízd'!AH$6*Vzdálenosti!$D$93-Vzdálenosti!$D$93*IF('Tabulky jízd'!AH$6&gt;0,"1","0")</f>
        <v>0</v>
      </c>
      <c r="AJ12" s="45">
        <f>2*'Tabulky jízd'!AI$6*Vzdálenosti!$D$93-Vzdálenosti!$D$93*IF('Tabulky jízd'!AI$6&gt;0,"1","0")</f>
        <v>0</v>
      </c>
      <c r="AK12" s="45">
        <f>2*'Tabulky jízd'!AJ$6*Vzdálenosti!$D$93-Vzdálenosti!$D$93*IF('Tabulky jízd'!AJ$6&gt;0,"1","0")</f>
        <v>2655</v>
      </c>
      <c r="AL12" s="45">
        <f>2*'Tabulky jízd'!AK$6*Vzdálenosti!$D$93-Vzdálenosti!$D$93*IF('Tabulky jízd'!AK$6&gt;0,"1","0")</f>
        <v>0</v>
      </c>
      <c r="AM12" s="45">
        <f>2*'Tabulky jízd'!AL$6*Vzdálenosti!$D$93-Vzdálenosti!$D$93*IF('Tabulky jízd'!AL$6&gt;0,"1","0")</f>
        <v>0</v>
      </c>
      <c r="AN12" s="45">
        <f>2*'Tabulky jízd'!AM$6*Vzdálenosti!$D$93-Vzdálenosti!$D$93*IF('Tabulky jízd'!AM$6&gt;0,"1","0")</f>
        <v>3717</v>
      </c>
      <c r="AO12" s="45">
        <f>2*'Tabulky jízd'!AN$6*Vzdálenosti!$D$93-Vzdálenosti!$D$93*IF('Tabulky jízd'!AN$6&gt;0,"1","0")</f>
        <v>0</v>
      </c>
      <c r="AP12" s="45">
        <f>2*'Tabulky jízd'!AO$6*Vzdálenosti!$D$93-Vzdálenosti!$D$93*IF('Tabulky jízd'!AO$6&gt;0,"1","0")</f>
        <v>0</v>
      </c>
      <c r="AQ12" s="45">
        <f>2*'Tabulky jízd'!AP$6*Vzdálenosti!$D$93-Vzdálenosti!$D$93*IF('Tabulky jízd'!AP$6&gt;0,"1","0")</f>
        <v>3009</v>
      </c>
      <c r="AR12" s="45">
        <f>2*'Tabulky jízd'!AQ$6*Vzdálenosti!$D$93-Vzdálenosti!$D$93*IF('Tabulky jízd'!AQ$6&gt;0,"1","0")</f>
        <v>0</v>
      </c>
      <c r="AS12" s="45">
        <f>2*'Tabulky jízd'!AR$6*Vzdálenosti!$D$93-Vzdálenosti!$D$93*IF('Tabulky jízd'!AR$6&gt;0,"1","0")</f>
        <v>0</v>
      </c>
      <c r="AT12" s="45">
        <f>2*'Tabulky jízd'!AS$6*Vzdálenosti!$D$93-Vzdálenosti!$D$93*IF('Tabulky jízd'!AS$6&gt;0,"1","0")</f>
        <v>2655</v>
      </c>
      <c r="AU12" s="45">
        <f>2*'Tabulky jízd'!AT$6*Vzdálenosti!$D$93-Vzdálenosti!$D$93*IF('Tabulky jízd'!AT$6&gt;0,"1","0")</f>
        <v>0</v>
      </c>
      <c r="AV12" s="45">
        <f>2*'Tabulky jízd'!AU$6*Vzdálenosti!$D$93-Vzdálenosti!$D$93*IF('Tabulky jízd'!AU$6&gt;0,"1","0")</f>
        <v>0</v>
      </c>
      <c r="AW12" s="45">
        <f>2*'Tabulky jízd'!AV$6*Vzdálenosti!$D$93-Vzdálenosti!$D$93*IF('Tabulky jízd'!AV$6&gt;0,"1","0")</f>
        <v>3363</v>
      </c>
      <c r="AX12" s="45">
        <f>2*'Tabulky jízd'!AW$6*Vzdálenosti!$D$93-Vzdálenosti!$D$93*IF('Tabulky jízd'!AW$6&gt;0,"1","0")</f>
        <v>0</v>
      </c>
      <c r="AY12" s="45">
        <f>2*'Tabulky jízd'!AX$6*Vzdálenosti!$D$93-Vzdálenosti!$D$93*IF('Tabulky jízd'!AX$6&gt;0,"1","0")</f>
        <v>0</v>
      </c>
      <c r="AZ12" s="45">
        <f>2*'Tabulky jízd'!AY$6*Vzdálenosti!$D$93-Vzdálenosti!$D$93*IF('Tabulky jízd'!AY$6&gt;0,"1","0")</f>
        <v>0</v>
      </c>
      <c r="BA12" s="45">
        <f>2*'Tabulky jízd'!AZ$6*Vzdálenosti!$D$93-Vzdálenosti!$D$93*IF('Tabulky jízd'!AZ$6&gt;0,"1","0")</f>
        <v>0</v>
      </c>
      <c r="BB12" s="45">
        <f>2*'Tabulky jízd'!BA$6*Vzdálenosti!$D$93-Vzdálenosti!$D$93*IF('Tabulky jízd'!BA$6&gt;0,"1","0")</f>
        <v>0</v>
      </c>
      <c r="BC12" s="45">
        <f>2*'Tabulky jízd'!BB$6*Vzdálenosti!$D$93-Vzdálenosti!$D$93*IF('Tabulky jízd'!BB$6&gt;0,"1","0")</f>
        <v>0</v>
      </c>
      <c r="BD12" s="45">
        <f>2*'Tabulky jízd'!BC$6*Vzdálenosti!$D$93-Vzdálenosti!$D$93*IF('Tabulky jízd'!BC$6&gt;0,"1","0")</f>
        <v>0</v>
      </c>
      <c r="BE12" s="45">
        <f>2*'Tabulky jízd'!BD$6*Vzdálenosti!$D$93-Vzdálenosti!$D$93*IF('Tabulky jízd'!BD$6&gt;0,"1","0")</f>
        <v>0</v>
      </c>
      <c r="BF12" s="45">
        <f>2*'Tabulky jízd'!BE$6*Vzdálenosti!$D$93-Vzdálenosti!$D$93*IF('Tabulky jízd'!BE$6&gt;0,"1","0")</f>
        <v>3717</v>
      </c>
      <c r="BG12" s="45">
        <f>2*'Tabulky jízd'!BF$6*Vzdálenosti!$D$93-Vzdálenosti!$D$93*IF('Tabulky jízd'!BF$6&gt;0,"1","0")</f>
        <v>0</v>
      </c>
      <c r="BH12" s="45">
        <f>2*'Tabulky jízd'!BG$6*Vzdálenosti!$D$93-Vzdálenosti!$D$93*IF('Tabulky jízd'!BG$6&gt;0,"1","0")</f>
        <v>0</v>
      </c>
      <c r="BI12" s="45">
        <f>2*'Tabulky jízd'!BH$6*Vzdálenosti!$D$93-Vzdálenosti!$D$93*IF('Tabulky jízd'!BH$6&gt;0,"1","0")</f>
        <v>3363</v>
      </c>
      <c r="BJ12" s="45">
        <f>2*'Tabulky jízd'!BI$6*Vzdálenosti!$D$93-Vzdálenosti!$D$93*IF('Tabulky jízd'!BI$6&gt;0,"1","0")</f>
        <v>0</v>
      </c>
      <c r="BK12" s="45">
        <f>2*'Tabulky jízd'!BJ$6*Vzdálenosti!$D$93-Vzdálenosti!$D$93*IF('Tabulky jízd'!BJ$6&gt;0,"1","0")</f>
        <v>0</v>
      </c>
      <c r="BL12" s="45">
        <f>2*'Tabulky jízd'!BK$6*Vzdálenosti!$D$93-Vzdálenosti!$D$93*IF('Tabulky jízd'!BK$6&gt;0,"1","0")</f>
        <v>4779</v>
      </c>
      <c r="BM12" s="45">
        <f>2*'Tabulky jízd'!BL$6*Vzdálenosti!$D$93-Vzdálenosti!$D$93*IF('Tabulky jízd'!BL$6&gt;0,"1","0")</f>
        <v>0</v>
      </c>
      <c r="BN12" s="45">
        <f>2*'Tabulky jízd'!BM$6*Vzdálenosti!$D$93-Vzdálenosti!$D$93*IF('Tabulky jízd'!BM$6&gt;0,"1","0")</f>
        <v>0</v>
      </c>
      <c r="BO12" s="45">
        <f>2*'Tabulky jízd'!BN$6*Vzdálenosti!$D$93-Vzdálenosti!$D$93*IF('Tabulky jízd'!BN$6&gt;0,"1","0")</f>
        <v>3009</v>
      </c>
      <c r="BP12" s="45">
        <f>2*'Tabulky jízd'!BO$6*Vzdálenosti!$D$93-Vzdálenosti!$D$93*IF('Tabulky jízd'!BO$6&gt;0,"1","0")</f>
        <v>0</v>
      </c>
      <c r="BQ12" s="45">
        <f>2*'Tabulky jízd'!BP$6*Vzdálenosti!$D$93-Vzdálenosti!$D$93*IF('Tabulky jízd'!BP$6&gt;0,"1","0")</f>
        <v>0</v>
      </c>
      <c r="BR12" s="45">
        <f>2*'Tabulky jízd'!BQ$6*Vzdálenosti!$D$93-Vzdálenosti!$D$93*IF('Tabulky jízd'!BQ$6&gt;0,"1","0")</f>
        <v>1593</v>
      </c>
      <c r="BS12" s="45">
        <f>2*'Tabulky jízd'!BR$6*Vzdálenosti!$D$93-Vzdálenosti!$D$93*IF('Tabulky jízd'!BR$6&gt;0,"1","0")</f>
        <v>0</v>
      </c>
      <c r="BT12" s="45">
        <f>2*'Tabulky jízd'!BS$6*Vzdálenosti!$D$93-Vzdálenosti!$D$93*IF('Tabulky jízd'!BS$6&gt;0,"1","0")</f>
        <v>0</v>
      </c>
      <c r="BU12" s="45">
        <f>2*'Tabulky jízd'!BT$6*Vzdálenosti!$D$93-Vzdálenosti!$D$93*IF('Tabulky jízd'!BT$6&gt;0,"1","0")</f>
        <v>0</v>
      </c>
      <c r="BV12" s="45">
        <f>2*'Tabulky jízd'!BU$6*Vzdálenosti!$D$93-Vzdálenosti!$D$93*IF('Tabulky jízd'!BU$6&gt;0,"1","0")</f>
        <v>0</v>
      </c>
      <c r="BW12" s="45">
        <f>2*'Tabulky jízd'!BV$6*Vzdálenosti!$D$93-Vzdálenosti!$D$93*IF('Tabulky jízd'!BV$6&gt;0,"1","0")</f>
        <v>0</v>
      </c>
      <c r="BX12" s="45">
        <f>2*'Tabulky jízd'!BW$6*Vzdálenosti!$D$93-Vzdálenosti!$D$93*IF('Tabulky jízd'!BW$6&gt;0,"1","0")</f>
        <v>0</v>
      </c>
      <c r="BY12" s="45">
        <f>2*'Tabulky jízd'!BX$6*Vzdálenosti!$D$93-Vzdálenosti!$D$93*IF('Tabulky jízd'!BX$6&gt;0,"1","0")</f>
        <v>0</v>
      </c>
      <c r="BZ12" s="45">
        <f>2*'Tabulky jízd'!BY$6*Vzdálenosti!$D$93-Vzdálenosti!$D$93*IF('Tabulky jízd'!BY$6&gt;0,"1","0")</f>
        <v>0</v>
      </c>
      <c r="CA12" s="45">
        <f>2*'Tabulky jízd'!BZ$6*Vzdálenosti!$D$93-Vzdálenosti!$D$93*IF('Tabulky jízd'!BZ$6&gt;0,"1","0")</f>
        <v>4071</v>
      </c>
      <c r="CB12" s="45">
        <f>2*'Tabulky jízd'!CA$6*Vzdálenosti!$D$93-Vzdálenosti!$D$93*IF('Tabulky jízd'!CA$6&gt;0,"1","0")</f>
        <v>0</v>
      </c>
      <c r="CC12" s="45">
        <f>2*'Tabulky jízd'!CB$6*Vzdálenosti!$D$93-Vzdálenosti!$D$93*IF('Tabulky jízd'!CB$6&gt;0,"1","0")</f>
        <v>0</v>
      </c>
      <c r="CD12" s="45">
        <f>2*'Tabulky jízd'!CC$6*Vzdálenosti!$D$93-Vzdálenosti!$D$93*IF('Tabulky jízd'!CC$6&gt;0,"1","0")</f>
        <v>1947</v>
      </c>
      <c r="CE12" s="45">
        <f>2*'Tabulky jízd'!CD$6*Vzdálenosti!$D$93-Vzdálenosti!$D$93*IF('Tabulky jízd'!CD$6&gt;0,"1","0")</f>
        <v>0</v>
      </c>
      <c r="CF12" s="45">
        <f>2*'Tabulky jízd'!CE$6*Vzdálenosti!$D$93-Vzdálenosti!$D$93*IF('Tabulky jízd'!CE$6&gt;0,"1","0")</f>
        <v>0</v>
      </c>
      <c r="CG12" s="45">
        <f>2*'Tabulky jízd'!CF$6*Vzdálenosti!$D$93-Vzdálenosti!$D$93*IF('Tabulky jízd'!CF$6&gt;0,"1","0")</f>
        <v>4071</v>
      </c>
      <c r="CH12" s="45">
        <f>2*'Tabulky jízd'!CG$6*Vzdálenosti!$D$93-Vzdálenosti!$D$93*IF('Tabulky jízd'!CG$6&gt;0,"1","0")</f>
        <v>0</v>
      </c>
      <c r="CI12" s="45">
        <f>2*'Tabulky jízd'!CH$6*Vzdálenosti!$D$93-Vzdálenosti!$D$93*IF('Tabulky jízd'!CH$6&gt;0,"1","0")</f>
        <v>0</v>
      </c>
      <c r="CJ12" s="45">
        <f>2*'Tabulky jízd'!CI$6*Vzdálenosti!$D$93-Vzdálenosti!$D$93*IF('Tabulky jízd'!CI$6&gt;0,"1","0")</f>
        <v>2655</v>
      </c>
      <c r="CK12" s="45">
        <f>2*'Tabulky jízd'!CJ$6*Vzdálenosti!$D$93-Vzdálenosti!$D$93*IF('Tabulky jízd'!CJ$6&gt;0,"1","0")</f>
        <v>0</v>
      </c>
      <c r="CL12" s="45">
        <f>2*'Tabulky jízd'!CK$6*Vzdálenosti!$D$93-Vzdálenosti!$D$93*IF('Tabulky jízd'!CK$6&gt;0,"1","0")</f>
        <v>0</v>
      </c>
      <c r="CM12" s="45">
        <f>2*'Tabulky jízd'!CL$6*Vzdálenosti!$D$93-Vzdálenosti!$D$93*IF('Tabulky jízd'!CL$6&gt;0,"1","0")</f>
        <v>0</v>
      </c>
      <c r="CN12" s="45">
        <f>2*'Tabulky jízd'!CM$6*Vzdálenosti!$D$93-Vzdálenosti!$D$93*IF('Tabulky jízd'!CM$6&gt;0,"1","0")</f>
        <v>0</v>
      </c>
      <c r="CO12" s="45">
        <f>2*'Tabulky jízd'!CN$6*Vzdálenosti!$D$93-Vzdálenosti!$D$93*IF('Tabulky jízd'!CN$6&gt;0,"1","0")</f>
        <v>0</v>
      </c>
      <c r="CP12" s="45">
        <f>2*'Tabulky jízd'!CO$6*Vzdálenosti!$D$93-Vzdálenosti!$D$93*IF('Tabulky jízd'!CO$6&gt;0,"1","0")</f>
        <v>0</v>
      </c>
      <c r="CQ12" s="45">
        <f>2*'Tabulky jízd'!CP$6*Vzdálenosti!$D$93-Vzdálenosti!$D$93*IF('Tabulky jízd'!CP$6&gt;0,"1","0")</f>
        <v>0</v>
      </c>
      <c r="CR12" s="45">
        <f>2*'Tabulky jízd'!CQ$6*Vzdálenosti!$D$93-Vzdálenosti!$D$93*IF('Tabulky jízd'!CQ$6&gt;0,"1","0")</f>
        <v>0</v>
      </c>
      <c r="CS12" s="45">
        <f>2*'Tabulky jízd'!CR$6*Vzdálenosti!$D$93-Vzdálenosti!$D$93*IF('Tabulky jízd'!CR$6&gt;0,"1","0")</f>
        <v>0</v>
      </c>
      <c r="CT12" s="45">
        <f>2*'Tabulky jízd'!CS$6*Vzdálenosti!$D$93-Vzdálenosti!$D$93*IF('Tabulky jízd'!CS$6&gt;0,"1","0")</f>
        <v>0</v>
      </c>
      <c r="CU12" s="45">
        <f>2*'Tabulky jízd'!CT$6*Vzdálenosti!$D$93-Vzdálenosti!$D$93*IF('Tabulky jízd'!CT$6&gt;0,"1","0")</f>
        <v>0</v>
      </c>
      <c r="CV12" s="45">
        <f>2*'Tabulky jízd'!CU$6*Vzdálenosti!$D$93-Vzdálenosti!$D$93*IF('Tabulky jízd'!CU$6&gt;0,"1","0")</f>
        <v>4071</v>
      </c>
      <c r="CW12" s="45">
        <f>2*'Tabulky jízd'!CV$6*Vzdálenosti!$D$93-Vzdálenosti!$D$93*IF('Tabulky jízd'!CV$6&gt;0,"1","0")</f>
        <v>0</v>
      </c>
      <c r="CX12" s="47">
        <f t="shared" si="0"/>
        <v>67614</v>
      </c>
      <c r="CY12" s="47" t="s">
        <v>64</v>
      </c>
      <c r="CZ12" s="28">
        <f>Vzdálenosti!$D$96</f>
        <v>66.749146293233807</v>
      </c>
      <c r="DA12" s="79">
        <f t="shared" si="2"/>
        <v>45131.767774707107</v>
      </c>
      <c r="DB12" s="224">
        <f>SUM(DA12:DA15)</f>
        <v>64224.802147247123</v>
      </c>
    </row>
    <row r="13" spans="1:106" s="15" customFormat="1" x14ac:dyDescent="0.25">
      <c r="A13" s="228"/>
      <c r="B13" s="45" t="s">
        <v>54</v>
      </c>
      <c r="C13" s="45" t="s">
        <v>56</v>
      </c>
      <c r="D13" s="135" t="s">
        <v>312</v>
      </c>
      <c r="E13" s="45" t="s">
        <v>9</v>
      </c>
      <c r="F13" s="45">
        <v>1</v>
      </c>
      <c r="G13" s="45"/>
      <c r="H13" s="47"/>
      <c r="I13" s="45">
        <f>2*'Tabulky jízd'!H$6*Vzdálenosti!$E$93-Vzdálenosti!$E$93*IF('Tabulky jízd'!H$6&gt;0,"1","0")</f>
        <v>0</v>
      </c>
      <c r="J13" s="45">
        <f>2*'Tabulky jízd'!I$6*Vzdálenosti!$E$93-Vzdálenosti!$E$93*IF('Tabulky jízd'!I$6&gt;0,"1","0")</f>
        <v>0</v>
      </c>
      <c r="K13" s="45">
        <f>2*'Tabulky jízd'!J$6*Vzdálenosti!$E$93-Vzdálenosti!$E$93*IF('Tabulky jízd'!J$6&gt;0,"1","0")</f>
        <v>0</v>
      </c>
      <c r="L13" s="45">
        <f>2*'Tabulky jízd'!K$6*Vzdálenosti!$E$93-Vzdálenosti!$E$93*IF('Tabulky jízd'!K$6&gt;0,"1","0")</f>
        <v>0</v>
      </c>
      <c r="M13" s="45">
        <f>2*'Tabulky jízd'!L$6*Vzdálenosti!$E$93-Vzdálenosti!$E$93*IF('Tabulky jízd'!L$6&gt;0,"1","0")</f>
        <v>0</v>
      </c>
      <c r="N13" s="45">
        <f>2*'Tabulky jízd'!M$6*Vzdálenosti!$E$93-Vzdálenosti!$E$93*IF('Tabulky jízd'!M$6&gt;0,"1","0")</f>
        <v>0</v>
      </c>
      <c r="O13" s="45">
        <f>2*'Tabulky jízd'!N$6*Vzdálenosti!$E$93-Vzdálenosti!$E$93*IF('Tabulky jízd'!N$6&gt;0,"1","0")</f>
        <v>0</v>
      </c>
      <c r="P13" s="45">
        <f>2*'Tabulky jízd'!O$6*Vzdálenosti!$E$93-Vzdálenosti!$E$93*IF('Tabulky jízd'!O$6&gt;0,"1","0")</f>
        <v>4437</v>
      </c>
      <c r="Q13" s="45">
        <f>2*'Tabulky jízd'!P$6*Vzdálenosti!$E$93-Vzdálenosti!$E$93*IF('Tabulky jízd'!P$6&gt;0,"1","0")</f>
        <v>0</v>
      </c>
      <c r="R13" s="45">
        <f>2*'Tabulky jízd'!Q$6*Vzdálenosti!$E$93-Vzdálenosti!$E$93*IF('Tabulky jízd'!Q$6&gt;0,"1","0")</f>
        <v>0</v>
      </c>
      <c r="S13" s="45">
        <f>2*'Tabulky jízd'!R$6*Vzdálenosti!$E$93-Vzdálenosti!$E$93*IF('Tabulky jízd'!R$6&gt;0,"1","0")</f>
        <v>5661</v>
      </c>
      <c r="T13" s="45">
        <f>2*'Tabulky jízd'!S$6*Vzdálenosti!$E$93-Vzdálenosti!$E$93*IF('Tabulky jízd'!S$6&gt;0,"1","0")</f>
        <v>0</v>
      </c>
      <c r="U13" s="45">
        <f>2*'Tabulky jízd'!T$6*Vzdálenosti!$E$93-Vzdálenosti!$E$93*IF('Tabulky jízd'!T$6&gt;0,"1","0")</f>
        <v>0</v>
      </c>
      <c r="V13" s="45">
        <f>2*'Tabulky jízd'!U$6*Vzdálenosti!$E$93-Vzdálenosti!$E$93*IF('Tabulky jízd'!U$6&gt;0,"1","0")</f>
        <v>1377</v>
      </c>
      <c r="W13" s="45">
        <f>2*'Tabulky jízd'!V$6*Vzdálenosti!$E$93-Vzdálenosti!$E$93*IF('Tabulky jízd'!V$6&gt;0,"1","0")</f>
        <v>0</v>
      </c>
      <c r="X13" s="45">
        <f>2*'Tabulky jízd'!W$6*Vzdálenosti!$E$93-Vzdálenosti!$E$93*IF('Tabulky jízd'!W$6&gt;0,"1","0")</f>
        <v>0</v>
      </c>
      <c r="Y13" s="45">
        <f>2*'Tabulky jízd'!X$6*Vzdálenosti!$E$93-Vzdálenosti!$E$93*IF('Tabulky jízd'!X$6&gt;0,"1","0")</f>
        <v>2295</v>
      </c>
      <c r="Z13" s="45">
        <f>2*'Tabulky jízd'!Y$6*Vzdálenosti!$E$93-Vzdálenosti!$E$93*IF('Tabulky jízd'!Y$6&gt;0,"1","0")</f>
        <v>0</v>
      </c>
      <c r="AA13" s="45">
        <f>2*'Tabulky jízd'!Z$6*Vzdálenosti!$E$93-Vzdálenosti!$E$93*IF('Tabulky jízd'!Z$6&gt;0,"1","0")</f>
        <v>0</v>
      </c>
      <c r="AB13" s="45">
        <f>2*'Tabulky jízd'!AA$6*Vzdálenosti!$E$93-Vzdálenosti!$E$93*IF('Tabulky jízd'!AA$6&gt;0,"1","0")</f>
        <v>2601</v>
      </c>
      <c r="AC13" s="45">
        <f>2*'Tabulky jízd'!AB$6*Vzdálenosti!$E$93-Vzdálenosti!$E$93*IF('Tabulky jízd'!AB$6&gt;0,"1","0")</f>
        <v>0</v>
      </c>
      <c r="AD13" s="45">
        <f>2*'Tabulky jízd'!AC$6*Vzdálenosti!$E$93-Vzdálenosti!$E$93*IF('Tabulky jízd'!AC$6&gt;0,"1","0")</f>
        <v>0</v>
      </c>
      <c r="AE13" s="45">
        <f>2*'Tabulky jízd'!AD$6*Vzdálenosti!$E$93-Vzdálenosti!$E$93*IF('Tabulky jízd'!AD$6&gt;0,"1","0")</f>
        <v>0</v>
      </c>
      <c r="AF13" s="45">
        <f>2*'Tabulky jízd'!AE$6*Vzdálenosti!$E$93-Vzdálenosti!$E$93*IF('Tabulky jízd'!AE$6&gt;0,"1","0")</f>
        <v>0</v>
      </c>
      <c r="AG13" s="45">
        <f>2*'Tabulky jízd'!AF$6*Vzdálenosti!$E$93-Vzdálenosti!$E$93*IF('Tabulky jízd'!AF$6&gt;0,"1","0")</f>
        <v>0</v>
      </c>
      <c r="AH13" s="45">
        <f>2*'Tabulky jízd'!AG$6*Vzdálenosti!$E$93-Vzdálenosti!$E$93*IF('Tabulky jízd'!AG$6&gt;0,"1","0")</f>
        <v>0</v>
      </c>
      <c r="AI13" s="45">
        <f>2*'Tabulky jízd'!AH$6*Vzdálenosti!$E$93-Vzdálenosti!$E$93*IF('Tabulky jízd'!AH$6&gt;0,"1","0")</f>
        <v>0</v>
      </c>
      <c r="AJ13" s="45">
        <f>2*'Tabulky jízd'!AI$6*Vzdálenosti!$E$93-Vzdálenosti!$E$93*IF('Tabulky jízd'!AI$6&gt;0,"1","0")</f>
        <v>0</v>
      </c>
      <c r="AK13" s="45">
        <f>2*'Tabulky jízd'!AJ$6*Vzdálenosti!$E$93-Vzdálenosti!$E$93*IF('Tabulky jízd'!AJ$6&gt;0,"1","0")</f>
        <v>2295</v>
      </c>
      <c r="AL13" s="45">
        <f>2*'Tabulky jízd'!AK$6*Vzdálenosti!$E$93-Vzdálenosti!$E$93*IF('Tabulky jízd'!AK$6&gt;0,"1","0")</f>
        <v>0</v>
      </c>
      <c r="AM13" s="45">
        <f>2*'Tabulky jízd'!AL$6*Vzdálenosti!$E$93-Vzdálenosti!$E$93*IF('Tabulky jízd'!AL$6&gt;0,"1","0")</f>
        <v>0</v>
      </c>
      <c r="AN13" s="45">
        <f>2*'Tabulky jízd'!AM$6*Vzdálenosti!$E$93-Vzdálenosti!$E$93*IF('Tabulky jízd'!AM$6&gt;0,"1","0")</f>
        <v>3213</v>
      </c>
      <c r="AO13" s="45">
        <f>2*'Tabulky jízd'!AN$6*Vzdálenosti!$E$93-Vzdálenosti!$E$93*IF('Tabulky jízd'!AN$6&gt;0,"1","0")</f>
        <v>0</v>
      </c>
      <c r="AP13" s="45">
        <f>2*'Tabulky jízd'!AO$6*Vzdálenosti!$E$93-Vzdálenosti!$E$93*IF('Tabulky jízd'!AO$6&gt;0,"1","0")</f>
        <v>0</v>
      </c>
      <c r="AQ13" s="45">
        <f>2*'Tabulky jízd'!AP$6*Vzdálenosti!$E$93-Vzdálenosti!$E$93*IF('Tabulky jízd'!AP$6&gt;0,"1","0")</f>
        <v>2601</v>
      </c>
      <c r="AR13" s="45">
        <f>2*'Tabulky jízd'!AQ$6*Vzdálenosti!$E$93-Vzdálenosti!$E$93*IF('Tabulky jízd'!AQ$6&gt;0,"1","0")</f>
        <v>0</v>
      </c>
      <c r="AS13" s="45">
        <f>2*'Tabulky jízd'!AR$6*Vzdálenosti!$E$93-Vzdálenosti!$E$93*IF('Tabulky jízd'!AR$6&gt;0,"1","0")</f>
        <v>0</v>
      </c>
      <c r="AT13" s="45">
        <f>2*'Tabulky jízd'!AS$6*Vzdálenosti!$E$93-Vzdálenosti!$E$93*IF('Tabulky jízd'!AS$6&gt;0,"1","0")</f>
        <v>2295</v>
      </c>
      <c r="AU13" s="45">
        <f>2*'Tabulky jízd'!AT$6*Vzdálenosti!$E$93-Vzdálenosti!$E$93*IF('Tabulky jízd'!AT$6&gt;0,"1","0")</f>
        <v>0</v>
      </c>
      <c r="AV13" s="45">
        <f>2*'Tabulky jízd'!AU$6*Vzdálenosti!$E$93-Vzdálenosti!$E$93*IF('Tabulky jízd'!AU$6&gt;0,"1","0")</f>
        <v>0</v>
      </c>
      <c r="AW13" s="45">
        <f>2*'Tabulky jízd'!AV$6*Vzdálenosti!$E$93-Vzdálenosti!$E$93*IF('Tabulky jízd'!AV$6&gt;0,"1","0")</f>
        <v>2907</v>
      </c>
      <c r="AX13" s="45">
        <f>2*'Tabulky jízd'!AW$6*Vzdálenosti!$E$93-Vzdálenosti!$E$93*IF('Tabulky jízd'!AW$6&gt;0,"1","0")</f>
        <v>0</v>
      </c>
      <c r="AY13" s="45">
        <f>2*'Tabulky jízd'!AX$6*Vzdálenosti!$E$93-Vzdálenosti!$E$93*IF('Tabulky jízd'!AX$6&gt;0,"1","0")</f>
        <v>0</v>
      </c>
      <c r="AZ13" s="45">
        <f>2*'Tabulky jízd'!AY$6*Vzdálenosti!$E$93-Vzdálenosti!$E$93*IF('Tabulky jízd'!AY$6&gt;0,"1","0")</f>
        <v>0</v>
      </c>
      <c r="BA13" s="45">
        <f>2*'Tabulky jízd'!AZ$6*Vzdálenosti!$E$93-Vzdálenosti!$E$93*IF('Tabulky jízd'!AZ$6&gt;0,"1","0")</f>
        <v>0</v>
      </c>
      <c r="BB13" s="45">
        <f>2*'Tabulky jízd'!BA$6*Vzdálenosti!$E$93-Vzdálenosti!$E$93*IF('Tabulky jízd'!BA$6&gt;0,"1","0")</f>
        <v>0</v>
      </c>
      <c r="BC13" s="45">
        <f>2*'Tabulky jízd'!BB$6*Vzdálenosti!$E$93-Vzdálenosti!$E$93*IF('Tabulky jízd'!BB$6&gt;0,"1","0")</f>
        <v>0</v>
      </c>
      <c r="BD13" s="45">
        <f>2*'Tabulky jízd'!BC$6*Vzdálenosti!$E$93-Vzdálenosti!$E$93*IF('Tabulky jízd'!BC$6&gt;0,"1","0")</f>
        <v>0</v>
      </c>
      <c r="BE13" s="45">
        <f>2*'Tabulky jízd'!BD$6*Vzdálenosti!$E$93-Vzdálenosti!$E$93*IF('Tabulky jízd'!BD$6&gt;0,"1","0")</f>
        <v>0</v>
      </c>
      <c r="BF13" s="45">
        <f>2*'Tabulky jízd'!BE$6*Vzdálenosti!$E$93-Vzdálenosti!$E$93*IF('Tabulky jízd'!BE$6&gt;0,"1","0")</f>
        <v>3213</v>
      </c>
      <c r="BG13" s="45">
        <f>2*'Tabulky jízd'!BF$6*Vzdálenosti!$E$93-Vzdálenosti!$E$93*IF('Tabulky jízd'!BF$6&gt;0,"1","0")</f>
        <v>0</v>
      </c>
      <c r="BH13" s="45">
        <f>2*'Tabulky jízd'!BG$6*Vzdálenosti!$E$93-Vzdálenosti!$E$93*IF('Tabulky jízd'!BG$6&gt;0,"1","0")</f>
        <v>0</v>
      </c>
      <c r="BI13" s="45">
        <f>2*'Tabulky jízd'!BH$6*Vzdálenosti!$E$93-Vzdálenosti!$E$93*IF('Tabulky jízd'!BH$6&gt;0,"1","0")</f>
        <v>2907</v>
      </c>
      <c r="BJ13" s="45">
        <f>2*'Tabulky jízd'!BI$6*Vzdálenosti!$E$93-Vzdálenosti!$E$93*IF('Tabulky jízd'!BI$6&gt;0,"1","0")</f>
        <v>0</v>
      </c>
      <c r="BK13" s="45">
        <f>2*'Tabulky jízd'!BJ$6*Vzdálenosti!$E$93-Vzdálenosti!$E$93*IF('Tabulky jízd'!BJ$6&gt;0,"1","0")</f>
        <v>0</v>
      </c>
      <c r="BL13" s="45">
        <f>2*'Tabulky jízd'!BK$6*Vzdálenosti!$E$93-Vzdálenosti!$E$93*IF('Tabulky jízd'!BK$6&gt;0,"1","0")</f>
        <v>4131</v>
      </c>
      <c r="BM13" s="45">
        <f>2*'Tabulky jízd'!BL$6*Vzdálenosti!$E$93-Vzdálenosti!$E$93*IF('Tabulky jízd'!BL$6&gt;0,"1","0")</f>
        <v>0</v>
      </c>
      <c r="BN13" s="45">
        <f>2*'Tabulky jízd'!BM$6*Vzdálenosti!$E$93-Vzdálenosti!$E$93*IF('Tabulky jízd'!BM$6&gt;0,"1","0")</f>
        <v>0</v>
      </c>
      <c r="BO13" s="45">
        <f>2*'Tabulky jízd'!BN$6*Vzdálenosti!$E$93-Vzdálenosti!$E$93*IF('Tabulky jízd'!BN$6&gt;0,"1","0")</f>
        <v>2601</v>
      </c>
      <c r="BP13" s="45">
        <f>2*'Tabulky jízd'!BO$6*Vzdálenosti!$E$93-Vzdálenosti!$E$93*IF('Tabulky jízd'!BO$6&gt;0,"1","0")</f>
        <v>0</v>
      </c>
      <c r="BQ13" s="45">
        <f>2*'Tabulky jízd'!BP$6*Vzdálenosti!$E$93-Vzdálenosti!$E$93*IF('Tabulky jízd'!BP$6&gt;0,"1","0")</f>
        <v>0</v>
      </c>
      <c r="BR13" s="45">
        <f>2*'Tabulky jízd'!BQ$6*Vzdálenosti!$E$93-Vzdálenosti!$E$93*IF('Tabulky jízd'!BQ$6&gt;0,"1","0")</f>
        <v>1377</v>
      </c>
      <c r="BS13" s="45">
        <f>2*'Tabulky jízd'!BR$6*Vzdálenosti!$E$93-Vzdálenosti!$E$93*IF('Tabulky jízd'!BR$6&gt;0,"1","0")</f>
        <v>0</v>
      </c>
      <c r="BT13" s="45">
        <f>2*'Tabulky jízd'!BS$6*Vzdálenosti!$E$93-Vzdálenosti!$E$93*IF('Tabulky jízd'!BS$6&gt;0,"1","0")</f>
        <v>0</v>
      </c>
      <c r="BU13" s="45">
        <f>2*'Tabulky jízd'!BT$6*Vzdálenosti!$E$93-Vzdálenosti!$E$93*IF('Tabulky jízd'!BT$6&gt;0,"1","0")</f>
        <v>0</v>
      </c>
      <c r="BV13" s="45">
        <f>2*'Tabulky jízd'!BU$6*Vzdálenosti!$E$93-Vzdálenosti!$E$93*IF('Tabulky jízd'!BU$6&gt;0,"1","0")</f>
        <v>0</v>
      </c>
      <c r="BW13" s="45">
        <f>2*'Tabulky jízd'!BV$6*Vzdálenosti!$E$93-Vzdálenosti!$E$93*IF('Tabulky jízd'!BV$6&gt;0,"1","0")</f>
        <v>0</v>
      </c>
      <c r="BX13" s="45">
        <f>2*'Tabulky jízd'!BW$6*Vzdálenosti!$E$93-Vzdálenosti!$E$93*IF('Tabulky jízd'!BW$6&gt;0,"1","0")</f>
        <v>0</v>
      </c>
      <c r="BY13" s="45">
        <f>2*'Tabulky jízd'!BX$6*Vzdálenosti!$E$93-Vzdálenosti!$E$93*IF('Tabulky jízd'!BX$6&gt;0,"1","0")</f>
        <v>0</v>
      </c>
      <c r="BZ13" s="45">
        <f>2*'Tabulky jízd'!BY$6*Vzdálenosti!$E$93-Vzdálenosti!$E$93*IF('Tabulky jízd'!BY$6&gt;0,"1","0")</f>
        <v>0</v>
      </c>
      <c r="CA13" s="45">
        <f>2*'Tabulky jízd'!BZ$6*Vzdálenosti!$E$93-Vzdálenosti!$E$93*IF('Tabulky jízd'!BZ$6&gt;0,"1","0")</f>
        <v>3519</v>
      </c>
      <c r="CB13" s="45">
        <f>2*'Tabulky jízd'!CA$6*Vzdálenosti!$E$93-Vzdálenosti!$E$93*IF('Tabulky jízd'!CA$6&gt;0,"1","0")</f>
        <v>0</v>
      </c>
      <c r="CC13" s="45">
        <f>2*'Tabulky jízd'!CB$6*Vzdálenosti!$E$93-Vzdálenosti!$E$93*IF('Tabulky jízd'!CB$6&gt;0,"1","0")</f>
        <v>0</v>
      </c>
      <c r="CD13" s="45">
        <f>2*'Tabulky jízd'!CC$6*Vzdálenosti!$E$93-Vzdálenosti!$E$93*IF('Tabulky jízd'!CC$6&gt;0,"1","0")</f>
        <v>1683</v>
      </c>
      <c r="CE13" s="45">
        <f>2*'Tabulky jízd'!CD$6*Vzdálenosti!$E$93-Vzdálenosti!$E$93*IF('Tabulky jízd'!CD$6&gt;0,"1","0")</f>
        <v>0</v>
      </c>
      <c r="CF13" s="45">
        <f>2*'Tabulky jízd'!CE$6*Vzdálenosti!$E$93-Vzdálenosti!$E$93*IF('Tabulky jízd'!CE$6&gt;0,"1","0")</f>
        <v>0</v>
      </c>
      <c r="CG13" s="45">
        <f>2*'Tabulky jízd'!CF$6*Vzdálenosti!$E$93-Vzdálenosti!$E$93*IF('Tabulky jízd'!CF$6&gt;0,"1","0")</f>
        <v>3519</v>
      </c>
      <c r="CH13" s="45">
        <f>2*'Tabulky jízd'!CG$6*Vzdálenosti!$E$93-Vzdálenosti!$E$93*IF('Tabulky jízd'!CG$6&gt;0,"1","0")</f>
        <v>0</v>
      </c>
      <c r="CI13" s="45">
        <f>2*'Tabulky jízd'!CH$6*Vzdálenosti!$E$93-Vzdálenosti!$E$93*IF('Tabulky jízd'!CH$6&gt;0,"1","0")</f>
        <v>0</v>
      </c>
      <c r="CJ13" s="45">
        <f>2*'Tabulky jízd'!CI$6*Vzdálenosti!$E$93-Vzdálenosti!$E$93*IF('Tabulky jízd'!CI$6&gt;0,"1","0")</f>
        <v>2295</v>
      </c>
      <c r="CK13" s="45">
        <f>2*'Tabulky jízd'!CJ$6*Vzdálenosti!$E$93-Vzdálenosti!$E$93*IF('Tabulky jízd'!CJ$6&gt;0,"1","0")</f>
        <v>0</v>
      </c>
      <c r="CL13" s="45">
        <f>2*'Tabulky jízd'!CK$6*Vzdálenosti!$E$93-Vzdálenosti!$E$93*IF('Tabulky jízd'!CK$6&gt;0,"1","0")</f>
        <v>0</v>
      </c>
      <c r="CM13" s="45">
        <f>2*'Tabulky jízd'!CL$6*Vzdálenosti!$E$93-Vzdálenosti!$E$93*IF('Tabulky jízd'!CL$6&gt;0,"1","0")</f>
        <v>0</v>
      </c>
      <c r="CN13" s="45">
        <f>2*'Tabulky jízd'!CM$6*Vzdálenosti!$E$93-Vzdálenosti!$E$93*IF('Tabulky jízd'!CM$6&gt;0,"1","0")</f>
        <v>0</v>
      </c>
      <c r="CO13" s="45">
        <f>2*'Tabulky jízd'!CN$6*Vzdálenosti!$E$93-Vzdálenosti!$E$93*IF('Tabulky jízd'!CN$6&gt;0,"1","0")</f>
        <v>0</v>
      </c>
      <c r="CP13" s="45">
        <f>2*'Tabulky jízd'!CO$6*Vzdálenosti!$E$93-Vzdálenosti!$E$93*IF('Tabulky jízd'!CO$6&gt;0,"1","0")</f>
        <v>0</v>
      </c>
      <c r="CQ13" s="45">
        <f>2*'Tabulky jízd'!CP$6*Vzdálenosti!$E$93-Vzdálenosti!$E$93*IF('Tabulky jízd'!CP$6&gt;0,"1","0")</f>
        <v>0</v>
      </c>
      <c r="CR13" s="45">
        <f>2*'Tabulky jízd'!CQ$6*Vzdálenosti!$E$93-Vzdálenosti!$E$93*IF('Tabulky jízd'!CQ$6&gt;0,"1","0")</f>
        <v>0</v>
      </c>
      <c r="CS13" s="45">
        <f>2*'Tabulky jízd'!CR$6*Vzdálenosti!$E$93-Vzdálenosti!$E$93*IF('Tabulky jízd'!CR$6&gt;0,"1","0")</f>
        <v>0</v>
      </c>
      <c r="CT13" s="45">
        <f>2*'Tabulky jízd'!CS$6*Vzdálenosti!$E$93-Vzdálenosti!$E$93*IF('Tabulky jízd'!CS$6&gt;0,"1","0")</f>
        <v>0</v>
      </c>
      <c r="CU13" s="45">
        <f>2*'Tabulky jízd'!CT$6*Vzdálenosti!$E$93-Vzdálenosti!$E$93*IF('Tabulky jízd'!CT$6&gt;0,"1","0")</f>
        <v>0</v>
      </c>
      <c r="CV13" s="45">
        <f>2*'Tabulky jízd'!CU$6*Vzdálenosti!$E$93-Vzdálenosti!$E$93*IF('Tabulky jízd'!CU$6&gt;0,"1","0")</f>
        <v>3519</v>
      </c>
      <c r="CW13" s="45">
        <f>2*'Tabulky jízd'!CV$6*Vzdálenosti!$E$93-Vzdálenosti!$E$93*IF('Tabulky jízd'!CV$6&gt;0,"1","0")</f>
        <v>0</v>
      </c>
      <c r="CX13" s="47">
        <f t="shared" ref="CX13:CX15" si="4">SUM(I13:CW13)</f>
        <v>58446</v>
      </c>
      <c r="CY13" s="47" t="s">
        <v>54</v>
      </c>
      <c r="CZ13" s="28">
        <f>Vzdálenosti!$E$96</f>
        <v>23.339289282201047</v>
      </c>
      <c r="DA13" s="79">
        <f t="shared" si="2"/>
        <v>13640.881013875225</v>
      </c>
      <c r="DB13" s="224"/>
    </row>
    <row r="14" spans="1:106" s="15" customFormat="1" x14ac:dyDescent="0.25">
      <c r="A14" s="228"/>
      <c r="B14" s="45" t="s">
        <v>54</v>
      </c>
      <c r="C14" s="45" t="s">
        <v>56</v>
      </c>
      <c r="D14" s="135" t="s">
        <v>312</v>
      </c>
      <c r="E14" s="45" t="s">
        <v>9</v>
      </c>
      <c r="F14" s="45">
        <v>1</v>
      </c>
      <c r="G14" s="45"/>
      <c r="H14" s="47"/>
      <c r="I14" s="45">
        <f>2*'Tabulky jízd'!H$6*Vzdálenosti!$F$93-Vzdálenosti!$F$93*IF('Tabulky jízd'!H$6&gt;0,"1","0")</f>
        <v>0</v>
      </c>
      <c r="J14" s="45">
        <f>2*'Tabulky jízd'!I$6*Vzdálenosti!$F$93-Vzdálenosti!$F$93*IF('Tabulky jízd'!I$6&gt;0,"1","0")</f>
        <v>0</v>
      </c>
      <c r="K14" s="45">
        <f>2*'Tabulky jízd'!J$6*Vzdálenosti!$F$93-Vzdálenosti!$F$93*IF('Tabulky jízd'!J$6&gt;0,"1","0")</f>
        <v>0</v>
      </c>
      <c r="L14" s="45">
        <f>2*'Tabulky jízd'!K$6*Vzdálenosti!$F$93-Vzdálenosti!$F$93*IF('Tabulky jízd'!K$6&gt;0,"1","0")</f>
        <v>0</v>
      </c>
      <c r="M14" s="45">
        <f>2*'Tabulky jízd'!L$6*Vzdálenosti!$F$93-Vzdálenosti!$F$93*IF('Tabulky jízd'!L$6&gt;0,"1","0")</f>
        <v>0</v>
      </c>
      <c r="N14" s="45">
        <f>2*'Tabulky jízd'!M$6*Vzdálenosti!$F$93-Vzdálenosti!$F$93*IF('Tabulky jízd'!M$6&gt;0,"1","0")</f>
        <v>0</v>
      </c>
      <c r="O14" s="45">
        <f>2*'Tabulky jízd'!N$6*Vzdálenosti!$F$93-Vzdálenosti!$F$93*IF('Tabulky jízd'!N$6&gt;0,"1","0")</f>
        <v>0</v>
      </c>
      <c r="P14" s="45">
        <f>2*'Tabulky jízd'!O$6*Vzdálenosti!$F$93-Vzdálenosti!$F$93*IF('Tabulky jízd'!O$6&gt;0,"1","0")</f>
        <v>4176</v>
      </c>
      <c r="Q14" s="45">
        <f>2*'Tabulky jízd'!P$6*Vzdálenosti!$F$93-Vzdálenosti!$F$93*IF('Tabulky jízd'!P$6&gt;0,"1","0")</f>
        <v>0</v>
      </c>
      <c r="R14" s="45">
        <f>2*'Tabulky jízd'!Q$6*Vzdálenosti!$F$93-Vzdálenosti!$F$93*IF('Tabulky jízd'!Q$6&gt;0,"1","0")</f>
        <v>0</v>
      </c>
      <c r="S14" s="45">
        <f>2*'Tabulky jízd'!R$6*Vzdálenosti!$F$93-Vzdálenosti!$F$93*IF('Tabulky jízd'!R$6&gt;0,"1","0")</f>
        <v>5328</v>
      </c>
      <c r="T14" s="45">
        <f>2*'Tabulky jízd'!S$6*Vzdálenosti!$F$93-Vzdálenosti!$F$93*IF('Tabulky jízd'!S$6&gt;0,"1","0")</f>
        <v>0</v>
      </c>
      <c r="U14" s="45">
        <f>2*'Tabulky jízd'!T$6*Vzdálenosti!$F$93-Vzdálenosti!$F$93*IF('Tabulky jízd'!T$6&gt;0,"1","0")</f>
        <v>0</v>
      </c>
      <c r="V14" s="45">
        <f>2*'Tabulky jízd'!U$6*Vzdálenosti!$F$93-Vzdálenosti!$F$93*IF('Tabulky jízd'!U$6&gt;0,"1","0")</f>
        <v>1296</v>
      </c>
      <c r="W14" s="45">
        <f>2*'Tabulky jízd'!V$6*Vzdálenosti!$F$93-Vzdálenosti!$F$93*IF('Tabulky jízd'!V$6&gt;0,"1","0")</f>
        <v>0</v>
      </c>
      <c r="X14" s="45">
        <f>2*'Tabulky jízd'!W$6*Vzdálenosti!$F$93-Vzdálenosti!$F$93*IF('Tabulky jízd'!W$6&gt;0,"1","0")</f>
        <v>0</v>
      </c>
      <c r="Y14" s="45">
        <f>2*'Tabulky jízd'!X$6*Vzdálenosti!$F$93-Vzdálenosti!$F$93*IF('Tabulky jízd'!X$6&gt;0,"1","0")</f>
        <v>2160</v>
      </c>
      <c r="Z14" s="45">
        <f>2*'Tabulky jízd'!Y$6*Vzdálenosti!$F$93-Vzdálenosti!$F$93*IF('Tabulky jízd'!Y$6&gt;0,"1","0")</f>
        <v>0</v>
      </c>
      <c r="AA14" s="45">
        <f>2*'Tabulky jízd'!Z$6*Vzdálenosti!$F$93-Vzdálenosti!$F$93*IF('Tabulky jízd'!Z$6&gt;0,"1","0")</f>
        <v>0</v>
      </c>
      <c r="AB14" s="45">
        <f>2*'Tabulky jízd'!AA$6*Vzdálenosti!$F$93-Vzdálenosti!$F$93*IF('Tabulky jízd'!AA$6&gt;0,"1","0")</f>
        <v>2448</v>
      </c>
      <c r="AC14" s="45">
        <f>2*'Tabulky jízd'!AB$6*Vzdálenosti!$F$93-Vzdálenosti!$F$93*IF('Tabulky jízd'!AB$6&gt;0,"1","0")</f>
        <v>0</v>
      </c>
      <c r="AD14" s="45">
        <f>2*'Tabulky jízd'!AC$6*Vzdálenosti!$F$93-Vzdálenosti!$F$93*IF('Tabulky jízd'!AC$6&gt;0,"1","0")</f>
        <v>0</v>
      </c>
      <c r="AE14" s="45">
        <f>2*'Tabulky jízd'!AD$6*Vzdálenosti!$F$93-Vzdálenosti!$F$93*IF('Tabulky jízd'!AD$6&gt;0,"1","0")</f>
        <v>0</v>
      </c>
      <c r="AF14" s="45">
        <f>2*'Tabulky jízd'!AE$6*Vzdálenosti!$F$93-Vzdálenosti!$F$93*IF('Tabulky jízd'!AE$6&gt;0,"1","0")</f>
        <v>0</v>
      </c>
      <c r="AG14" s="45">
        <f>2*'Tabulky jízd'!AF$6*Vzdálenosti!$F$93-Vzdálenosti!$F$93*IF('Tabulky jízd'!AF$6&gt;0,"1","0")</f>
        <v>0</v>
      </c>
      <c r="AH14" s="45">
        <f>2*'Tabulky jízd'!AG$6*Vzdálenosti!$F$93-Vzdálenosti!$F$93*IF('Tabulky jízd'!AG$6&gt;0,"1","0")</f>
        <v>0</v>
      </c>
      <c r="AI14" s="45">
        <f>2*'Tabulky jízd'!AH$6*Vzdálenosti!$F$93-Vzdálenosti!$F$93*IF('Tabulky jízd'!AH$6&gt;0,"1","0")</f>
        <v>0</v>
      </c>
      <c r="AJ14" s="45">
        <f>2*'Tabulky jízd'!AI$6*Vzdálenosti!$F$93-Vzdálenosti!$F$93*IF('Tabulky jízd'!AI$6&gt;0,"1","0")</f>
        <v>0</v>
      </c>
      <c r="AK14" s="45">
        <f>2*'Tabulky jízd'!AJ$6*Vzdálenosti!$F$93-Vzdálenosti!$F$93*IF('Tabulky jízd'!AJ$6&gt;0,"1","0")</f>
        <v>2160</v>
      </c>
      <c r="AL14" s="45">
        <f>2*'Tabulky jízd'!AK$6*Vzdálenosti!$F$93-Vzdálenosti!$F$93*IF('Tabulky jízd'!AK$6&gt;0,"1","0")</f>
        <v>0</v>
      </c>
      <c r="AM14" s="45">
        <f>2*'Tabulky jízd'!AL$6*Vzdálenosti!$F$93-Vzdálenosti!$F$93*IF('Tabulky jízd'!AL$6&gt;0,"1","0")</f>
        <v>0</v>
      </c>
      <c r="AN14" s="45">
        <f>2*'Tabulky jízd'!AM$6*Vzdálenosti!$F$93-Vzdálenosti!$F$93*IF('Tabulky jízd'!AM$6&gt;0,"1","0")</f>
        <v>3024</v>
      </c>
      <c r="AO14" s="45">
        <f>2*'Tabulky jízd'!AN$6*Vzdálenosti!$F$93-Vzdálenosti!$F$93*IF('Tabulky jízd'!AN$6&gt;0,"1","0")</f>
        <v>0</v>
      </c>
      <c r="AP14" s="45">
        <f>2*'Tabulky jízd'!AO$6*Vzdálenosti!$F$93-Vzdálenosti!$F$93*IF('Tabulky jízd'!AO$6&gt;0,"1","0")</f>
        <v>0</v>
      </c>
      <c r="AQ14" s="45">
        <f>2*'Tabulky jízd'!AP$6*Vzdálenosti!$F$93-Vzdálenosti!$F$93*IF('Tabulky jízd'!AP$6&gt;0,"1","0")</f>
        <v>2448</v>
      </c>
      <c r="AR14" s="45">
        <f>2*'Tabulky jízd'!AQ$6*Vzdálenosti!$F$93-Vzdálenosti!$F$93*IF('Tabulky jízd'!AQ$6&gt;0,"1","0")</f>
        <v>0</v>
      </c>
      <c r="AS14" s="45">
        <f>2*'Tabulky jízd'!AR$6*Vzdálenosti!$F$93-Vzdálenosti!$F$93*IF('Tabulky jízd'!AR$6&gt;0,"1","0")</f>
        <v>0</v>
      </c>
      <c r="AT14" s="45">
        <f>2*'Tabulky jízd'!AS$6*Vzdálenosti!$F$93-Vzdálenosti!$F$93*IF('Tabulky jízd'!AS$6&gt;0,"1","0")</f>
        <v>2160</v>
      </c>
      <c r="AU14" s="45">
        <f>2*'Tabulky jízd'!AT$6*Vzdálenosti!$F$93-Vzdálenosti!$F$93*IF('Tabulky jízd'!AT$6&gt;0,"1","0")</f>
        <v>0</v>
      </c>
      <c r="AV14" s="45">
        <f>2*'Tabulky jízd'!AU$6*Vzdálenosti!$F$93-Vzdálenosti!$F$93*IF('Tabulky jízd'!AU$6&gt;0,"1","0")</f>
        <v>0</v>
      </c>
      <c r="AW14" s="45">
        <f>2*'Tabulky jízd'!AV$6*Vzdálenosti!$F$93-Vzdálenosti!$F$93*IF('Tabulky jízd'!AV$6&gt;0,"1","0")</f>
        <v>2736</v>
      </c>
      <c r="AX14" s="45">
        <f>2*'Tabulky jízd'!AW$6*Vzdálenosti!$F$93-Vzdálenosti!$F$93*IF('Tabulky jízd'!AW$6&gt;0,"1","0")</f>
        <v>0</v>
      </c>
      <c r="AY14" s="45">
        <f>2*'Tabulky jízd'!AX$6*Vzdálenosti!$F$93-Vzdálenosti!$F$93*IF('Tabulky jízd'!AX$6&gt;0,"1","0")</f>
        <v>0</v>
      </c>
      <c r="AZ14" s="45">
        <f>2*'Tabulky jízd'!AY$6*Vzdálenosti!$F$93-Vzdálenosti!$F$93*IF('Tabulky jízd'!AY$6&gt;0,"1","0")</f>
        <v>0</v>
      </c>
      <c r="BA14" s="45">
        <f>2*'Tabulky jízd'!AZ$6*Vzdálenosti!$F$93-Vzdálenosti!$F$93*IF('Tabulky jízd'!AZ$6&gt;0,"1","0")</f>
        <v>0</v>
      </c>
      <c r="BB14" s="45">
        <f>2*'Tabulky jízd'!BA$6*Vzdálenosti!$F$93-Vzdálenosti!$F$93*IF('Tabulky jízd'!BA$6&gt;0,"1","0")</f>
        <v>0</v>
      </c>
      <c r="BC14" s="45">
        <f>2*'Tabulky jízd'!BB$6*Vzdálenosti!$F$93-Vzdálenosti!$F$93*IF('Tabulky jízd'!BB$6&gt;0,"1","0")</f>
        <v>0</v>
      </c>
      <c r="BD14" s="45">
        <f>2*'Tabulky jízd'!BC$6*Vzdálenosti!$F$93-Vzdálenosti!$F$93*IF('Tabulky jízd'!BC$6&gt;0,"1","0")</f>
        <v>0</v>
      </c>
      <c r="BE14" s="45">
        <f>2*'Tabulky jízd'!BD$6*Vzdálenosti!$F$93-Vzdálenosti!$F$93*IF('Tabulky jízd'!BD$6&gt;0,"1","0")</f>
        <v>0</v>
      </c>
      <c r="BF14" s="45">
        <f>2*'Tabulky jízd'!BE$6*Vzdálenosti!$F$93-Vzdálenosti!$F$93*IF('Tabulky jízd'!BE$6&gt;0,"1","0")</f>
        <v>3024</v>
      </c>
      <c r="BG14" s="45">
        <f>2*'Tabulky jízd'!BF$6*Vzdálenosti!$F$93-Vzdálenosti!$F$93*IF('Tabulky jízd'!BF$6&gt;0,"1","0")</f>
        <v>0</v>
      </c>
      <c r="BH14" s="45">
        <f>2*'Tabulky jízd'!BG$6*Vzdálenosti!$F$93-Vzdálenosti!$F$93*IF('Tabulky jízd'!BG$6&gt;0,"1","0")</f>
        <v>0</v>
      </c>
      <c r="BI14" s="45">
        <f>2*'Tabulky jízd'!BH$6*Vzdálenosti!$F$93-Vzdálenosti!$F$93*IF('Tabulky jízd'!BH$6&gt;0,"1","0")</f>
        <v>2736</v>
      </c>
      <c r="BJ14" s="45">
        <f>2*'Tabulky jízd'!BI$6*Vzdálenosti!$F$93-Vzdálenosti!$F$93*IF('Tabulky jízd'!BI$6&gt;0,"1","0")</f>
        <v>0</v>
      </c>
      <c r="BK14" s="45">
        <f>2*'Tabulky jízd'!BJ$6*Vzdálenosti!$F$93-Vzdálenosti!$F$93*IF('Tabulky jízd'!BJ$6&gt;0,"1","0")</f>
        <v>0</v>
      </c>
      <c r="BL14" s="45">
        <f>2*'Tabulky jízd'!BK$6*Vzdálenosti!$F$93-Vzdálenosti!$F$93*IF('Tabulky jízd'!BK$6&gt;0,"1","0")</f>
        <v>3888</v>
      </c>
      <c r="BM14" s="45">
        <f>2*'Tabulky jízd'!BL$6*Vzdálenosti!$F$93-Vzdálenosti!$F$93*IF('Tabulky jízd'!BL$6&gt;0,"1","0")</f>
        <v>0</v>
      </c>
      <c r="BN14" s="45">
        <f>2*'Tabulky jízd'!BM$6*Vzdálenosti!$F$93-Vzdálenosti!$F$93*IF('Tabulky jízd'!BM$6&gt;0,"1","0")</f>
        <v>0</v>
      </c>
      <c r="BO14" s="45">
        <f>2*'Tabulky jízd'!BN$6*Vzdálenosti!$F$93-Vzdálenosti!$F$93*IF('Tabulky jízd'!BN$6&gt;0,"1","0")</f>
        <v>2448</v>
      </c>
      <c r="BP14" s="45">
        <f>2*'Tabulky jízd'!BO$6*Vzdálenosti!$F$93-Vzdálenosti!$F$93*IF('Tabulky jízd'!BO$6&gt;0,"1","0")</f>
        <v>0</v>
      </c>
      <c r="BQ14" s="45">
        <f>2*'Tabulky jízd'!BP$6*Vzdálenosti!$F$93-Vzdálenosti!$F$93*IF('Tabulky jízd'!BP$6&gt;0,"1","0")</f>
        <v>0</v>
      </c>
      <c r="BR14" s="45">
        <f>2*'Tabulky jízd'!BQ$6*Vzdálenosti!$F$93-Vzdálenosti!$F$93*IF('Tabulky jízd'!BQ$6&gt;0,"1","0")</f>
        <v>1296</v>
      </c>
      <c r="BS14" s="45">
        <f>2*'Tabulky jízd'!BR$6*Vzdálenosti!$F$93-Vzdálenosti!$F$93*IF('Tabulky jízd'!BR$6&gt;0,"1","0")</f>
        <v>0</v>
      </c>
      <c r="BT14" s="45">
        <f>2*'Tabulky jízd'!BS$6*Vzdálenosti!$F$93-Vzdálenosti!$F$93*IF('Tabulky jízd'!BS$6&gt;0,"1","0")</f>
        <v>0</v>
      </c>
      <c r="BU14" s="45">
        <f>2*'Tabulky jízd'!BT$6*Vzdálenosti!$F$93-Vzdálenosti!$F$93*IF('Tabulky jízd'!BT$6&gt;0,"1","0")</f>
        <v>0</v>
      </c>
      <c r="BV14" s="45">
        <f>2*'Tabulky jízd'!BU$6*Vzdálenosti!$F$93-Vzdálenosti!$F$93*IF('Tabulky jízd'!BU$6&gt;0,"1","0")</f>
        <v>0</v>
      </c>
      <c r="BW14" s="45">
        <f>2*'Tabulky jízd'!BV$6*Vzdálenosti!$F$93-Vzdálenosti!$F$93*IF('Tabulky jízd'!BV$6&gt;0,"1","0")</f>
        <v>0</v>
      </c>
      <c r="BX14" s="45">
        <f>2*'Tabulky jízd'!BW$6*Vzdálenosti!$F$93-Vzdálenosti!$F$93*IF('Tabulky jízd'!BW$6&gt;0,"1","0")</f>
        <v>0</v>
      </c>
      <c r="BY14" s="45">
        <f>2*'Tabulky jízd'!BX$6*Vzdálenosti!$F$93-Vzdálenosti!$F$93*IF('Tabulky jízd'!BX$6&gt;0,"1","0")</f>
        <v>0</v>
      </c>
      <c r="BZ14" s="45">
        <f>2*'Tabulky jízd'!BY$6*Vzdálenosti!$F$93-Vzdálenosti!$F$93*IF('Tabulky jízd'!BY$6&gt;0,"1","0")</f>
        <v>0</v>
      </c>
      <c r="CA14" s="45">
        <f>2*'Tabulky jízd'!BZ$6*Vzdálenosti!$F$93-Vzdálenosti!$F$93*IF('Tabulky jízd'!BZ$6&gt;0,"1","0")</f>
        <v>3312</v>
      </c>
      <c r="CB14" s="45">
        <f>2*'Tabulky jízd'!CA$6*Vzdálenosti!$F$93-Vzdálenosti!$F$93*IF('Tabulky jízd'!CA$6&gt;0,"1","0")</f>
        <v>0</v>
      </c>
      <c r="CC14" s="45">
        <f>2*'Tabulky jízd'!CB$6*Vzdálenosti!$F$93-Vzdálenosti!$F$93*IF('Tabulky jízd'!CB$6&gt;0,"1","0")</f>
        <v>0</v>
      </c>
      <c r="CD14" s="45">
        <f>2*'Tabulky jízd'!CC$6*Vzdálenosti!$F$93-Vzdálenosti!$F$93*IF('Tabulky jízd'!CC$6&gt;0,"1","0")</f>
        <v>1584</v>
      </c>
      <c r="CE14" s="45">
        <f>2*'Tabulky jízd'!CD$6*Vzdálenosti!$F$93-Vzdálenosti!$F$93*IF('Tabulky jízd'!CD$6&gt;0,"1","0")</f>
        <v>0</v>
      </c>
      <c r="CF14" s="45">
        <f>2*'Tabulky jízd'!CE$6*Vzdálenosti!$F$93-Vzdálenosti!$F$93*IF('Tabulky jízd'!CE$6&gt;0,"1","0")</f>
        <v>0</v>
      </c>
      <c r="CG14" s="45">
        <f>2*'Tabulky jízd'!CF$6*Vzdálenosti!$F$93-Vzdálenosti!$F$93*IF('Tabulky jízd'!CF$6&gt;0,"1","0")</f>
        <v>3312</v>
      </c>
      <c r="CH14" s="45">
        <f>2*'Tabulky jízd'!CG$6*Vzdálenosti!$F$93-Vzdálenosti!$F$93*IF('Tabulky jízd'!CG$6&gt;0,"1","0")</f>
        <v>0</v>
      </c>
      <c r="CI14" s="45">
        <f>2*'Tabulky jízd'!CH$6*Vzdálenosti!$F$93-Vzdálenosti!$F$93*IF('Tabulky jízd'!CH$6&gt;0,"1","0")</f>
        <v>0</v>
      </c>
      <c r="CJ14" s="45">
        <f>2*'Tabulky jízd'!CI$6*Vzdálenosti!$F$93-Vzdálenosti!$F$93*IF('Tabulky jízd'!CI$6&gt;0,"1","0")</f>
        <v>2160</v>
      </c>
      <c r="CK14" s="45">
        <f>2*'Tabulky jízd'!CJ$6*Vzdálenosti!$F$93-Vzdálenosti!$F$93*IF('Tabulky jízd'!CJ$6&gt;0,"1","0")</f>
        <v>0</v>
      </c>
      <c r="CL14" s="45">
        <f>2*'Tabulky jízd'!CK$6*Vzdálenosti!$F$93-Vzdálenosti!$F$93*IF('Tabulky jízd'!CK$6&gt;0,"1","0")</f>
        <v>0</v>
      </c>
      <c r="CM14" s="45">
        <f>2*'Tabulky jízd'!CL$6*Vzdálenosti!$F$93-Vzdálenosti!$F$93*IF('Tabulky jízd'!CL$6&gt;0,"1","0")</f>
        <v>0</v>
      </c>
      <c r="CN14" s="45">
        <f>2*'Tabulky jízd'!CM$6*Vzdálenosti!$F$93-Vzdálenosti!$F$93*IF('Tabulky jízd'!CM$6&gt;0,"1","0")</f>
        <v>0</v>
      </c>
      <c r="CO14" s="45">
        <f>2*'Tabulky jízd'!CN$6*Vzdálenosti!$F$93-Vzdálenosti!$F$93*IF('Tabulky jízd'!CN$6&gt;0,"1","0")</f>
        <v>0</v>
      </c>
      <c r="CP14" s="45">
        <f>2*'Tabulky jízd'!CO$6*Vzdálenosti!$F$93-Vzdálenosti!$F$93*IF('Tabulky jízd'!CO$6&gt;0,"1","0")</f>
        <v>0</v>
      </c>
      <c r="CQ14" s="45">
        <f>2*'Tabulky jízd'!CP$6*Vzdálenosti!$F$93-Vzdálenosti!$F$93*IF('Tabulky jízd'!CP$6&gt;0,"1","0")</f>
        <v>0</v>
      </c>
      <c r="CR14" s="45">
        <f>2*'Tabulky jízd'!CQ$6*Vzdálenosti!$F$93-Vzdálenosti!$F$93*IF('Tabulky jízd'!CQ$6&gt;0,"1","0")</f>
        <v>0</v>
      </c>
      <c r="CS14" s="45">
        <f>2*'Tabulky jízd'!CR$6*Vzdálenosti!$F$93-Vzdálenosti!$F$93*IF('Tabulky jízd'!CR$6&gt;0,"1","0")</f>
        <v>0</v>
      </c>
      <c r="CT14" s="45">
        <f>2*'Tabulky jízd'!CS$6*Vzdálenosti!$F$93-Vzdálenosti!$F$93*IF('Tabulky jízd'!CS$6&gt;0,"1","0")</f>
        <v>0</v>
      </c>
      <c r="CU14" s="45">
        <f>2*'Tabulky jízd'!CT$6*Vzdálenosti!$F$93-Vzdálenosti!$F$93*IF('Tabulky jízd'!CT$6&gt;0,"1","0")</f>
        <v>0</v>
      </c>
      <c r="CV14" s="45">
        <f>2*'Tabulky jízd'!CU$6*Vzdálenosti!$F$93-Vzdálenosti!$F$93*IF('Tabulky jízd'!CU$6&gt;0,"1","0")</f>
        <v>3312</v>
      </c>
      <c r="CW14" s="45">
        <f>2*'Tabulky jízd'!CV$6*Vzdálenosti!$F$93-Vzdálenosti!$F$93*IF('Tabulky jízd'!CV$6&gt;0,"1","0")</f>
        <v>0</v>
      </c>
      <c r="CX14" s="47">
        <f t="shared" si="4"/>
        <v>55008</v>
      </c>
      <c r="CY14" s="47" t="s">
        <v>121</v>
      </c>
      <c r="CZ14" s="28">
        <f>Vzdálenosti!$F$96</f>
        <v>9.9115644245651442</v>
      </c>
      <c r="DA14" s="79">
        <f t="shared" si="2"/>
        <v>5452.1533586647947</v>
      </c>
      <c r="DB14" s="224"/>
    </row>
    <row r="15" spans="1:106" s="15" customFormat="1" x14ac:dyDescent="0.25">
      <c r="A15" s="228"/>
      <c r="B15" s="45" t="s">
        <v>54</v>
      </c>
      <c r="C15" s="45" t="s">
        <v>56</v>
      </c>
      <c r="D15" s="135" t="s">
        <v>312</v>
      </c>
      <c r="E15" s="45" t="s">
        <v>9</v>
      </c>
      <c r="F15" s="45">
        <v>1</v>
      </c>
      <c r="G15" s="45"/>
      <c r="H15" s="47"/>
      <c r="I15" s="45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  <c r="AO15" s="154">
        <v>0</v>
      </c>
      <c r="AP15" s="154">
        <v>0</v>
      </c>
      <c r="AQ15" s="154">
        <v>0</v>
      </c>
      <c r="AR15" s="154">
        <v>0</v>
      </c>
      <c r="AS15" s="154">
        <v>0</v>
      </c>
      <c r="AT15" s="154">
        <v>0</v>
      </c>
      <c r="AU15" s="154">
        <v>0</v>
      </c>
      <c r="AV15" s="154">
        <v>0</v>
      </c>
      <c r="AW15" s="154">
        <v>0</v>
      </c>
      <c r="AX15" s="154">
        <v>0</v>
      </c>
      <c r="AY15" s="154">
        <v>0</v>
      </c>
      <c r="AZ15" s="154">
        <v>0</v>
      </c>
      <c r="BA15" s="154">
        <v>0</v>
      </c>
      <c r="BB15" s="154">
        <v>0</v>
      </c>
      <c r="BC15" s="154">
        <v>0</v>
      </c>
      <c r="BD15" s="154">
        <v>0</v>
      </c>
      <c r="BE15" s="154">
        <v>0</v>
      </c>
      <c r="BF15" s="154">
        <v>0</v>
      </c>
      <c r="BG15" s="154">
        <v>0</v>
      </c>
      <c r="BH15" s="154">
        <v>0</v>
      </c>
      <c r="BI15" s="154">
        <v>0</v>
      </c>
      <c r="BJ15" s="154">
        <v>0</v>
      </c>
      <c r="BK15" s="154">
        <v>0</v>
      </c>
      <c r="BL15" s="154">
        <v>0</v>
      </c>
      <c r="BM15" s="154">
        <v>0</v>
      </c>
      <c r="BN15" s="154">
        <v>0</v>
      </c>
      <c r="BO15" s="154">
        <v>0</v>
      </c>
      <c r="BP15" s="154">
        <v>0</v>
      </c>
      <c r="BQ15" s="154">
        <v>0</v>
      </c>
      <c r="BR15" s="154">
        <v>0</v>
      </c>
      <c r="BS15" s="154">
        <v>0</v>
      </c>
      <c r="BT15" s="154">
        <v>0</v>
      </c>
      <c r="BU15" s="154">
        <v>0</v>
      </c>
      <c r="BV15" s="154">
        <v>0</v>
      </c>
      <c r="BW15" s="154">
        <v>0</v>
      </c>
      <c r="BX15" s="154">
        <v>0</v>
      </c>
      <c r="BY15" s="154">
        <v>0</v>
      </c>
      <c r="BZ15" s="154">
        <v>0</v>
      </c>
      <c r="CA15" s="154">
        <v>0</v>
      </c>
      <c r="CB15" s="154">
        <v>0</v>
      </c>
      <c r="CC15" s="154">
        <v>0</v>
      </c>
      <c r="CD15" s="154">
        <v>0</v>
      </c>
      <c r="CE15" s="154">
        <v>0</v>
      </c>
      <c r="CF15" s="154">
        <v>0</v>
      </c>
      <c r="CG15" s="154">
        <v>0</v>
      </c>
      <c r="CH15" s="154">
        <v>0</v>
      </c>
      <c r="CI15" s="154">
        <v>0</v>
      </c>
      <c r="CJ15" s="154">
        <v>0</v>
      </c>
      <c r="CK15" s="154">
        <v>0</v>
      </c>
      <c r="CL15" s="154">
        <v>0</v>
      </c>
      <c r="CM15" s="154">
        <v>0</v>
      </c>
      <c r="CN15" s="154">
        <v>0</v>
      </c>
      <c r="CO15" s="154">
        <v>0</v>
      </c>
      <c r="CP15" s="154">
        <v>0</v>
      </c>
      <c r="CQ15" s="154">
        <v>0</v>
      </c>
      <c r="CR15" s="154">
        <v>0</v>
      </c>
      <c r="CS15" s="154">
        <v>0</v>
      </c>
      <c r="CT15" s="154">
        <v>0</v>
      </c>
      <c r="CU15" s="154">
        <v>0</v>
      </c>
      <c r="CV15" s="154">
        <v>0</v>
      </c>
      <c r="CW15" s="154">
        <v>0</v>
      </c>
      <c r="CX15" s="47">
        <f t="shared" si="4"/>
        <v>0</v>
      </c>
      <c r="CY15" s="47" t="s">
        <v>57</v>
      </c>
      <c r="CZ15" s="28">
        <v>0</v>
      </c>
      <c r="DA15" s="79">
        <f t="shared" si="2"/>
        <v>0</v>
      </c>
      <c r="DB15" s="224"/>
    </row>
    <row r="16" spans="1:106" s="15" customFormat="1" x14ac:dyDescent="0.25">
      <c r="A16" s="228"/>
      <c r="B16" s="45" t="s">
        <v>54</v>
      </c>
      <c r="C16" s="45" t="s">
        <v>57</v>
      </c>
      <c r="D16" s="135" t="s">
        <v>312</v>
      </c>
      <c r="E16" s="45" t="s">
        <v>10</v>
      </c>
      <c r="F16" s="45">
        <v>1</v>
      </c>
      <c r="G16" s="45"/>
      <c r="H16" s="47"/>
      <c r="I16" s="45">
        <f>2*'Tabulky jízd'!H$7*Vzdálenosti!$D$94-Vzdálenosti!$D$94*IF('Tabulky jízd'!H$7&gt;0,"1","0")</f>
        <v>0</v>
      </c>
      <c r="J16" s="45">
        <f>2*'Tabulky jízd'!I$7*Vzdálenosti!$D$94-Vzdálenosti!$D$94*IF('Tabulky jízd'!I$7&gt;0,"1","0")</f>
        <v>2698</v>
      </c>
      <c r="K16" s="45">
        <f>2*'Tabulky jízd'!J$7*Vzdálenosti!$D$94-Vzdálenosti!$D$94*IF('Tabulky jízd'!J$7&gt;0,"1","0")</f>
        <v>0</v>
      </c>
      <c r="L16" s="45">
        <f>2*'Tabulky jízd'!K$7*Vzdálenosti!$D$94-Vzdálenosti!$D$94*IF('Tabulky jízd'!K$7&gt;0,"1","0")</f>
        <v>0</v>
      </c>
      <c r="M16" s="45">
        <f>2*'Tabulky jízd'!L$7*Vzdálenosti!$D$94-Vzdálenosti!$D$94*IF('Tabulky jízd'!L$7&gt;0,"1","0")</f>
        <v>0</v>
      </c>
      <c r="N16" s="45">
        <f>2*'Tabulky jízd'!M$7*Vzdálenosti!$D$94-Vzdálenosti!$D$94*IF('Tabulky jízd'!M$7&gt;0,"1","0")</f>
        <v>0</v>
      </c>
      <c r="O16" s="45">
        <f>2*'Tabulky jízd'!N$7*Vzdálenosti!$D$94-Vzdálenosti!$D$94*IF('Tabulky jízd'!N$7&gt;0,"1","0")</f>
        <v>0</v>
      </c>
      <c r="P16" s="45">
        <f>2*'Tabulky jízd'!O$7*Vzdálenosti!$D$94-Vzdálenosti!$D$94*IF('Tabulky jízd'!O$7&gt;0,"1","0")</f>
        <v>1562</v>
      </c>
      <c r="Q16" s="45">
        <f>2*'Tabulky jízd'!P$7*Vzdálenosti!$D$94-Vzdálenosti!$D$94*IF('Tabulky jízd'!P$7&gt;0,"1","0")</f>
        <v>0</v>
      </c>
      <c r="R16" s="45">
        <f>2*'Tabulky jízd'!Q$7*Vzdálenosti!$D$94-Vzdálenosti!$D$94*IF('Tabulky jízd'!Q$7&gt;0,"1","0")</f>
        <v>0</v>
      </c>
      <c r="S16" s="45">
        <f>2*'Tabulky jízd'!R$7*Vzdálenosti!$D$94-Vzdálenosti!$D$94*IF('Tabulky jízd'!R$7&gt;0,"1","0")</f>
        <v>2698</v>
      </c>
      <c r="T16" s="45">
        <f>2*'Tabulky jízd'!S$7*Vzdálenosti!$D$94-Vzdálenosti!$D$94*IF('Tabulky jízd'!S$7&gt;0,"1","0")</f>
        <v>0</v>
      </c>
      <c r="U16" s="45">
        <f>2*'Tabulky jízd'!T$7*Vzdálenosti!$D$94-Vzdálenosti!$D$94*IF('Tabulky jízd'!T$7&gt;0,"1","0")</f>
        <v>0</v>
      </c>
      <c r="V16" s="45">
        <f>2*'Tabulky jízd'!U$7*Vzdálenosti!$D$94-Vzdálenosti!$D$94*IF('Tabulky jízd'!U$7&gt;0,"1","0")</f>
        <v>3266</v>
      </c>
      <c r="W16" s="45">
        <f>2*'Tabulky jízd'!V$7*Vzdálenosti!$D$94-Vzdálenosti!$D$94*IF('Tabulky jízd'!V$7&gt;0,"1","0")</f>
        <v>0</v>
      </c>
      <c r="X16" s="45">
        <f>2*'Tabulky jízd'!W$7*Vzdálenosti!$D$94-Vzdálenosti!$D$94*IF('Tabulky jízd'!W$7&gt;0,"1","0")</f>
        <v>0</v>
      </c>
      <c r="Y16" s="45">
        <f>2*'Tabulky jízd'!X$7*Vzdálenosti!$D$94-Vzdálenosti!$D$94*IF('Tabulky jízd'!X$7&gt;0,"1","0")</f>
        <v>3266</v>
      </c>
      <c r="Z16" s="45">
        <f>2*'Tabulky jízd'!Y$7*Vzdálenosti!$D$94-Vzdálenosti!$D$94*IF('Tabulky jízd'!Y$7&gt;0,"1","0")</f>
        <v>0</v>
      </c>
      <c r="AA16" s="45">
        <f>2*'Tabulky jízd'!Z$7*Vzdálenosti!$D$94-Vzdálenosti!$D$94*IF('Tabulky jízd'!Z$7&gt;0,"1","0")</f>
        <v>0</v>
      </c>
      <c r="AB16" s="45">
        <f>2*'Tabulky jízd'!AA$7*Vzdálenosti!$D$94-Vzdálenosti!$D$94*IF('Tabulky jízd'!AA$7&gt;0,"1","0")</f>
        <v>3266</v>
      </c>
      <c r="AC16" s="45">
        <f>2*'Tabulky jízd'!AB$7*Vzdálenosti!$D$94-Vzdálenosti!$D$94*IF('Tabulky jízd'!AB$7&gt;0,"1","0")</f>
        <v>0</v>
      </c>
      <c r="AD16" s="45">
        <f>2*'Tabulky jízd'!AC$7*Vzdálenosti!$D$94-Vzdálenosti!$D$94*IF('Tabulky jízd'!AC$7&gt;0,"1","0")</f>
        <v>0</v>
      </c>
      <c r="AE16" s="45">
        <f>2*'Tabulky jízd'!AD$7*Vzdálenosti!$D$94-Vzdálenosti!$D$94*IF('Tabulky jízd'!AD$7&gt;0,"1","0")</f>
        <v>1846</v>
      </c>
      <c r="AF16" s="45">
        <f>2*'Tabulky jízd'!AE$7*Vzdálenosti!$D$94-Vzdálenosti!$D$94*IF('Tabulky jízd'!AE$7&gt;0,"1","0")</f>
        <v>0</v>
      </c>
      <c r="AG16" s="45">
        <f>2*'Tabulky jízd'!AF$7*Vzdálenosti!$D$94-Vzdálenosti!$D$94*IF('Tabulky jízd'!AF$7&gt;0,"1","0")</f>
        <v>0</v>
      </c>
      <c r="AH16" s="45">
        <f>2*'Tabulky jízd'!AG$7*Vzdálenosti!$D$94-Vzdálenosti!$D$94*IF('Tabulky jízd'!AG$7&gt;0,"1","0")</f>
        <v>710</v>
      </c>
      <c r="AI16" s="45">
        <f>2*'Tabulky jízd'!AH$7*Vzdálenosti!$D$94-Vzdálenosti!$D$94*IF('Tabulky jízd'!AH$7&gt;0,"1","0")</f>
        <v>0</v>
      </c>
      <c r="AJ16" s="45">
        <f>2*'Tabulky jízd'!AI$7*Vzdálenosti!$D$94-Vzdálenosti!$D$94*IF('Tabulky jízd'!AI$7&gt;0,"1","0")</f>
        <v>0</v>
      </c>
      <c r="AK16" s="45">
        <f>2*'Tabulky jízd'!AJ$7*Vzdálenosti!$D$94-Vzdálenosti!$D$94*IF('Tabulky jízd'!AJ$7&gt;0,"1","0")</f>
        <v>710</v>
      </c>
      <c r="AL16" s="45">
        <f>2*'Tabulky jízd'!AK$7*Vzdálenosti!$D$94-Vzdálenosti!$D$94*IF('Tabulky jízd'!AK$7&gt;0,"1","0")</f>
        <v>0</v>
      </c>
      <c r="AM16" s="45">
        <f>2*'Tabulky jízd'!AL$7*Vzdálenosti!$D$94-Vzdálenosti!$D$94*IF('Tabulky jízd'!AL$7&gt;0,"1","0")</f>
        <v>0</v>
      </c>
      <c r="AN16" s="45">
        <f>2*'Tabulky jízd'!AM$7*Vzdálenosti!$D$94-Vzdálenosti!$D$94*IF('Tabulky jízd'!AM$7&gt;0,"1","0")</f>
        <v>1562</v>
      </c>
      <c r="AO16" s="45">
        <f>2*'Tabulky jízd'!AN$7*Vzdálenosti!$D$94-Vzdálenosti!$D$94*IF('Tabulky jízd'!AN$7&gt;0,"1","0")</f>
        <v>0</v>
      </c>
      <c r="AP16" s="45">
        <f>2*'Tabulky jízd'!AO$7*Vzdálenosti!$D$94-Vzdálenosti!$D$94*IF('Tabulky jízd'!AO$7&gt;0,"1","0")</f>
        <v>0</v>
      </c>
      <c r="AQ16" s="45">
        <f>2*'Tabulky jízd'!AP$7*Vzdálenosti!$D$94-Vzdálenosti!$D$94*IF('Tabulky jízd'!AP$7&gt;0,"1","0")</f>
        <v>2414</v>
      </c>
      <c r="AR16" s="45">
        <f>2*'Tabulky jízd'!AQ$7*Vzdálenosti!$D$94-Vzdálenosti!$D$94*IF('Tabulky jízd'!AQ$7&gt;0,"1","0")</f>
        <v>0</v>
      </c>
      <c r="AS16" s="45">
        <f>2*'Tabulky jízd'!AR$7*Vzdálenosti!$D$94-Vzdálenosti!$D$94*IF('Tabulky jízd'!AR$7&gt;0,"1","0")</f>
        <v>0</v>
      </c>
      <c r="AT16" s="45">
        <f>2*'Tabulky jízd'!AS$7*Vzdálenosti!$D$94-Vzdálenosti!$D$94*IF('Tabulky jízd'!AS$7&gt;0,"1","0")</f>
        <v>2414</v>
      </c>
      <c r="AU16" s="45">
        <f>2*'Tabulky jízd'!AT$7*Vzdálenosti!$D$94-Vzdálenosti!$D$94*IF('Tabulky jízd'!AT$7&gt;0,"1","0")</f>
        <v>0</v>
      </c>
      <c r="AV16" s="45">
        <f>2*'Tabulky jízd'!AU$7*Vzdálenosti!$D$94-Vzdálenosti!$D$94*IF('Tabulky jízd'!AU$7&gt;0,"1","0")</f>
        <v>0</v>
      </c>
      <c r="AW16" s="45">
        <f>2*'Tabulky jízd'!AV$7*Vzdálenosti!$D$94-Vzdálenosti!$D$94*IF('Tabulky jízd'!AV$7&gt;0,"1","0")</f>
        <v>3266</v>
      </c>
      <c r="AX16" s="45">
        <f>2*'Tabulky jízd'!AW$7*Vzdálenosti!$D$94-Vzdálenosti!$D$94*IF('Tabulky jízd'!AW$7&gt;0,"1","0")</f>
        <v>0</v>
      </c>
      <c r="AY16" s="45">
        <f>2*'Tabulky jízd'!AX$7*Vzdálenosti!$D$94-Vzdálenosti!$D$94*IF('Tabulky jízd'!AX$7&gt;0,"1","0")</f>
        <v>0</v>
      </c>
      <c r="AZ16" s="45">
        <f>2*'Tabulky jízd'!AY$7*Vzdálenosti!$D$94-Vzdálenosti!$D$94*IF('Tabulky jízd'!AY$7&gt;0,"1","0")</f>
        <v>2982</v>
      </c>
      <c r="BA16" s="45">
        <f>2*'Tabulky jízd'!AZ$7*Vzdálenosti!$D$94-Vzdálenosti!$D$94*IF('Tabulky jízd'!AZ$7&gt;0,"1","0")</f>
        <v>0</v>
      </c>
      <c r="BB16" s="45">
        <f>2*'Tabulky jízd'!BA$7*Vzdálenosti!$D$94-Vzdálenosti!$D$94*IF('Tabulky jízd'!BA$7&gt;0,"1","0")</f>
        <v>0</v>
      </c>
      <c r="BC16" s="45">
        <f>2*'Tabulky jízd'!BB$7*Vzdálenosti!$D$94-Vzdálenosti!$D$94*IF('Tabulky jízd'!BB$7&gt;0,"1","0")</f>
        <v>2130</v>
      </c>
      <c r="BD16" s="45">
        <f>2*'Tabulky jízd'!BC$7*Vzdálenosti!$D$94-Vzdálenosti!$D$94*IF('Tabulky jízd'!BC$7&gt;0,"1","0")</f>
        <v>0</v>
      </c>
      <c r="BE16" s="45">
        <f>2*'Tabulky jízd'!BD$7*Vzdálenosti!$D$94-Vzdálenosti!$D$94*IF('Tabulky jízd'!BD$7&gt;0,"1","0")</f>
        <v>0</v>
      </c>
      <c r="BF16" s="45">
        <f>2*'Tabulky jízd'!BE$7*Vzdálenosti!$D$94-Vzdálenosti!$D$94*IF('Tabulky jízd'!BE$7&gt;0,"1","0")</f>
        <v>2982</v>
      </c>
      <c r="BG16" s="45">
        <f>2*'Tabulky jízd'!BF$7*Vzdálenosti!$D$94-Vzdálenosti!$D$94*IF('Tabulky jízd'!BF$7&gt;0,"1","0")</f>
        <v>0</v>
      </c>
      <c r="BH16" s="45">
        <f>2*'Tabulky jízd'!BG$7*Vzdálenosti!$D$94-Vzdálenosti!$D$94*IF('Tabulky jízd'!BG$7&gt;0,"1","0")</f>
        <v>0</v>
      </c>
      <c r="BI16" s="45">
        <f>2*'Tabulky jízd'!BH$7*Vzdálenosti!$D$94-Vzdálenosti!$D$94*IF('Tabulky jízd'!BH$7&gt;0,"1","0")</f>
        <v>4402</v>
      </c>
      <c r="BJ16" s="45">
        <f>2*'Tabulky jízd'!BI$7*Vzdálenosti!$D$94-Vzdálenosti!$D$94*IF('Tabulky jízd'!BI$7&gt;0,"1","0")</f>
        <v>0</v>
      </c>
      <c r="BK16" s="45">
        <f>2*'Tabulky jízd'!BJ$7*Vzdálenosti!$D$94-Vzdálenosti!$D$94*IF('Tabulky jízd'!BJ$7&gt;0,"1","0")</f>
        <v>0</v>
      </c>
      <c r="BL16" s="45">
        <f>2*'Tabulky jízd'!BK$7*Vzdálenosti!$D$94-Vzdálenosti!$D$94*IF('Tabulky jízd'!BK$7&gt;0,"1","0")</f>
        <v>710</v>
      </c>
      <c r="BM16" s="45">
        <f>2*'Tabulky jízd'!BL$7*Vzdálenosti!$D$94-Vzdálenosti!$D$94*IF('Tabulky jízd'!BL$7&gt;0,"1","0")</f>
        <v>0</v>
      </c>
      <c r="BN16" s="45">
        <f>2*'Tabulky jízd'!BM$7*Vzdálenosti!$D$94-Vzdálenosti!$D$94*IF('Tabulky jízd'!BM$7&gt;0,"1","0")</f>
        <v>0</v>
      </c>
      <c r="BO16" s="45">
        <f>2*'Tabulky jízd'!BN$7*Vzdálenosti!$D$94-Vzdálenosti!$D$94*IF('Tabulky jízd'!BN$7&gt;0,"1","0")</f>
        <v>2414</v>
      </c>
      <c r="BP16" s="45">
        <f>2*'Tabulky jízd'!BO$7*Vzdálenosti!$D$94-Vzdálenosti!$D$94*IF('Tabulky jízd'!BO$7&gt;0,"1","0")</f>
        <v>0</v>
      </c>
      <c r="BQ16" s="45">
        <f>2*'Tabulky jízd'!BP$7*Vzdálenosti!$D$94-Vzdálenosti!$D$94*IF('Tabulky jízd'!BP$7&gt;0,"1","0")</f>
        <v>0</v>
      </c>
      <c r="BR16" s="45">
        <f>2*'Tabulky jízd'!BQ$7*Vzdálenosti!$D$94-Vzdálenosti!$D$94*IF('Tabulky jízd'!BQ$7&gt;0,"1","0")</f>
        <v>1846</v>
      </c>
      <c r="BS16" s="45">
        <f>2*'Tabulky jízd'!BR$7*Vzdálenosti!$D$94-Vzdálenosti!$D$94*IF('Tabulky jízd'!BR$7&gt;0,"1","0")</f>
        <v>0</v>
      </c>
      <c r="BT16" s="45">
        <f>2*'Tabulky jízd'!BS$7*Vzdálenosti!$D$94-Vzdálenosti!$D$94*IF('Tabulky jízd'!BS$7&gt;0,"1","0")</f>
        <v>0</v>
      </c>
      <c r="BU16" s="45">
        <f>2*'Tabulky jízd'!BT$7*Vzdálenosti!$D$94-Vzdálenosti!$D$94*IF('Tabulky jízd'!BT$7&gt;0,"1","0")</f>
        <v>0</v>
      </c>
      <c r="BV16" s="45">
        <f>2*'Tabulky jízd'!BU$7*Vzdálenosti!$D$94-Vzdálenosti!$D$94*IF('Tabulky jízd'!BU$7&gt;0,"1","0")</f>
        <v>0</v>
      </c>
      <c r="BW16" s="45">
        <f>2*'Tabulky jízd'!BV$7*Vzdálenosti!$D$94-Vzdálenosti!$D$94*IF('Tabulky jízd'!BV$7&gt;0,"1","0")</f>
        <v>0</v>
      </c>
      <c r="BX16" s="45">
        <f>2*'Tabulky jízd'!BW$7*Vzdálenosti!$D$94-Vzdálenosti!$D$94*IF('Tabulky jízd'!BW$7&gt;0,"1","0")</f>
        <v>0</v>
      </c>
      <c r="BY16" s="45">
        <f>2*'Tabulky jízd'!BX$7*Vzdálenosti!$D$94-Vzdálenosti!$D$94*IF('Tabulky jízd'!BX$7&gt;0,"1","0")</f>
        <v>0</v>
      </c>
      <c r="BZ16" s="45">
        <f>2*'Tabulky jízd'!BY$7*Vzdálenosti!$D$94-Vzdálenosti!$D$94*IF('Tabulky jízd'!BY$7&gt;0,"1","0")</f>
        <v>0</v>
      </c>
      <c r="CA16" s="45">
        <f>2*'Tabulky jízd'!BZ$7*Vzdálenosti!$D$94-Vzdálenosti!$D$94*IF('Tabulky jízd'!BZ$7&gt;0,"1","0")</f>
        <v>0</v>
      </c>
      <c r="CB16" s="45">
        <f>2*'Tabulky jízd'!CA$7*Vzdálenosti!$D$94-Vzdálenosti!$D$94*IF('Tabulky jízd'!CA$7&gt;0,"1","0")</f>
        <v>0</v>
      </c>
      <c r="CC16" s="45">
        <f>2*'Tabulky jízd'!CB$7*Vzdálenosti!$D$94-Vzdálenosti!$D$94*IF('Tabulky jízd'!CB$7&gt;0,"1","0")</f>
        <v>0</v>
      </c>
      <c r="CD16" s="45">
        <f>2*'Tabulky jízd'!CC$7*Vzdálenosti!$D$94-Vzdálenosti!$D$94*IF('Tabulky jízd'!CC$7&gt;0,"1","0")</f>
        <v>0</v>
      </c>
      <c r="CE16" s="45">
        <f>2*'Tabulky jízd'!CD$7*Vzdálenosti!$D$94-Vzdálenosti!$D$94*IF('Tabulky jízd'!CD$7&gt;0,"1","0")</f>
        <v>0</v>
      </c>
      <c r="CF16" s="45">
        <f>2*'Tabulky jízd'!CE$7*Vzdálenosti!$D$94-Vzdálenosti!$D$94*IF('Tabulky jízd'!CE$7&gt;0,"1","0")</f>
        <v>0</v>
      </c>
      <c r="CG16" s="45">
        <f>2*'Tabulky jízd'!CF$7*Vzdálenosti!$D$94-Vzdálenosti!$D$94*IF('Tabulky jízd'!CF$7&gt;0,"1","0")</f>
        <v>0</v>
      </c>
      <c r="CH16" s="45">
        <f>2*'Tabulky jízd'!CG$7*Vzdálenosti!$D$94-Vzdálenosti!$D$94*IF('Tabulky jízd'!CG$7&gt;0,"1","0")</f>
        <v>0</v>
      </c>
      <c r="CI16" s="45">
        <f>2*'Tabulky jízd'!CH$7*Vzdálenosti!$D$94-Vzdálenosti!$D$94*IF('Tabulky jízd'!CH$7&gt;0,"1","0")</f>
        <v>0</v>
      </c>
      <c r="CJ16" s="45">
        <f>2*'Tabulky jízd'!CI$7*Vzdálenosti!$D$94-Vzdálenosti!$D$94*IF('Tabulky jízd'!CI$7&gt;0,"1","0")</f>
        <v>0</v>
      </c>
      <c r="CK16" s="45">
        <f>2*'Tabulky jízd'!CJ$7*Vzdálenosti!$D$94-Vzdálenosti!$D$94*IF('Tabulky jízd'!CJ$7&gt;0,"1","0")</f>
        <v>0</v>
      </c>
      <c r="CL16" s="45">
        <f>2*'Tabulky jízd'!CK$7*Vzdálenosti!$D$94-Vzdálenosti!$D$94*IF('Tabulky jízd'!CK$7&gt;0,"1","0")</f>
        <v>0</v>
      </c>
      <c r="CM16" s="45">
        <f>2*'Tabulky jízd'!CL$7*Vzdálenosti!$D$94-Vzdálenosti!$D$94*IF('Tabulky jízd'!CL$7&gt;0,"1","0")</f>
        <v>0</v>
      </c>
      <c r="CN16" s="45">
        <f>2*'Tabulky jízd'!CM$7*Vzdálenosti!$D$94-Vzdálenosti!$D$94*IF('Tabulky jízd'!CM$7&gt;0,"1","0")</f>
        <v>0</v>
      </c>
      <c r="CO16" s="45">
        <f>2*'Tabulky jízd'!CN$7*Vzdálenosti!$D$94-Vzdálenosti!$D$94*IF('Tabulky jízd'!CN$7&gt;0,"1","0")</f>
        <v>0</v>
      </c>
      <c r="CP16" s="45">
        <f>2*'Tabulky jízd'!CO$7*Vzdálenosti!$D$94-Vzdálenosti!$D$94*IF('Tabulky jízd'!CO$7&gt;0,"1","0")</f>
        <v>0</v>
      </c>
      <c r="CQ16" s="45">
        <f>2*'Tabulky jízd'!CP$7*Vzdálenosti!$D$94-Vzdálenosti!$D$94*IF('Tabulky jízd'!CP$7&gt;0,"1","0")</f>
        <v>0</v>
      </c>
      <c r="CR16" s="45">
        <f>2*'Tabulky jízd'!CQ$7*Vzdálenosti!$D$94-Vzdálenosti!$D$94*IF('Tabulky jízd'!CQ$7&gt;0,"1","0")</f>
        <v>0</v>
      </c>
      <c r="CS16" s="45">
        <f>2*'Tabulky jízd'!CR$7*Vzdálenosti!$D$94-Vzdálenosti!$D$94*IF('Tabulky jízd'!CR$7&gt;0,"1","0")</f>
        <v>0</v>
      </c>
      <c r="CT16" s="45">
        <f>2*'Tabulky jízd'!CS$7*Vzdálenosti!$D$94-Vzdálenosti!$D$94*IF('Tabulky jízd'!CS$7&gt;0,"1","0")</f>
        <v>0</v>
      </c>
      <c r="CU16" s="45">
        <f>2*'Tabulky jízd'!CT$7*Vzdálenosti!$D$94-Vzdálenosti!$D$94*IF('Tabulky jízd'!CT$7&gt;0,"1","0")</f>
        <v>0</v>
      </c>
      <c r="CV16" s="45">
        <f>2*'Tabulky jízd'!CU$7*Vzdálenosti!$D$94-Vzdálenosti!$D$94*IF('Tabulky jízd'!CU$7&gt;0,"1","0")</f>
        <v>2414</v>
      </c>
      <c r="CW16" s="45">
        <f>2*'Tabulky jízd'!CV$7*Vzdálenosti!$D$94-Vzdálenosti!$D$94*IF('Tabulky jízd'!CV$7&gt;0,"1","0")</f>
        <v>0</v>
      </c>
      <c r="CX16" s="47">
        <f t="shared" si="0"/>
        <v>49558</v>
      </c>
      <c r="CY16" s="47" t="s">
        <v>64</v>
      </c>
      <c r="CZ16" s="28">
        <f>Vzdálenosti!$D$96</f>
        <v>66.749146293233807</v>
      </c>
      <c r="DA16" s="79">
        <f t="shared" si="2"/>
        <v>33079.541920000811</v>
      </c>
      <c r="DB16" s="224">
        <f>SUM(DA16:DA19)</f>
        <v>52654.413745054328</v>
      </c>
    </row>
    <row r="17" spans="1:109" s="15" customFormat="1" x14ac:dyDescent="0.25">
      <c r="A17" s="228"/>
      <c r="B17" s="45" t="s">
        <v>54</v>
      </c>
      <c r="C17" s="45" t="s">
        <v>57</v>
      </c>
      <c r="D17" s="135" t="s">
        <v>312</v>
      </c>
      <c r="E17" s="45" t="s">
        <v>10</v>
      </c>
      <c r="F17" s="45">
        <v>1</v>
      </c>
      <c r="G17" s="45"/>
      <c r="H17" s="47"/>
      <c r="I17" s="45">
        <f>2*'Tabulky jízd'!H$7*Vzdálenosti!$E$94-Vzdálenosti!$E$94*IF('Tabulky jízd'!H$7&gt;0,"1","0")</f>
        <v>0</v>
      </c>
      <c r="J17" s="45">
        <f>2*'Tabulky jízd'!I$7*Vzdálenosti!$E$94-Vzdálenosti!$E$94*IF('Tabulky jízd'!I$7&gt;0,"1","0")</f>
        <v>3154</v>
      </c>
      <c r="K17" s="45">
        <f>2*'Tabulky jízd'!J$7*Vzdálenosti!$E$94-Vzdálenosti!$E$94*IF('Tabulky jízd'!J$7&gt;0,"1","0")</f>
        <v>0</v>
      </c>
      <c r="L17" s="45">
        <f>2*'Tabulky jízd'!K$7*Vzdálenosti!$E$94-Vzdálenosti!$E$94*IF('Tabulky jízd'!K$7&gt;0,"1","0")</f>
        <v>0</v>
      </c>
      <c r="M17" s="45">
        <f>2*'Tabulky jízd'!L$7*Vzdálenosti!$E$94-Vzdálenosti!$E$94*IF('Tabulky jízd'!L$7&gt;0,"1","0")</f>
        <v>0</v>
      </c>
      <c r="N17" s="45">
        <f>2*'Tabulky jízd'!M$7*Vzdálenosti!$E$94-Vzdálenosti!$E$94*IF('Tabulky jízd'!M$7&gt;0,"1","0")</f>
        <v>0</v>
      </c>
      <c r="O17" s="45">
        <f>2*'Tabulky jízd'!N$7*Vzdálenosti!$E$94-Vzdálenosti!$E$94*IF('Tabulky jízd'!N$7&gt;0,"1","0")</f>
        <v>0</v>
      </c>
      <c r="P17" s="45">
        <f>2*'Tabulky jízd'!O$7*Vzdálenosti!$E$94-Vzdálenosti!$E$94*IF('Tabulky jízd'!O$7&gt;0,"1","0")</f>
        <v>1826</v>
      </c>
      <c r="Q17" s="45">
        <f>2*'Tabulky jízd'!P$7*Vzdálenosti!$E$94-Vzdálenosti!$E$94*IF('Tabulky jízd'!P$7&gt;0,"1","0")</f>
        <v>0</v>
      </c>
      <c r="R17" s="45">
        <f>2*'Tabulky jízd'!Q$7*Vzdálenosti!$E$94-Vzdálenosti!$E$94*IF('Tabulky jízd'!Q$7&gt;0,"1","0")</f>
        <v>0</v>
      </c>
      <c r="S17" s="45">
        <f>2*'Tabulky jízd'!R$7*Vzdálenosti!$E$94-Vzdálenosti!$E$94*IF('Tabulky jízd'!R$7&gt;0,"1","0")</f>
        <v>3154</v>
      </c>
      <c r="T17" s="45">
        <f>2*'Tabulky jízd'!S$7*Vzdálenosti!$E$94-Vzdálenosti!$E$94*IF('Tabulky jízd'!S$7&gt;0,"1","0")</f>
        <v>0</v>
      </c>
      <c r="U17" s="45">
        <f>2*'Tabulky jízd'!T$7*Vzdálenosti!$E$94-Vzdálenosti!$E$94*IF('Tabulky jízd'!T$7&gt;0,"1","0")</f>
        <v>0</v>
      </c>
      <c r="V17" s="45">
        <f>2*'Tabulky jízd'!U$7*Vzdálenosti!$E$94-Vzdálenosti!$E$94*IF('Tabulky jízd'!U$7&gt;0,"1","0")</f>
        <v>3818</v>
      </c>
      <c r="W17" s="45">
        <f>2*'Tabulky jízd'!V$7*Vzdálenosti!$E$94-Vzdálenosti!$E$94*IF('Tabulky jízd'!V$7&gt;0,"1","0")</f>
        <v>0</v>
      </c>
      <c r="X17" s="45">
        <f>2*'Tabulky jízd'!W$7*Vzdálenosti!$E$94-Vzdálenosti!$E$94*IF('Tabulky jízd'!W$7&gt;0,"1","0")</f>
        <v>0</v>
      </c>
      <c r="Y17" s="45">
        <f>2*'Tabulky jízd'!X$7*Vzdálenosti!$E$94-Vzdálenosti!$E$94*IF('Tabulky jízd'!X$7&gt;0,"1","0")</f>
        <v>3818</v>
      </c>
      <c r="Z17" s="45">
        <f>2*'Tabulky jízd'!Y$7*Vzdálenosti!$E$94-Vzdálenosti!$E$94*IF('Tabulky jízd'!Y$7&gt;0,"1","0")</f>
        <v>0</v>
      </c>
      <c r="AA17" s="45">
        <f>2*'Tabulky jízd'!Z$7*Vzdálenosti!$E$94-Vzdálenosti!$E$94*IF('Tabulky jízd'!Z$7&gt;0,"1","0")</f>
        <v>0</v>
      </c>
      <c r="AB17" s="45">
        <f>2*'Tabulky jízd'!AA$7*Vzdálenosti!$E$94-Vzdálenosti!$E$94*IF('Tabulky jízd'!AA$7&gt;0,"1","0")</f>
        <v>3818</v>
      </c>
      <c r="AC17" s="45">
        <f>2*'Tabulky jízd'!AB$7*Vzdálenosti!$E$94-Vzdálenosti!$E$94*IF('Tabulky jízd'!AB$7&gt;0,"1","0")</f>
        <v>0</v>
      </c>
      <c r="AD17" s="45">
        <f>2*'Tabulky jízd'!AC$7*Vzdálenosti!$E$94-Vzdálenosti!$E$94*IF('Tabulky jízd'!AC$7&gt;0,"1","0")</f>
        <v>0</v>
      </c>
      <c r="AE17" s="45">
        <f>2*'Tabulky jízd'!AD$7*Vzdálenosti!$E$94-Vzdálenosti!$E$94*IF('Tabulky jízd'!AD$7&gt;0,"1","0")</f>
        <v>2158</v>
      </c>
      <c r="AF17" s="45">
        <f>2*'Tabulky jízd'!AE$7*Vzdálenosti!$E$94-Vzdálenosti!$E$94*IF('Tabulky jízd'!AE$7&gt;0,"1","0")</f>
        <v>0</v>
      </c>
      <c r="AG17" s="45">
        <f>2*'Tabulky jízd'!AF$7*Vzdálenosti!$E$94-Vzdálenosti!$E$94*IF('Tabulky jízd'!AF$7&gt;0,"1","0")</f>
        <v>0</v>
      </c>
      <c r="AH17" s="45">
        <f>2*'Tabulky jízd'!AG$7*Vzdálenosti!$E$94-Vzdálenosti!$E$94*IF('Tabulky jízd'!AG$7&gt;0,"1","0")</f>
        <v>830</v>
      </c>
      <c r="AI17" s="45">
        <f>2*'Tabulky jízd'!AH$7*Vzdálenosti!$E$94-Vzdálenosti!$E$94*IF('Tabulky jízd'!AH$7&gt;0,"1","0")</f>
        <v>0</v>
      </c>
      <c r="AJ17" s="45">
        <f>2*'Tabulky jízd'!AI$7*Vzdálenosti!$E$94-Vzdálenosti!$E$94*IF('Tabulky jízd'!AI$7&gt;0,"1","0")</f>
        <v>0</v>
      </c>
      <c r="AK17" s="45">
        <f>2*'Tabulky jízd'!AJ$7*Vzdálenosti!$E$94-Vzdálenosti!$E$94*IF('Tabulky jízd'!AJ$7&gt;0,"1","0")</f>
        <v>830</v>
      </c>
      <c r="AL17" s="45">
        <f>2*'Tabulky jízd'!AK$7*Vzdálenosti!$E$94-Vzdálenosti!$E$94*IF('Tabulky jízd'!AK$7&gt;0,"1","0")</f>
        <v>0</v>
      </c>
      <c r="AM17" s="45">
        <f>2*'Tabulky jízd'!AL$7*Vzdálenosti!$E$94-Vzdálenosti!$E$94*IF('Tabulky jízd'!AL$7&gt;0,"1","0")</f>
        <v>0</v>
      </c>
      <c r="AN17" s="45">
        <f>2*'Tabulky jízd'!AM$7*Vzdálenosti!$E$94-Vzdálenosti!$E$94*IF('Tabulky jízd'!AM$7&gt;0,"1","0")</f>
        <v>1826</v>
      </c>
      <c r="AO17" s="45">
        <f>2*'Tabulky jízd'!AN$7*Vzdálenosti!$E$94-Vzdálenosti!$E$94*IF('Tabulky jízd'!AN$7&gt;0,"1","0")</f>
        <v>0</v>
      </c>
      <c r="AP17" s="45">
        <f>2*'Tabulky jízd'!AO$7*Vzdálenosti!$E$94-Vzdálenosti!$E$94*IF('Tabulky jízd'!AO$7&gt;0,"1","0")</f>
        <v>0</v>
      </c>
      <c r="AQ17" s="45">
        <f>2*'Tabulky jízd'!AP$7*Vzdálenosti!$E$94-Vzdálenosti!$E$94*IF('Tabulky jízd'!AP$7&gt;0,"1","0")</f>
        <v>2822</v>
      </c>
      <c r="AR17" s="45">
        <f>2*'Tabulky jízd'!AQ$7*Vzdálenosti!$E$94-Vzdálenosti!$E$94*IF('Tabulky jízd'!AQ$7&gt;0,"1","0")</f>
        <v>0</v>
      </c>
      <c r="AS17" s="45">
        <f>2*'Tabulky jízd'!AR$7*Vzdálenosti!$E$94-Vzdálenosti!$E$94*IF('Tabulky jízd'!AR$7&gt;0,"1","0")</f>
        <v>0</v>
      </c>
      <c r="AT17" s="45">
        <f>2*'Tabulky jízd'!AS$7*Vzdálenosti!$E$94-Vzdálenosti!$E$94*IF('Tabulky jízd'!AS$7&gt;0,"1","0")</f>
        <v>2822</v>
      </c>
      <c r="AU17" s="45">
        <f>2*'Tabulky jízd'!AT$7*Vzdálenosti!$E$94-Vzdálenosti!$E$94*IF('Tabulky jízd'!AT$7&gt;0,"1","0")</f>
        <v>0</v>
      </c>
      <c r="AV17" s="45">
        <f>2*'Tabulky jízd'!AU$7*Vzdálenosti!$E$94-Vzdálenosti!$E$94*IF('Tabulky jízd'!AU$7&gt;0,"1","0")</f>
        <v>0</v>
      </c>
      <c r="AW17" s="45">
        <f>2*'Tabulky jízd'!AV$7*Vzdálenosti!$E$94-Vzdálenosti!$E$94*IF('Tabulky jízd'!AV$7&gt;0,"1","0")</f>
        <v>3818</v>
      </c>
      <c r="AX17" s="45">
        <f>2*'Tabulky jízd'!AW$7*Vzdálenosti!$E$94-Vzdálenosti!$E$94*IF('Tabulky jízd'!AW$7&gt;0,"1","0")</f>
        <v>0</v>
      </c>
      <c r="AY17" s="45">
        <f>2*'Tabulky jízd'!AX$7*Vzdálenosti!$E$94-Vzdálenosti!$E$94*IF('Tabulky jízd'!AX$7&gt;0,"1","0")</f>
        <v>0</v>
      </c>
      <c r="AZ17" s="45">
        <f>2*'Tabulky jízd'!AY$7*Vzdálenosti!$E$94-Vzdálenosti!$E$94*IF('Tabulky jízd'!AY$7&gt;0,"1","0")</f>
        <v>3486</v>
      </c>
      <c r="BA17" s="45">
        <f>2*'Tabulky jízd'!AZ$7*Vzdálenosti!$E$94-Vzdálenosti!$E$94*IF('Tabulky jízd'!AZ$7&gt;0,"1","0")</f>
        <v>0</v>
      </c>
      <c r="BB17" s="45">
        <f>2*'Tabulky jízd'!BA$7*Vzdálenosti!$E$94-Vzdálenosti!$E$94*IF('Tabulky jízd'!BA$7&gt;0,"1","0")</f>
        <v>0</v>
      </c>
      <c r="BC17" s="45">
        <f>2*'Tabulky jízd'!BB$7*Vzdálenosti!$E$94-Vzdálenosti!$E$94*IF('Tabulky jízd'!BB$7&gt;0,"1","0")</f>
        <v>2490</v>
      </c>
      <c r="BD17" s="45">
        <f>2*'Tabulky jízd'!BC$7*Vzdálenosti!$E$94-Vzdálenosti!$E$94*IF('Tabulky jízd'!BC$7&gt;0,"1","0")</f>
        <v>0</v>
      </c>
      <c r="BE17" s="45">
        <f>2*'Tabulky jízd'!BD$7*Vzdálenosti!$E$94-Vzdálenosti!$E$94*IF('Tabulky jízd'!BD$7&gt;0,"1","0")</f>
        <v>0</v>
      </c>
      <c r="BF17" s="45">
        <f>2*'Tabulky jízd'!BE$7*Vzdálenosti!$E$94-Vzdálenosti!$E$94*IF('Tabulky jízd'!BE$7&gt;0,"1","0")</f>
        <v>3486</v>
      </c>
      <c r="BG17" s="45">
        <f>2*'Tabulky jízd'!BF$7*Vzdálenosti!$E$94-Vzdálenosti!$E$94*IF('Tabulky jízd'!BF$7&gt;0,"1","0")</f>
        <v>0</v>
      </c>
      <c r="BH17" s="45">
        <f>2*'Tabulky jízd'!BG$7*Vzdálenosti!$E$94-Vzdálenosti!$E$94*IF('Tabulky jízd'!BG$7&gt;0,"1","0")</f>
        <v>0</v>
      </c>
      <c r="BI17" s="45">
        <f>2*'Tabulky jízd'!BH$7*Vzdálenosti!$E$94-Vzdálenosti!$E$94*IF('Tabulky jízd'!BH$7&gt;0,"1","0")</f>
        <v>5146</v>
      </c>
      <c r="BJ17" s="45">
        <f>2*'Tabulky jízd'!BI$7*Vzdálenosti!$E$94-Vzdálenosti!$E$94*IF('Tabulky jízd'!BI$7&gt;0,"1","0")</f>
        <v>0</v>
      </c>
      <c r="BK17" s="45">
        <f>2*'Tabulky jízd'!BJ$7*Vzdálenosti!$E$94-Vzdálenosti!$E$94*IF('Tabulky jízd'!BJ$7&gt;0,"1","0")</f>
        <v>0</v>
      </c>
      <c r="BL17" s="45">
        <f>2*'Tabulky jízd'!BK$7*Vzdálenosti!$E$94-Vzdálenosti!$E$94*IF('Tabulky jízd'!BK$7&gt;0,"1","0")</f>
        <v>830</v>
      </c>
      <c r="BM17" s="45">
        <f>2*'Tabulky jízd'!BL$7*Vzdálenosti!$E$94-Vzdálenosti!$E$94*IF('Tabulky jízd'!BL$7&gt;0,"1","0")</f>
        <v>0</v>
      </c>
      <c r="BN17" s="45">
        <f>2*'Tabulky jízd'!BM$7*Vzdálenosti!$E$94-Vzdálenosti!$E$94*IF('Tabulky jízd'!BM$7&gt;0,"1","0")</f>
        <v>0</v>
      </c>
      <c r="BO17" s="45">
        <f>2*'Tabulky jízd'!BN$7*Vzdálenosti!$E$94-Vzdálenosti!$E$94*IF('Tabulky jízd'!BN$7&gt;0,"1","0")</f>
        <v>2822</v>
      </c>
      <c r="BP17" s="45">
        <f>2*'Tabulky jízd'!BO$7*Vzdálenosti!$E$94-Vzdálenosti!$E$94*IF('Tabulky jízd'!BO$7&gt;0,"1","0")</f>
        <v>0</v>
      </c>
      <c r="BQ17" s="45">
        <f>2*'Tabulky jízd'!BP$7*Vzdálenosti!$E$94-Vzdálenosti!$E$94*IF('Tabulky jízd'!BP$7&gt;0,"1","0")</f>
        <v>0</v>
      </c>
      <c r="BR17" s="45">
        <f>2*'Tabulky jízd'!BQ$7*Vzdálenosti!$E$94-Vzdálenosti!$E$94*IF('Tabulky jízd'!BQ$7&gt;0,"1","0")</f>
        <v>2158</v>
      </c>
      <c r="BS17" s="45">
        <f>2*'Tabulky jízd'!BR$7*Vzdálenosti!$E$94-Vzdálenosti!$E$94*IF('Tabulky jízd'!BR$7&gt;0,"1","0")</f>
        <v>0</v>
      </c>
      <c r="BT17" s="45">
        <f>2*'Tabulky jízd'!BS$7*Vzdálenosti!$E$94-Vzdálenosti!$E$94*IF('Tabulky jízd'!BS$7&gt;0,"1","0")</f>
        <v>0</v>
      </c>
      <c r="BU17" s="45">
        <f>2*'Tabulky jízd'!BT$7*Vzdálenosti!$E$94-Vzdálenosti!$E$94*IF('Tabulky jízd'!BT$7&gt;0,"1","0")</f>
        <v>0</v>
      </c>
      <c r="BV17" s="45">
        <f>2*'Tabulky jízd'!BU$7*Vzdálenosti!$E$94-Vzdálenosti!$E$94*IF('Tabulky jízd'!BU$7&gt;0,"1","0")</f>
        <v>0</v>
      </c>
      <c r="BW17" s="45">
        <f>2*'Tabulky jízd'!BV$7*Vzdálenosti!$E$94-Vzdálenosti!$E$94*IF('Tabulky jízd'!BV$7&gt;0,"1","0")</f>
        <v>0</v>
      </c>
      <c r="BX17" s="45">
        <f>2*'Tabulky jízd'!BW$7*Vzdálenosti!$E$94-Vzdálenosti!$E$94*IF('Tabulky jízd'!BW$7&gt;0,"1","0")</f>
        <v>0</v>
      </c>
      <c r="BY17" s="45">
        <f>2*'Tabulky jízd'!BX$7*Vzdálenosti!$E$94-Vzdálenosti!$E$94*IF('Tabulky jízd'!BX$7&gt;0,"1","0")</f>
        <v>0</v>
      </c>
      <c r="BZ17" s="45">
        <f>2*'Tabulky jízd'!BY$7*Vzdálenosti!$E$94-Vzdálenosti!$E$94*IF('Tabulky jízd'!BY$7&gt;0,"1","0")</f>
        <v>0</v>
      </c>
      <c r="CA17" s="45">
        <f>2*'Tabulky jízd'!BZ$7*Vzdálenosti!$E$94-Vzdálenosti!$E$94*IF('Tabulky jízd'!BZ$7&gt;0,"1","0")</f>
        <v>0</v>
      </c>
      <c r="CB17" s="45">
        <f>2*'Tabulky jízd'!CA$7*Vzdálenosti!$E$94-Vzdálenosti!$E$94*IF('Tabulky jízd'!CA$7&gt;0,"1","0")</f>
        <v>0</v>
      </c>
      <c r="CC17" s="45">
        <f>2*'Tabulky jízd'!CB$7*Vzdálenosti!$E$94-Vzdálenosti!$E$94*IF('Tabulky jízd'!CB$7&gt;0,"1","0")</f>
        <v>0</v>
      </c>
      <c r="CD17" s="45">
        <f>2*'Tabulky jízd'!CC$7*Vzdálenosti!$E$94-Vzdálenosti!$E$94*IF('Tabulky jízd'!CC$7&gt;0,"1","0")</f>
        <v>0</v>
      </c>
      <c r="CE17" s="45">
        <f>2*'Tabulky jízd'!CD$7*Vzdálenosti!$E$94-Vzdálenosti!$E$94*IF('Tabulky jízd'!CD$7&gt;0,"1","0")</f>
        <v>0</v>
      </c>
      <c r="CF17" s="45">
        <f>2*'Tabulky jízd'!CE$7*Vzdálenosti!$E$94-Vzdálenosti!$E$94*IF('Tabulky jízd'!CE$7&gt;0,"1","0")</f>
        <v>0</v>
      </c>
      <c r="CG17" s="45">
        <f>2*'Tabulky jízd'!CF$7*Vzdálenosti!$E$94-Vzdálenosti!$E$94*IF('Tabulky jízd'!CF$7&gt;0,"1","0")</f>
        <v>0</v>
      </c>
      <c r="CH17" s="45">
        <f>2*'Tabulky jízd'!CG$7*Vzdálenosti!$E$94-Vzdálenosti!$E$94*IF('Tabulky jízd'!CG$7&gt;0,"1","0")</f>
        <v>0</v>
      </c>
      <c r="CI17" s="45">
        <f>2*'Tabulky jízd'!CH$7*Vzdálenosti!$E$94-Vzdálenosti!$E$94*IF('Tabulky jízd'!CH$7&gt;0,"1","0")</f>
        <v>0</v>
      </c>
      <c r="CJ17" s="45">
        <f>2*'Tabulky jízd'!CI$7*Vzdálenosti!$E$94-Vzdálenosti!$E$94*IF('Tabulky jízd'!CI$7&gt;0,"1","0")</f>
        <v>0</v>
      </c>
      <c r="CK17" s="45">
        <f>2*'Tabulky jízd'!CJ$7*Vzdálenosti!$E$94-Vzdálenosti!$E$94*IF('Tabulky jízd'!CJ$7&gt;0,"1","0")</f>
        <v>0</v>
      </c>
      <c r="CL17" s="45">
        <f>2*'Tabulky jízd'!CK$7*Vzdálenosti!$E$94-Vzdálenosti!$E$94*IF('Tabulky jízd'!CK$7&gt;0,"1","0")</f>
        <v>0</v>
      </c>
      <c r="CM17" s="45">
        <f>2*'Tabulky jízd'!CL$7*Vzdálenosti!$E$94-Vzdálenosti!$E$94*IF('Tabulky jízd'!CL$7&gt;0,"1","0")</f>
        <v>0</v>
      </c>
      <c r="CN17" s="45">
        <f>2*'Tabulky jízd'!CM$7*Vzdálenosti!$E$94-Vzdálenosti!$E$94*IF('Tabulky jízd'!CM$7&gt;0,"1","0")</f>
        <v>0</v>
      </c>
      <c r="CO17" s="45">
        <f>2*'Tabulky jízd'!CN$7*Vzdálenosti!$E$94-Vzdálenosti!$E$94*IF('Tabulky jízd'!CN$7&gt;0,"1","0")</f>
        <v>0</v>
      </c>
      <c r="CP17" s="45">
        <f>2*'Tabulky jízd'!CO$7*Vzdálenosti!$E$94-Vzdálenosti!$E$94*IF('Tabulky jízd'!CO$7&gt;0,"1","0")</f>
        <v>0</v>
      </c>
      <c r="CQ17" s="45">
        <f>2*'Tabulky jízd'!CP$7*Vzdálenosti!$E$94-Vzdálenosti!$E$94*IF('Tabulky jízd'!CP$7&gt;0,"1","0")</f>
        <v>0</v>
      </c>
      <c r="CR17" s="45">
        <f>2*'Tabulky jízd'!CQ$7*Vzdálenosti!$E$94-Vzdálenosti!$E$94*IF('Tabulky jízd'!CQ$7&gt;0,"1","0")</f>
        <v>0</v>
      </c>
      <c r="CS17" s="45">
        <f>2*'Tabulky jízd'!CR$7*Vzdálenosti!$E$94-Vzdálenosti!$E$94*IF('Tabulky jízd'!CR$7&gt;0,"1","0")</f>
        <v>0</v>
      </c>
      <c r="CT17" s="45">
        <f>2*'Tabulky jízd'!CS$7*Vzdálenosti!$E$94-Vzdálenosti!$E$94*IF('Tabulky jízd'!CS$7&gt;0,"1","0")</f>
        <v>0</v>
      </c>
      <c r="CU17" s="45">
        <f>2*'Tabulky jízd'!CT$7*Vzdálenosti!$E$94-Vzdálenosti!$E$94*IF('Tabulky jízd'!CT$7&gt;0,"1","0")</f>
        <v>0</v>
      </c>
      <c r="CV17" s="45">
        <f>2*'Tabulky jízd'!CU$7*Vzdálenosti!$E$94-Vzdálenosti!$E$94*IF('Tabulky jízd'!CU$7&gt;0,"1","0")</f>
        <v>2822</v>
      </c>
      <c r="CW17" s="45">
        <f>2*'Tabulky jízd'!CV$7*Vzdálenosti!$E$94-Vzdálenosti!$E$94*IF('Tabulky jízd'!CV$7&gt;0,"1","0")</f>
        <v>0</v>
      </c>
      <c r="CX17" s="47">
        <f t="shared" ref="CX17:CX18" si="5">SUM(I17:CW17)</f>
        <v>57934</v>
      </c>
      <c r="CY17" s="47" t="s">
        <v>54</v>
      </c>
      <c r="CZ17" s="28">
        <f>Vzdálenosti!$E$96</f>
        <v>23.339289282201047</v>
      </c>
      <c r="DA17" s="79">
        <f t="shared" si="2"/>
        <v>13521.383852750356</v>
      </c>
      <c r="DB17" s="224"/>
    </row>
    <row r="18" spans="1:109" s="15" customFormat="1" x14ac:dyDescent="0.25">
      <c r="A18" s="228"/>
      <c r="B18" s="45" t="s">
        <v>54</v>
      </c>
      <c r="C18" s="45" t="s">
        <v>57</v>
      </c>
      <c r="D18" s="135" t="s">
        <v>312</v>
      </c>
      <c r="E18" s="45" t="s">
        <v>10</v>
      </c>
      <c r="F18" s="45">
        <v>1</v>
      </c>
      <c r="G18" s="45"/>
      <c r="H18" s="47"/>
      <c r="I18" s="45">
        <f>2*'Tabulky jízd'!H$7*Vzdálenosti!$F$94-Vzdálenosti!$F$94*IF('Tabulky jízd'!H$7&gt;0,"1","0")</f>
        <v>0</v>
      </c>
      <c r="J18" s="45">
        <f>2*'Tabulky jízd'!I$7*Vzdálenosti!$F$94-Vzdálenosti!$F$94*IF('Tabulky jízd'!I$7&gt;0,"1","0")</f>
        <v>3325</v>
      </c>
      <c r="K18" s="45">
        <f>2*'Tabulky jízd'!J$7*Vzdálenosti!$F$94-Vzdálenosti!$F$94*IF('Tabulky jízd'!J$7&gt;0,"1","0")</f>
        <v>0</v>
      </c>
      <c r="L18" s="45">
        <f>2*'Tabulky jízd'!K$7*Vzdálenosti!$F$94-Vzdálenosti!$F$94*IF('Tabulky jízd'!K$7&gt;0,"1","0")</f>
        <v>0</v>
      </c>
      <c r="M18" s="45">
        <f>2*'Tabulky jízd'!L$7*Vzdálenosti!$F$94-Vzdálenosti!$F$94*IF('Tabulky jízd'!L$7&gt;0,"1","0")</f>
        <v>0</v>
      </c>
      <c r="N18" s="45">
        <f>2*'Tabulky jízd'!M$7*Vzdálenosti!$F$94-Vzdálenosti!$F$94*IF('Tabulky jízd'!M$7&gt;0,"1","0")</f>
        <v>0</v>
      </c>
      <c r="O18" s="45">
        <f>2*'Tabulky jízd'!N$7*Vzdálenosti!$F$94-Vzdálenosti!$F$94*IF('Tabulky jízd'!N$7&gt;0,"1","0")</f>
        <v>0</v>
      </c>
      <c r="P18" s="45">
        <f>2*'Tabulky jízd'!O$7*Vzdálenosti!$F$94-Vzdálenosti!$F$94*IF('Tabulky jízd'!O$7&gt;0,"1","0")</f>
        <v>1925</v>
      </c>
      <c r="Q18" s="45">
        <f>2*'Tabulky jízd'!P$7*Vzdálenosti!$F$94-Vzdálenosti!$F$94*IF('Tabulky jízd'!P$7&gt;0,"1","0")</f>
        <v>0</v>
      </c>
      <c r="R18" s="45">
        <f>2*'Tabulky jízd'!Q$7*Vzdálenosti!$F$94-Vzdálenosti!$F$94*IF('Tabulky jízd'!Q$7&gt;0,"1","0")</f>
        <v>0</v>
      </c>
      <c r="S18" s="45">
        <f>2*'Tabulky jízd'!R$7*Vzdálenosti!$F$94-Vzdálenosti!$F$94*IF('Tabulky jízd'!R$7&gt;0,"1","0")</f>
        <v>3325</v>
      </c>
      <c r="T18" s="45">
        <f>2*'Tabulky jízd'!S$7*Vzdálenosti!$F$94-Vzdálenosti!$F$94*IF('Tabulky jízd'!S$7&gt;0,"1","0")</f>
        <v>0</v>
      </c>
      <c r="U18" s="45">
        <f>2*'Tabulky jízd'!T$7*Vzdálenosti!$F$94-Vzdálenosti!$F$94*IF('Tabulky jízd'!T$7&gt;0,"1","0")</f>
        <v>0</v>
      </c>
      <c r="V18" s="45">
        <f>2*'Tabulky jízd'!U$7*Vzdálenosti!$F$94-Vzdálenosti!$F$94*IF('Tabulky jízd'!U$7&gt;0,"1","0")</f>
        <v>4025</v>
      </c>
      <c r="W18" s="45">
        <f>2*'Tabulky jízd'!V$7*Vzdálenosti!$F$94-Vzdálenosti!$F$94*IF('Tabulky jízd'!V$7&gt;0,"1","0")</f>
        <v>0</v>
      </c>
      <c r="X18" s="45">
        <f>2*'Tabulky jízd'!W$7*Vzdálenosti!$F$94-Vzdálenosti!$F$94*IF('Tabulky jízd'!W$7&gt;0,"1","0")</f>
        <v>0</v>
      </c>
      <c r="Y18" s="45">
        <f>2*'Tabulky jízd'!X$7*Vzdálenosti!$F$94-Vzdálenosti!$F$94*IF('Tabulky jízd'!X$7&gt;0,"1","0")</f>
        <v>4025</v>
      </c>
      <c r="Z18" s="45">
        <f>2*'Tabulky jízd'!Y$7*Vzdálenosti!$F$94-Vzdálenosti!$F$94*IF('Tabulky jízd'!Y$7&gt;0,"1","0")</f>
        <v>0</v>
      </c>
      <c r="AA18" s="45">
        <f>2*'Tabulky jízd'!Z$7*Vzdálenosti!$F$94-Vzdálenosti!$F$94*IF('Tabulky jízd'!Z$7&gt;0,"1","0")</f>
        <v>0</v>
      </c>
      <c r="AB18" s="45">
        <f>2*'Tabulky jízd'!AA$7*Vzdálenosti!$F$94-Vzdálenosti!$F$94*IF('Tabulky jízd'!AA$7&gt;0,"1","0")</f>
        <v>4025</v>
      </c>
      <c r="AC18" s="45">
        <f>2*'Tabulky jízd'!AB$7*Vzdálenosti!$F$94-Vzdálenosti!$F$94*IF('Tabulky jízd'!AB$7&gt;0,"1","0")</f>
        <v>0</v>
      </c>
      <c r="AD18" s="45">
        <f>2*'Tabulky jízd'!AC$7*Vzdálenosti!$F$94-Vzdálenosti!$F$94*IF('Tabulky jízd'!AC$7&gt;0,"1","0")</f>
        <v>0</v>
      </c>
      <c r="AE18" s="45">
        <f>2*'Tabulky jízd'!AD$7*Vzdálenosti!$F$94-Vzdálenosti!$F$94*IF('Tabulky jízd'!AD$7&gt;0,"1","0")</f>
        <v>2275</v>
      </c>
      <c r="AF18" s="45">
        <f>2*'Tabulky jízd'!AE$7*Vzdálenosti!$F$94-Vzdálenosti!$F$94*IF('Tabulky jízd'!AE$7&gt;0,"1","0")</f>
        <v>0</v>
      </c>
      <c r="AG18" s="45">
        <f>2*'Tabulky jízd'!AF$7*Vzdálenosti!$F$94-Vzdálenosti!$F$94*IF('Tabulky jízd'!AF$7&gt;0,"1","0")</f>
        <v>0</v>
      </c>
      <c r="AH18" s="45">
        <f>2*'Tabulky jízd'!AG$7*Vzdálenosti!$F$94-Vzdálenosti!$F$94*IF('Tabulky jízd'!AG$7&gt;0,"1","0")</f>
        <v>875</v>
      </c>
      <c r="AI18" s="45">
        <f>2*'Tabulky jízd'!AH$7*Vzdálenosti!$F$94-Vzdálenosti!$F$94*IF('Tabulky jízd'!AH$7&gt;0,"1","0")</f>
        <v>0</v>
      </c>
      <c r="AJ18" s="45">
        <f>2*'Tabulky jízd'!AI$7*Vzdálenosti!$F$94-Vzdálenosti!$F$94*IF('Tabulky jízd'!AI$7&gt;0,"1","0")</f>
        <v>0</v>
      </c>
      <c r="AK18" s="45">
        <f>2*'Tabulky jízd'!AJ$7*Vzdálenosti!$F$94-Vzdálenosti!$F$94*IF('Tabulky jízd'!AJ$7&gt;0,"1","0")</f>
        <v>875</v>
      </c>
      <c r="AL18" s="45">
        <f>2*'Tabulky jízd'!AK$7*Vzdálenosti!$F$94-Vzdálenosti!$F$94*IF('Tabulky jízd'!AK$7&gt;0,"1","0")</f>
        <v>0</v>
      </c>
      <c r="AM18" s="45">
        <f>2*'Tabulky jízd'!AL$7*Vzdálenosti!$F$94-Vzdálenosti!$F$94*IF('Tabulky jízd'!AL$7&gt;0,"1","0")</f>
        <v>0</v>
      </c>
      <c r="AN18" s="45">
        <f>2*'Tabulky jízd'!AM$7*Vzdálenosti!$F$94-Vzdálenosti!$F$94*IF('Tabulky jízd'!AM$7&gt;0,"1","0")</f>
        <v>1925</v>
      </c>
      <c r="AO18" s="45">
        <f>2*'Tabulky jízd'!AN$7*Vzdálenosti!$F$94-Vzdálenosti!$F$94*IF('Tabulky jízd'!AN$7&gt;0,"1","0")</f>
        <v>0</v>
      </c>
      <c r="AP18" s="45">
        <f>2*'Tabulky jízd'!AO$7*Vzdálenosti!$F$94-Vzdálenosti!$F$94*IF('Tabulky jízd'!AO$7&gt;0,"1","0")</f>
        <v>0</v>
      </c>
      <c r="AQ18" s="45">
        <f>2*'Tabulky jízd'!AP$7*Vzdálenosti!$F$94-Vzdálenosti!$F$94*IF('Tabulky jízd'!AP$7&gt;0,"1","0")</f>
        <v>2975</v>
      </c>
      <c r="AR18" s="45">
        <f>2*'Tabulky jízd'!AQ$7*Vzdálenosti!$F$94-Vzdálenosti!$F$94*IF('Tabulky jízd'!AQ$7&gt;0,"1","0")</f>
        <v>0</v>
      </c>
      <c r="AS18" s="45">
        <f>2*'Tabulky jízd'!AR$7*Vzdálenosti!$F$94-Vzdálenosti!$F$94*IF('Tabulky jízd'!AR$7&gt;0,"1","0")</f>
        <v>0</v>
      </c>
      <c r="AT18" s="45">
        <f>2*'Tabulky jízd'!AS$7*Vzdálenosti!$F$94-Vzdálenosti!$F$94*IF('Tabulky jízd'!AS$7&gt;0,"1","0")</f>
        <v>2975</v>
      </c>
      <c r="AU18" s="45">
        <f>2*'Tabulky jízd'!AT$7*Vzdálenosti!$F$94-Vzdálenosti!$F$94*IF('Tabulky jízd'!AT$7&gt;0,"1","0")</f>
        <v>0</v>
      </c>
      <c r="AV18" s="45">
        <f>2*'Tabulky jízd'!AU$7*Vzdálenosti!$F$94-Vzdálenosti!$F$94*IF('Tabulky jízd'!AU$7&gt;0,"1","0")</f>
        <v>0</v>
      </c>
      <c r="AW18" s="45">
        <f>2*'Tabulky jízd'!AV$7*Vzdálenosti!$F$94-Vzdálenosti!$F$94*IF('Tabulky jízd'!AV$7&gt;0,"1","0")</f>
        <v>4025</v>
      </c>
      <c r="AX18" s="45">
        <f>2*'Tabulky jízd'!AW$7*Vzdálenosti!$F$94-Vzdálenosti!$F$94*IF('Tabulky jízd'!AW$7&gt;0,"1","0")</f>
        <v>0</v>
      </c>
      <c r="AY18" s="45">
        <f>2*'Tabulky jízd'!AX$7*Vzdálenosti!$F$94-Vzdálenosti!$F$94*IF('Tabulky jízd'!AX$7&gt;0,"1","0")</f>
        <v>0</v>
      </c>
      <c r="AZ18" s="45">
        <f>2*'Tabulky jízd'!AY$7*Vzdálenosti!$F$94-Vzdálenosti!$F$94*IF('Tabulky jízd'!AY$7&gt;0,"1","0")</f>
        <v>3675</v>
      </c>
      <c r="BA18" s="45">
        <f>2*'Tabulky jízd'!AZ$7*Vzdálenosti!$F$94-Vzdálenosti!$F$94*IF('Tabulky jízd'!AZ$7&gt;0,"1","0")</f>
        <v>0</v>
      </c>
      <c r="BB18" s="45">
        <f>2*'Tabulky jízd'!BA$7*Vzdálenosti!$F$94-Vzdálenosti!$F$94*IF('Tabulky jízd'!BA$7&gt;0,"1","0")</f>
        <v>0</v>
      </c>
      <c r="BC18" s="45">
        <f>2*'Tabulky jízd'!BB$7*Vzdálenosti!$F$94-Vzdálenosti!$F$94*IF('Tabulky jízd'!BB$7&gt;0,"1","0")</f>
        <v>2625</v>
      </c>
      <c r="BD18" s="45">
        <f>2*'Tabulky jízd'!BC$7*Vzdálenosti!$F$94-Vzdálenosti!$F$94*IF('Tabulky jízd'!BC$7&gt;0,"1","0")</f>
        <v>0</v>
      </c>
      <c r="BE18" s="45">
        <f>2*'Tabulky jízd'!BD$7*Vzdálenosti!$F$94-Vzdálenosti!$F$94*IF('Tabulky jízd'!BD$7&gt;0,"1","0")</f>
        <v>0</v>
      </c>
      <c r="BF18" s="45">
        <f>2*'Tabulky jízd'!BE$7*Vzdálenosti!$F$94-Vzdálenosti!$F$94*IF('Tabulky jízd'!BE$7&gt;0,"1","0")</f>
        <v>3675</v>
      </c>
      <c r="BG18" s="45">
        <f>2*'Tabulky jízd'!BF$7*Vzdálenosti!$F$94-Vzdálenosti!$F$94*IF('Tabulky jízd'!BF$7&gt;0,"1","0")</f>
        <v>0</v>
      </c>
      <c r="BH18" s="45">
        <f>2*'Tabulky jízd'!BG$7*Vzdálenosti!$F$94-Vzdálenosti!$F$94*IF('Tabulky jízd'!BG$7&gt;0,"1","0")</f>
        <v>0</v>
      </c>
      <c r="BI18" s="45">
        <f>2*'Tabulky jízd'!BH$7*Vzdálenosti!$F$94-Vzdálenosti!$F$94*IF('Tabulky jízd'!BH$7&gt;0,"1","0")</f>
        <v>5425</v>
      </c>
      <c r="BJ18" s="45">
        <f>2*'Tabulky jízd'!BI$7*Vzdálenosti!$F$94-Vzdálenosti!$F$94*IF('Tabulky jízd'!BI$7&gt;0,"1","0")</f>
        <v>0</v>
      </c>
      <c r="BK18" s="45">
        <f>2*'Tabulky jízd'!BJ$7*Vzdálenosti!$F$94-Vzdálenosti!$F$94*IF('Tabulky jízd'!BJ$7&gt;0,"1","0")</f>
        <v>0</v>
      </c>
      <c r="BL18" s="45">
        <f>2*'Tabulky jízd'!BK$7*Vzdálenosti!$F$94-Vzdálenosti!$F$94*IF('Tabulky jízd'!BK$7&gt;0,"1","0")</f>
        <v>875</v>
      </c>
      <c r="BM18" s="45">
        <f>2*'Tabulky jízd'!BL$7*Vzdálenosti!$F$94-Vzdálenosti!$F$94*IF('Tabulky jízd'!BL$7&gt;0,"1","0")</f>
        <v>0</v>
      </c>
      <c r="BN18" s="45">
        <f>2*'Tabulky jízd'!BM$7*Vzdálenosti!$F$94-Vzdálenosti!$F$94*IF('Tabulky jízd'!BM$7&gt;0,"1","0")</f>
        <v>0</v>
      </c>
      <c r="BO18" s="45">
        <f>2*'Tabulky jízd'!BN$7*Vzdálenosti!$F$94-Vzdálenosti!$F$94*IF('Tabulky jízd'!BN$7&gt;0,"1","0")</f>
        <v>2975</v>
      </c>
      <c r="BP18" s="45">
        <f>2*'Tabulky jízd'!BO$7*Vzdálenosti!$F$94-Vzdálenosti!$F$94*IF('Tabulky jízd'!BO$7&gt;0,"1","0")</f>
        <v>0</v>
      </c>
      <c r="BQ18" s="45">
        <f>2*'Tabulky jízd'!BP$7*Vzdálenosti!$F$94-Vzdálenosti!$F$94*IF('Tabulky jízd'!BP$7&gt;0,"1","0")</f>
        <v>0</v>
      </c>
      <c r="BR18" s="45">
        <f>2*'Tabulky jízd'!BQ$7*Vzdálenosti!$F$94-Vzdálenosti!$F$94*IF('Tabulky jízd'!BQ$7&gt;0,"1","0")</f>
        <v>2275</v>
      </c>
      <c r="BS18" s="45">
        <f>2*'Tabulky jízd'!BR$7*Vzdálenosti!$F$94-Vzdálenosti!$F$94*IF('Tabulky jízd'!BR$7&gt;0,"1","0")</f>
        <v>0</v>
      </c>
      <c r="BT18" s="45">
        <f>2*'Tabulky jízd'!BS$7*Vzdálenosti!$F$94-Vzdálenosti!$F$94*IF('Tabulky jízd'!BS$7&gt;0,"1","0")</f>
        <v>0</v>
      </c>
      <c r="BU18" s="45">
        <f>2*'Tabulky jízd'!BT$7*Vzdálenosti!$F$94-Vzdálenosti!$F$94*IF('Tabulky jízd'!BT$7&gt;0,"1","0")</f>
        <v>0</v>
      </c>
      <c r="BV18" s="45">
        <f>2*'Tabulky jízd'!BU$7*Vzdálenosti!$F$94-Vzdálenosti!$F$94*IF('Tabulky jízd'!BU$7&gt;0,"1","0")</f>
        <v>0</v>
      </c>
      <c r="BW18" s="45">
        <f>2*'Tabulky jízd'!BV$7*Vzdálenosti!$F$94-Vzdálenosti!$F$94*IF('Tabulky jízd'!BV$7&gt;0,"1","0")</f>
        <v>0</v>
      </c>
      <c r="BX18" s="45">
        <f>2*'Tabulky jízd'!BW$7*Vzdálenosti!$F$94-Vzdálenosti!$F$94*IF('Tabulky jízd'!BW$7&gt;0,"1","0")</f>
        <v>0</v>
      </c>
      <c r="BY18" s="45">
        <f>2*'Tabulky jízd'!BX$7*Vzdálenosti!$F$94-Vzdálenosti!$F$94*IF('Tabulky jízd'!BX$7&gt;0,"1","0")</f>
        <v>0</v>
      </c>
      <c r="BZ18" s="45">
        <f>2*'Tabulky jízd'!BY$7*Vzdálenosti!$F$94-Vzdálenosti!$F$94*IF('Tabulky jízd'!BY$7&gt;0,"1","0")</f>
        <v>0</v>
      </c>
      <c r="CA18" s="45">
        <f>2*'Tabulky jízd'!BZ$7*Vzdálenosti!$F$94-Vzdálenosti!$F$94*IF('Tabulky jízd'!BZ$7&gt;0,"1","0")</f>
        <v>0</v>
      </c>
      <c r="CB18" s="45">
        <f>2*'Tabulky jízd'!CA$7*Vzdálenosti!$F$94-Vzdálenosti!$F$94*IF('Tabulky jízd'!CA$7&gt;0,"1","0")</f>
        <v>0</v>
      </c>
      <c r="CC18" s="45">
        <f>2*'Tabulky jízd'!CB$7*Vzdálenosti!$F$94-Vzdálenosti!$F$94*IF('Tabulky jízd'!CB$7&gt;0,"1","0")</f>
        <v>0</v>
      </c>
      <c r="CD18" s="45">
        <f>2*'Tabulky jízd'!CC$7*Vzdálenosti!$F$94-Vzdálenosti!$F$94*IF('Tabulky jízd'!CC$7&gt;0,"1","0")</f>
        <v>0</v>
      </c>
      <c r="CE18" s="45">
        <f>2*'Tabulky jízd'!CD$7*Vzdálenosti!$F$94-Vzdálenosti!$F$94*IF('Tabulky jízd'!CD$7&gt;0,"1","0")</f>
        <v>0</v>
      </c>
      <c r="CF18" s="45">
        <f>2*'Tabulky jízd'!CE$7*Vzdálenosti!$F$94-Vzdálenosti!$F$94*IF('Tabulky jízd'!CE$7&gt;0,"1","0")</f>
        <v>0</v>
      </c>
      <c r="CG18" s="45">
        <f>2*'Tabulky jízd'!CF$7*Vzdálenosti!$F$94-Vzdálenosti!$F$94*IF('Tabulky jízd'!CF$7&gt;0,"1","0")</f>
        <v>0</v>
      </c>
      <c r="CH18" s="45">
        <f>2*'Tabulky jízd'!CG$7*Vzdálenosti!$F$94-Vzdálenosti!$F$94*IF('Tabulky jízd'!CG$7&gt;0,"1","0")</f>
        <v>0</v>
      </c>
      <c r="CI18" s="45">
        <f>2*'Tabulky jízd'!CH$7*Vzdálenosti!$F$94-Vzdálenosti!$F$94*IF('Tabulky jízd'!CH$7&gt;0,"1","0")</f>
        <v>0</v>
      </c>
      <c r="CJ18" s="45">
        <f>2*'Tabulky jízd'!CI$7*Vzdálenosti!$F$94-Vzdálenosti!$F$94*IF('Tabulky jízd'!CI$7&gt;0,"1","0")</f>
        <v>0</v>
      </c>
      <c r="CK18" s="45">
        <f>2*'Tabulky jízd'!CJ$7*Vzdálenosti!$F$94-Vzdálenosti!$F$94*IF('Tabulky jízd'!CJ$7&gt;0,"1","0")</f>
        <v>0</v>
      </c>
      <c r="CL18" s="45">
        <f>2*'Tabulky jízd'!CK$7*Vzdálenosti!$F$94-Vzdálenosti!$F$94*IF('Tabulky jízd'!CK$7&gt;0,"1","0")</f>
        <v>0</v>
      </c>
      <c r="CM18" s="45">
        <f>2*'Tabulky jízd'!CL$7*Vzdálenosti!$F$94-Vzdálenosti!$F$94*IF('Tabulky jízd'!CL$7&gt;0,"1","0")</f>
        <v>0</v>
      </c>
      <c r="CN18" s="45">
        <f>2*'Tabulky jízd'!CM$7*Vzdálenosti!$F$94-Vzdálenosti!$F$94*IF('Tabulky jízd'!CM$7&gt;0,"1","0")</f>
        <v>0</v>
      </c>
      <c r="CO18" s="45">
        <f>2*'Tabulky jízd'!CN$7*Vzdálenosti!$F$94-Vzdálenosti!$F$94*IF('Tabulky jízd'!CN$7&gt;0,"1","0")</f>
        <v>0</v>
      </c>
      <c r="CP18" s="45">
        <f>2*'Tabulky jízd'!CO$7*Vzdálenosti!$F$94-Vzdálenosti!$F$94*IF('Tabulky jízd'!CO$7&gt;0,"1","0")</f>
        <v>0</v>
      </c>
      <c r="CQ18" s="45">
        <f>2*'Tabulky jízd'!CP$7*Vzdálenosti!$F$94-Vzdálenosti!$F$94*IF('Tabulky jízd'!CP$7&gt;0,"1","0")</f>
        <v>0</v>
      </c>
      <c r="CR18" s="45">
        <f>2*'Tabulky jízd'!CQ$7*Vzdálenosti!$F$94-Vzdálenosti!$F$94*IF('Tabulky jízd'!CQ$7&gt;0,"1","0")</f>
        <v>0</v>
      </c>
      <c r="CS18" s="45">
        <f>2*'Tabulky jízd'!CR$7*Vzdálenosti!$F$94-Vzdálenosti!$F$94*IF('Tabulky jízd'!CR$7&gt;0,"1","0")</f>
        <v>0</v>
      </c>
      <c r="CT18" s="45">
        <f>2*'Tabulky jízd'!CS$7*Vzdálenosti!$F$94-Vzdálenosti!$F$94*IF('Tabulky jízd'!CS$7&gt;0,"1","0")</f>
        <v>0</v>
      </c>
      <c r="CU18" s="45">
        <f>2*'Tabulky jízd'!CT$7*Vzdálenosti!$F$94-Vzdálenosti!$F$94*IF('Tabulky jízd'!CT$7&gt;0,"1","0")</f>
        <v>0</v>
      </c>
      <c r="CV18" s="45">
        <f>2*'Tabulky jízd'!CU$7*Vzdálenosti!$F$94-Vzdálenosti!$F$94*IF('Tabulky jízd'!CU$7&gt;0,"1","0")</f>
        <v>2975</v>
      </c>
      <c r="CW18" s="45">
        <f>2*'Tabulky jízd'!CV$7*Vzdálenosti!$F$94-Vzdálenosti!$F$94*IF('Tabulky jízd'!CV$7&gt;0,"1","0")</f>
        <v>0</v>
      </c>
      <c r="CX18" s="47">
        <f t="shared" si="5"/>
        <v>61075</v>
      </c>
      <c r="CY18" s="47" t="s">
        <v>121</v>
      </c>
      <c r="CZ18" s="28">
        <f>Vzdálenosti!$F$96</f>
        <v>9.9115644245651442</v>
      </c>
      <c r="DA18" s="79">
        <f t="shared" si="2"/>
        <v>6053.4879723031618</v>
      </c>
      <c r="DB18" s="224"/>
    </row>
    <row r="19" spans="1:109" s="15" customFormat="1" x14ac:dyDescent="0.25">
      <c r="A19" s="228"/>
      <c r="B19" s="45" t="s">
        <v>54</v>
      </c>
      <c r="C19" s="45" t="s">
        <v>57</v>
      </c>
      <c r="D19" s="135" t="s">
        <v>312</v>
      </c>
      <c r="E19" s="45" t="s">
        <v>10</v>
      </c>
      <c r="F19" s="45">
        <v>1</v>
      </c>
      <c r="G19" s="45"/>
      <c r="H19" s="47"/>
      <c r="I19" s="45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0</v>
      </c>
      <c r="AQ19" s="154">
        <v>0</v>
      </c>
      <c r="AR19" s="154">
        <v>0</v>
      </c>
      <c r="AS19" s="154">
        <v>0</v>
      </c>
      <c r="AT19" s="154">
        <v>0</v>
      </c>
      <c r="AU19" s="154">
        <v>0</v>
      </c>
      <c r="AV19" s="154">
        <v>0</v>
      </c>
      <c r="AW19" s="154">
        <v>0</v>
      </c>
      <c r="AX19" s="154">
        <v>0</v>
      </c>
      <c r="AY19" s="154">
        <v>0</v>
      </c>
      <c r="AZ19" s="154">
        <v>0</v>
      </c>
      <c r="BA19" s="154">
        <v>0</v>
      </c>
      <c r="BB19" s="154">
        <v>0</v>
      </c>
      <c r="BC19" s="154">
        <v>0</v>
      </c>
      <c r="BD19" s="154">
        <v>0</v>
      </c>
      <c r="BE19" s="154">
        <v>0</v>
      </c>
      <c r="BF19" s="154">
        <v>0</v>
      </c>
      <c r="BG19" s="154">
        <v>0</v>
      </c>
      <c r="BH19" s="154">
        <v>0</v>
      </c>
      <c r="BI19" s="154">
        <v>0</v>
      </c>
      <c r="BJ19" s="154">
        <v>0</v>
      </c>
      <c r="BK19" s="154">
        <v>0</v>
      </c>
      <c r="BL19" s="154">
        <v>0</v>
      </c>
      <c r="BM19" s="154">
        <v>0</v>
      </c>
      <c r="BN19" s="154">
        <v>0</v>
      </c>
      <c r="BO19" s="154">
        <v>0</v>
      </c>
      <c r="BP19" s="154">
        <v>0</v>
      </c>
      <c r="BQ19" s="154">
        <v>0</v>
      </c>
      <c r="BR19" s="154">
        <v>0</v>
      </c>
      <c r="BS19" s="154">
        <v>0</v>
      </c>
      <c r="BT19" s="154">
        <v>0</v>
      </c>
      <c r="BU19" s="154">
        <v>0</v>
      </c>
      <c r="BV19" s="154">
        <v>0</v>
      </c>
      <c r="BW19" s="154">
        <v>0</v>
      </c>
      <c r="BX19" s="154">
        <v>0</v>
      </c>
      <c r="BY19" s="154">
        <v>0</v>
      </c>
      <c r="BZ19" s="154">
        <v>0</v>
      </c>
      <c r="CA19" s="154">
        <v>0</v>
      </c>
      <c r="CB19" s="154">
        <v>0</v>
      </c>
      <c r="CC19" s="154">
        <v>0</v>
      </c>
      <c r="CD19" s="154">
        <v>0</v>
      </c>
      <c r="CE19" s="154">
        <v>0</v>
      </c>
      <c r="CF19" s="154">
        <v>0</v>
      </c>
      <c r="CG19" s="154">
        <v>0</v>
      </c>
      <c r="CH19" s="154">
        <v>0</v>
      </c>
      <c r="CI19" s="154">
        <v>0</v>
      </c>
      <c r="CJ19" s="154">
        <v>0</v>
      </c>
      <c r="CK19" s="154">
        <v>0</v>
      </c>
      <c r="CL19" s="154">
        <v>0</v>
      </c>
      <c r="CM19" s="154">
        <v>0</v>
      </c>
      <c r="CN19" s="154">
        <v>0</v>
      </c>
      <c r="CO19" s="154">
        <v>0</v>
      </c>
      <c r="CP19" s="154">
        <v>0</v>
      </c>
      <c r="CQ19" s="154">
        <v>0</v>
      </c>
      <c r="CR19" s="154">
        <v>0</v>
      </c>
      <c r="CS19" s="154">
        <v>0</v>
      </c>
      <c r="CT19" s="154">
        <v>0</v>
      </c>
      <c r="CU19" s="154">
        <v>0</v>
      </c>
      <c r="CV19" s="154">
        <v>0</v>
      </c>
      <c r="CW19" s="154">
        <v>0</v>
      </c>
      <c r="CX19" s="47">
        <f t="shared" ref="CX19" si="6">SUM(I19:CW19)</f>
        <v>0</v>
      </c>
      <c r="CY19" s="47" t="s">
        <v>57</v>
      </c>
      <c r="CZ19" s="28">
        <v>0</v>
      </c>
      <c r="DA19" s="79">
        <f t="shared" si="2"/>
        <v>0</v>
      </c>
      <c r="DB19" s="224"/>
    </row>
    <row r="20" spans="1:109" ht="18.75" customHeight="1" x14ac:dyDescent="0.25">
      <c r="DA20" s="86" t="s">
        <v>132</v>
      </c>
      <c r="DB20" s="80">
        <f>DB4+DB8+DB12+DB16</f>
        <v>245095.05605384088</v>
      </c>
      <c r="DD20" s="31"/>
      <c r="DE20" s="31"/>
    </row>
    <row r="22" spans="1:109" s="12" customFormat="1" ht="37.5" customHeight="1" x14ac:dyDescent="0.25">
      <c r="A22" s="232" t="s">
        <v>130</v>
      </c>
      <c r="B22" s="160" t="s">
        <v>61</v>
      </c>
      <c r="C22" s="160" t="s">
        <v>62</v>
      </c>
      <c r="D22" s="166" t="s">
        <v>90</v>
      </c>
      <c r="E22" s="160" t="s">
        <v>0</v>
      </c>
      <c r="F22" s="160" t="s">
        <v>88</v>
      </c>
      <c r="G22" s="39" t="s">
        <v>103</v>
      </c>
      <c r="H22" s="13" t="s">
        <v>87</v>
      </c>
      <c r="I22" s="14" t="s">
        <v>12</v>
      </c>
      <c r="J22" s="14" t="s">
        <v>12</v>
      </c>
      <c r="K22" s="14" t="s">
        <v>12</v>
      </c>
      <c r="L22" s="14" t="s">
        <v>13</v>
      </c>
      <c r="M22" s="14" t="s">
        <v>13</v>
      </c>
      <c r="N22" s="14" t="s">
        <v>13</v>
      </c>
      <c r="O22" s="14" t="s">
        <v>14</v>
      </c>
      <c r="P22" s="14" t="s">
        <v>14</v>
      </c>
      <c r="Q22" s="14" t="s">
        <v>14</v>
      </c>
      <c r="R22" s="14" t="s">
        <v>15</v>
      </c>
      <c r="S22" s="14" t="s">
        <v>15</v>
      </c>
      <c r="T22" s="14" t="s">
        <v>15</v>
      </c>
      <c r="U22" s="14" t="s">
        <v>16</v>
      </c>
      <c r="V22" s="14" t="s">
        <v>16</v>
      </c>
      <c r="W22" s="14" t="s">
        <v>16</v>
      </c>
      <c r="X22" s="14" t="s">
        <v>17</v>
      </c>
      <c r="Y22" s="14" t="s">
        <v>17</v>
      </c>
      <c r="Z22" s="14" t="s">
        <v>17</v>
      </c>
      <c r="AA22" s="14" t="s">
        <v>18</v>
      </c>
      <c r="AB22" s="14" t="s">
        <v>18</v>
      </c>
      <c r="AC22" s="14" t="s">
        <v>18</v>
      </c>
      <c r="AD22" s="14" t="s">
        <v>19</v>
      </c>
      <c r="AE22" s="14" t="s">
        <v>19</v>
      </c>
      <c r="AF22" s="14" t="s">
        <v>19</v>
      </c>
      <c r="AG22" s="14" t="s">
        <v>20</v>
      </c>
      <c r="AH22" s="14" t="s">
        <v>20</v>
      </c>
      <c r="AI22" s="14" t="s">
        <v>20</v>
      </c>
      <c r="AJ22" s="14" t="s">
        <v>21</v>
      </c>
      <c r="AK22" s="14" t="s">
        <v>21</v>
      </c>
      <c r="AL22" s="14" t="s">
        <v>21</v>
      </c>
      <c r="AM22" s="14" t="s">
        <v>22</v>
      </c>
      <c r="AN22" s="14" t="s">
        <v>22</v>
      </c>
      <c r="AO22" s="14" t="s">
        <v>22</v>
      </c>
      <c r="AP22" s="14" t="s">
        <v>23</v>
      </c>
      <c r="AQ22" s="14" t="s">
        <v>23</v>
      </c>
      <c r="AR22" s="14" t="s">
        <v>23</v>
      </c>
      <c r="AS22" s="14" t="s">
        <v>24</v>
      </c>
      <c r="AT22" s="14" t="s">
        <v>24</v>
      </c>
      <c r="AU22" s="14" t="s">
        <v>24</v>
      </c>
      <c r="AV22" s="14" t="s">
        <v>25</v>
      </c>
      <c r="AW22" s="14" t="s">
        <v>25</v>
      </c>
      <c r="AX22" s="14" t="s">
        <v>25</v>
      </c>
      <c r="AY22" s="14" t="s">
        <v>26</v>
      </c>
      <c r="AZ22" s="14" t="s">
        <v>26</v>
      </c>
      <c r="BA22" s="14" t="s">
        <v>26</v>
      </c>
      <c r="BB22" s="14" t="s">
        <v>27</v>
      </c>
      <c r="BC22" s="14" t="s">
        <v>27</v>
      </c>
      <c r="BD22" s="14" t="s">
        <v>27</v>
      </c>
      <c r="BE22" s="14" t="s">
        <v>28</v>
      </c>
      <c r="BF22" s="14" t="s">
        <v>28</v>
      </c>
      <c r="BG22" s="14" t="s">
        <v>28</v>
      </c>
      <c r="BH22" s="14" t="s">
        <v>29</v>
      </c>
      <c r="BI22" s="14" t="s">
        <v>29</v>
      </c>
      <c r="BJ22" s="14" t="s">
        <v>29</v>
      </c>
      <c r="BK22" s="14" t="s">
        <v>30</v>
      </c>
      <c r="BL22" s="14" t="s">
        <v>30</v>
      </c>
      <c r="BM22" s="14" t="s">
        <v>30</v>
      </c>
      <c r="BN22" s="14" t="s">
        <v>31</v>
      </c>
      <c r="BO22" s="14" t="s">
        <v>31</v>
      </c>
      <c r="BP22" s="14" t="s">
        <v>31</v>
      </c>
      <c r="BQ22" s="14" t="s">
        <v>32</v>
      </c>
      <c r="BR22" s="14" t="s">
        <v>32</v>
      </c>
      <c r="BS22" s="14" t="s">
        <v>32</v>
      </c>
      <c r="BT22" s="14" t="s">
        <v>33</v>
      </c>
      <c r="BU22" s="14" t="s">
        <v>33</v>
      </c>
      <c r="BV22" s="14" t="s">
        <v>33</v>
      </c>
      <c r="BW22" s="14" t="s">
        <v>34</v>
      </c>
      <c r="BX22" s="14" t="s">
        <v>34</v>
      </c>
      <c r="BY22" s="14" t="s">
        <v>34</v>
      </c>
      <c r="BZ22" s="14" t="s">
        <v>35</v>
      </c>
      <c r="CA22" s="14" t="s">
        <v>35</v>
      </c>
      <c r="CB22" s="14" t="s">
        <v>35</v>
      </c>
      <c r="CC22" s="14" t="s">
        <v>36</v>
      </c>
      <c r="CD22" s="14" t="s">
        <v>36</v>
      </c>
      <c r="CE22" s="14" t="s">
        <v>36</v>
      </c>
      <c r="CF22" s="14" t="s">
        <v>37</v>
      </c>
      <c r="CG22" s="14" t="s">
        <v>37</v>
      </c>
      <c r="CH22" s="14" t="s">
        <v>37</v>
      </c>
      <c r="CI22" s="14" t="s">
        <v>39</v>
      </c>
      <c r="CJ22" s="14" t="s">
        <v>39</v>
      </c>
      <c r="CK22" s="14" t="s">
        <v>39</v>
      </c>
      <c r="CL22" s="14" t="s">
        <v>38</v>
      </c>
      <c r="CM22" s="14" t="s">
        <v>38</v>
      </c>
      <c r="CN22" s="14" t="s">
        <v>38</v>
      </c>
      <c r="CO22" s="14" t="s">
        <v>40</v>
      </c>
      <c r="CP22" s="14" t="s">
        <v>40</v>
      </c>
      <c r="CQ22" s="14" t="s">
        <v>40</v>
      </c>
      <c r="CR22" s="14" t="s">
        <v>41</v>
      </c>
      <c r="CS22" s="14" t="s">
        <v>41</v>
      </c>
      <c r="CT22" s="14" t="s">
        <v>41</v>
      </c>
      <c r="CU22" s="14" t="s">
        <v>42</v>
      </c>
      <c r="CV22" s="14" t="s">
        <v>42</v>
      </c>
      <c r="CW22" s="14" t="s">
        <v>42</v>
      </c>
      <c r="CX22" s="161" t="s">
        <v>89</v>
      </c>
      <c r="CY22" s="166" t="s">
        <v>134</v>
      </c>
      <c r="CZ22" s="39" t="s">
        <v>131</v>
      </c>
      <c r="DA22" s="39" t="s">
        <v>145</v>
      </c>
      <c r="DB22" s="38" t="s">
        <v>89</v>
      </c>
    </row>
    <row r="23" spans="1:109" s="12" customFormat="1" ht="22.5" customHeight="1" x14ac:dyDescent="0.25">
      <c r="A23" s="233"/>
      <c r="B23" s="160"/>
      <c r="C23" s="160"/>
      <c r="D23" s="167"/>
      <c r="E23" s="160"/>
      <c r="F23" s="160"/>
      <c r="G23" s="39" t="s">
        <v>80</v>
      </c>
      <c r="H23" s="38" t="s">
        <v>2</v>
      </c>
      <c r="I23" s="38" t="s">
        <v>5</v>
      </c>
      <c r="J23" s="38" t="s">
        <v>3</v>
      </c>
      <c r="K23" s="38" t="s">
        <v>4</v>
      </c>
      <c r="L23" s="38" t="s">
        <v>5</v>
      </c>
      <c r="M23" s="38" t="s">
        <v>3</v>
      </c>
      <c r="N23" s="38" t="s">
        <v>4</v>
      </c>
      <c r="O23" s="38" t="s">
        <v>5</v>
      </c>
      <c r="P23" s="38" t="s">
        <v>3</v>
      </c>
      <c r="Q23" s="38" t="s">
        <v>4</v>
      </c>
      <c r="R23" s="38" t="s">
        <v>5</v>
      </c>
      <c r="S23" s="38" t="s">
        <v>3</v>
      </c>
      <c r="T23" s="38" t="s">
        <v>4</v>
      </c>
      <c r="U23" s="38" t="s">
        <v>5</v>
      </c>
      <c r="V23" s="38" t="s">
        <v>3</v>
      </c>
      <c r="W23" s="38" t="s">
        <v>4</v>
      </c>
      <c r="X23" s="38" t="s">
        <v>5</v>
      </c>
      <c r="Y23" s="38" t="s">
        <v>3</v>
      </c>
      <c r="Z23" s="38" t="s">
        <v>4</v>
      </c>
      <c r="AA23" s="38" t="s">
        <v>5</v>
      </c>
      <c r="AB23" s="38" t="s">
        <v>3</v>
      </c>
      <c r="AC23" s="38" t="s">
        <v>4</v>
      </c>
      <c r="AD23" s="38" t="s">
        <v>5</v>
      </c>
      <c r="AE23" s="38" t="s">
        <v>3</v>
      </c>
      <c r="AF23" s="38" t="s">
        <v>4</v>
      </c>
      <c r="AG23" s="38" t="s">
        <v>5</v>
      </c>
      <c r="AH23" s="38" t="s">
        <v>3</v>
      </c>
      <c r="AI23" s="38" t="s">
        <v>4</v>
      </c>
      <c r="AJ23" s="38" t="s">
        <v>5</v>
      </c>
      <c r="AK23" s="38" t="s">
        <v>3</v>
      </c>
      <c r="AL23" s="38" t="s">
        <v>4</v>
      </c>
      <c r="AM23" s="38" t="s">
        <v>5</v>
      </c>
      <c r="AN23" s="38" t="s">
        <v>3</v>
      </c>
      <c r="AO23" s="38" t="s">
        <v>4</v>
      </c>
      <c r="AP23" s="38" t="s">
        <v>5</v>
      </c>
      <c r="AQ23" s="38" t="s">
        <v>3</v>
      </c>
      <c r="AR23" s="38" t="s">
        <v>4</v>
      </c>
      <c r="AS23" s="38" t="s">
        <v>5</v>
      </c>
      <c r="AT23" s="38" t="s">
        <v>3</v>
      </c>
      <c r="AU23" s="38" t="s">
        <v>4</v>
      </c>
      <c r="AV23" s="38" t="s">
        <v>5</v>
      </c>
      <c r="AW23" s="38" t="s">
        <v>3</v>
      </c>
      <c r="AX23" s="38" t="s">
        <v>4</v>
      </c>
      <c r="AY23" s="38" t="s">
        <v>5</v>
      </c>
      <c r="AZ23" s="38" t="s">
        <v>3</v>
      </c>
      <c r="BA23" s="38" t="s">
        <v>4</v>
      </c>
      <c r="BB23" s="38" t="s">
        <v>5</v>
      </c>
      <c r="BC23" s="38" t="s">
        <v>3</v>
      </c>
      <c r="BD23" s="38" t="s">
        <v>4</v>
      </c>
      <c r="BE23" s="38" t="s">
        <v>5</v>
      </c>
      <c r="BF23" s="38" t="s">
        <v>3</v>
      </c>
      <c r="BG23" s="38" t="s">
        <v>4</v>
      </c>
      <c r="BH23" s="38" t="s">
        <v>5</v>
      </c>
      <c r="BI23" s="38" t="s">
        <v>3</v>
      </c>
      <c r="BJ23" s="38" t="s">
        <v>4</v>
      </c>
      <c r="BK23" s="38" t="s">
        <v>5</v>
      </c>
      <c r="BL23" s="38" t="s">
        <v>3</v>
      </c>
      <c r="BM23" s="38" t="s">
        <v>4</v>
      </c>
      <c r="BN23" s="38" t="s">
        <v>5</v>
      </c>
      <c r="BO23" s="38" t="s">
        <v>3</v>
      </c>
      <c r="BP23" s="38" t="s">
        <v>4</v>
      </c>
      <c r="BQ23" s="38" t="s">
        <v>5</v>
      </c>
      <c r="BR23" s="38" t="s">
        <v>3</v>
      </c>
      <c r="BS23" s="38" t="s">
        <v>4</v>
      </c>
      <c r="BT23" s="38" t="s">
        <v>5</v>
      </c>
      <c r="BU23" s="38" t="s">
        <v>3</v>
      </c>
      <c r="BV23" s="38" t="s">
        <v>4</v>
      </c>
      <c r="BW23" s="38" t="s">
        <v>5</v>
      </c>
      <c r="BX23" s="38" t="s">
        <v>3</v>
      </c>
      <c r="BY23" s="38" t="s">
        <v>4</v>
      </c>
      <c r="BZ23" s="38" t="s">
        <v>5</v>
      </c>
      <c r="CA23" s="38" t="s">
        <v>3</v>
      </c>
      <c r="CB23" s="38" t="s">
        <v>4</v>
      </c>
      <c r="CC23" s="38" t="s">
        <v>5</v>
      </c>
      <c r="CD23" s="38" t="s">
        <v>3</v>
      </c>
      <c r="CE23" s="38" t="s">
        <v>4</v>
      </c>
      <c r="CF23" s="38" t="s">
        <v>5</v>
      </c>
      <c r="CG23" s="38" t="s">
        <v>3</v>
      </c>
      <c r="CH23" s="38" t="s">
        <v>4</v>
      </c>
      <c r="CI23" s="38" t="s">
        <v>5</v>
      </c>
      <c r="CJ23" s="38" t="s">
        <v>3</v>
      </c>
      <c r="CK23" s="38" t="s">
        <v>4</v>
      </c>
      <c r="CL23" s="38" t="s">
        <v>5</v>
      </c>
      <c r="CM23" s="38" t="s">
        <v>3</v>
      </c>
      <c r="CN23" s="38" t="s">
        <v>4</v>
      </c>
      <c r="CO23" s="38" t="s">
        <v>5</v>
      </c>
      <c r="CP23" s="38" t="s">
        <v>3</v>
      </c>
      <c r="CQ23" s="38" t="s">
        <v>4</v>
      </c>
      <c r="CR23" s="38" t="s">
        <v>5</v>
      </c>
      <c r="CS23" s="38" t="s">
        <v>3</v>
      </c>
      <c r="CT23" s="38" t="s">
        <v>4</v>
      </c>
      <c r="CU23" s="38" t="s">
        <v>5</v>
      </c>
      <c r="CV23" s="38" t="s">
        <v>3</v>
      </c>
      <c r="CW23" s="38" t="s">
        <v>4</v>
      </c>
      <c r="CX23" s="161"/>
      <c r="CY23" s="167"/>
      <c r="CZ23" s="39" t="s">
        <v>133</v>
      </c>
      <c r="DA23" s="39" t="s">
        <v>79</v>
      </c>
      <c r="DB23" s="38" t="s">
        <v>79</v>
      </c>
    </row>
    <row r="24" spans="1:109" s="15" customFormat="1" x14ac:dyDescent="0.25">
      <c r="A24" s="229">
        <v>2</v>
      </c>
      <c r="B24" s="45" t="s">
        <v>54</v>
      </c>
      <c r="C24" s="45" t="s">
        <v>55</v>
      </c>
      <c r="D24" s="45" t="s">
        <v>312</v>
      </c>
      <c r="E24" s="45" t="s">
        <v>59</v>
      </c>
      <c r="F24" s="45">
        <v>1</v>
      </c>
      <c r="G24" s="45"/>
      <c r="H24" s="47"/>
      <c r="I24" s="45">
        <f>2*'Tabulky jízd'!H$4*Vzdálenosti!$D$109-Vzdálenosti!$D$109*IF('Tabulky jízd'!H$4&gt;0,"1","0")</f>
        <v>0</v>
      </c>
      <c r="J24" s="45">
        <f>2*'Tabulky jízd'!I$4*Vzdálenosti!$D$109-Vzdálenosti!$D$109*IF('Tabulky jízd'!I$4&gt;0,"1","0")</f>
        <v>648.75</v>
      </c>
      <c r="K24" s="45">
        <f>2*'Tabulky jízd'!J$4*Vzdálenosti!$D$109-Vzdálenosti!$D$109*IF('Tabulky jízd'!J$4&gt;0,"1","0")</f>
        <v>0</v>
      </c>
      <c r="L24" s="45">
        <f>2*'Tabulky jízd'!K$4*Vzdálenosti!$D$109-Vzdálenosti!$D$109*IF('Tabulky jízd'!K$4&gt;0,"1","0")</f>
        <v>0</v>
      </c>
      <c r="M24" s="45">
        <f>2*'Tabulky jízd'!L$4*Vzdálenosti!$D$109-Vzdálenosti!$D$109*IF('Tabulky jízd'!L$4&gt;0,"1","0")</f>
        <v>1081.25</v>
      </c>
      <c r="N24" s="45">
        <f>2*'Tabulky jízd'!M$4*Vzdálenosti!$D$109-Vzdálenosti!$D$109*IF('Tabulky jízd'!M$4&gt;0,"1","0")</f>
        <v>0</v>
      </c>
      <c r="O24" s="45">
        <f>2*'Tabulky jízd'!N$4*Vzdálenosti!$D$109-Vzdálenosti!$D$109*IF('Tabulky jízd'!N$4&gt;0,"1","0")</f>
        <v>0</v>
      </c>
      <c r="P24" s="45">
        <f>2*'Tabulky jízd'!O$4*Vzdálenosti!$D$109-Vzdálenosti!$D$109*IF('Tabulky jízd'!O$4&gt;0,"1","0")</f>
        <v>216.25</v>
      </c>
      <c r="Q24" s="45">
        <f>2*'Tabulky jízd'!P$4*Vzdálenosti!$D$109-Vzdálenosti!$D$109*IF('Tabulky jízd'!P$4&gt;0,"1","0")</f>
        <v>0</v>
      </c>
      <c r="R24" s="45">
        <f>2*'Tabulky jízd'!Q$4*Vzdálenosti!$D$109-Vzdálenosti!$D$109*IF('Tabulky jízd'!Q$4&gt;0,"1","0")</f>
        <v>0</v>
      </c>
      <c r="S24" s="45">
        <f>2*'Tabulky jízd'!R$4*Vzdálenosti!$D$109-Vzdálenosti!$D$109*IF('Tabulky jízd'!R$4&gt;0,"1","0")</f>
        <v>908.25</v>
      </c>
      <c r="T24" s="45">
        <f>2*'Tabulky jízd'!S$4*Vzdálenosti!$D$109-Vzdálenosti!$D$109*IF('Tabulky jízd'!S$4&gt;0,"1","0")</f>
        <v>0</v>
      </c>
      <c r="U24" s="45">
        <f>2*'Tabulky jízd'!T$4*Vzdálenosti!$D$109-Vzdálenosti!$D$109*IF('Tabulky jízd'!T$4&gt;0,"1","0")</f>
        <v>0</v>
      </c>
      <c r="V24" s="45">
        <f>2*'Tabulky jízd'!U$4*Vzdálenosti!$D$109-Vzdálenosti!$D$109*IF('Tabulky jízd'!U$4&gt;0,"1","0")</f>
        <v>821.75</v>
      </c>
      <c r="W24" s="45">
        <f>2*'Tabulky jízd'!V$4*Vzdálenosti!$D$109-Vzdálenosti!$D$109*IF('Tabulky jízd'!V$4&gt;0,"1","0")</f>
        <v>0</v>
      </c>
      <c r="X24" s="45">
        <f>2*'Tabulky jízd'!W$4*Vzdálenosti!$D$109-Vzdálenosti!$D$109*IF('Tabulky jízd'!W$4&gt;0,"1","0")</f>
        <v>0</v>
      </c>
      <c r="Y24" s="45">
        <f>2*'Tabulky jízd'!X$4*Vzdálenosti!$D$109-Vzdálenosti!$D$109*IF('Tabulky jízd'!X$4&gt;0,"1","0")</f>
        <v>994.75</v>
      </c>
      <c r="Z24" s="45">
        <f>2*'Tabulky jízd'!Y$4*Vzdálenosti!$D$109-Vzdálenosti!$D$109*IF('Tabulky jízd'!Y$4&gt;0,"1","0")</f>
        <v>0</v>
      </c>
      <c r="AA24" s="45">
        <f>2*'Tabulky jízd'!Z$4*Vzdálenosti!$D$109-Vzdálenosti!$D$109*IF('Tabulky jízd'!Z$4&gt;0,"1","0")</f>
        <v>0</v>
      </c>
      <c r="AB24" s="45">
        <f>2*'Tabulky jízd'!AA$4*Vzdálenosti!$D$109-Vzdálenosti!$D$109*IF('Tabulky jízd'!AA$4&gt;0,"1","0")</f>
        <v>562.25</v>
      </c>
      <c r="AC24" s="45">
        <f>2*'Tabulky jízd'!AB$4*Vzdálenosti!$D$109-Vzdálenosti!$D$109*IF('Tabulky jízd'!AB$4&gt;0,"1","0")</f>
        <v>0</v>
      </c>
      <c r="AD24" s="45">
        <f>2*'Tabulky jízd'!AC$4*Vzdálenosti!$D$109-Vzdálenosti!$D$109*IF('Tabulky jízd'!AC$4&gt;0,"1","0")</f>
        <v>0</v>
      </c>
      <c r="AE24" s="45">
        <f>2*'Tabulky jízd'!AD$4*Vzdálenosti!$D$109-Vzdálenosti!$D$109*IF('Tabulky jízd'!AD$4&gt;0,"1","0")</f>
        <v>562.25</v>
      </c>
      <c r="AF24" s="45">
        <f>2*'Tabulky jízd'!AE$4*Vzdálenosti!$D$109-Vzdálenosti!$D$109*IF('Tabulky jízd'!AE$4&gt;0,"1","0")</f>
        <v>0</v>
      </c>
      <c r="AG24" s="45">
        <f>2*'Tabulky jízd'!AF$4*Vzdálenosti!$D$109-Vzdálenosti!$D$109*IF('Tabulky jízd'!AF$4&gt;0,"1","0")</f>
        <v>0</v>
      </c>
      <c r="AH24" s="45">
        <f>2*'Tabulky jízd'!AG$4*Vzdálenosti!$D$109-Vzdálenosti!$D$109*IF('Tabulky jízd'!AG$4&gt;0,"1","0")</f>
        <v>129.75</v>
      </c>
      <c r="AI24" s="45">
        <f>2*'Tabulky jízd'!AH$4*Vzdálenosti!$D$109-Vzdálenosti!$D$109*IF('Tabulky jízd'!AH$4&gt;0,"1","0")</f>
        <v>0</v>
      </c>
      <c r="AJ24" s="45">
        <f>2*'Tabulky jízd'!AI$4*Vzdálenosti!$D$109-Vzdálenosti!$D$109*IF('Tabulky jízd'!AI$4&gt;0,"1","0")</f>
        <v>0</v>
      </c>
      <c r="AK24" s="45">
        <f>2*'Tabulky jízd'!AJ$4*Vzdálenosti!$D$109-Vzdálenosti!$D$109*IF('Tabulky jízd'!AJ$4&gt;0,"1","0")</f>
        <v>821.75</v>
      </c>
      <c r="AL24" s="45">
        <f>2*'Tabulky jízd'!AK$4*Vzdálenosti!$D$109-Vzdálenosti!$D$109*IF('Tabulky jízd'!AK$4&gt;0,"1","0")</f>
        <v>0</v>
      </c>
      <c r="AM24" s="45">
        <f>2*'Tabulky jízd'!AL$4*Vzdálenosti!$D$109-Vzdálenosti!$D$109*IF('Tabulky jízd'!AL$4&gt;0,"1","0")</f>
        <v>0</v>
      </c>
      <c r="AN24" s="45">
        <f>2*'Tabulky jízd'!AM$4*Vzdálenosti!$D$109-Vzdálenosti!$D$109*IF('Tabulky jízd'!AM$4&gt;0,"1","0")</f>
        <v>562.25</v>
      </c>
      <c r="AO24" s="45">
        <f>2*'Tabulky jízd'!AN$4*Vzdálenosti!$D$109-Vzdálenosti!$D$109*IF('Tabulky jízd'!AN$4&gt;0,"1","0")</f>
        <v>0</v>
      </c>
      <c r="AP24" s="45">
        <f>2*'Tabulky jízd'!AO$4*Vzdálenosti!$D$109-Vzdálenosti!$D$109*IF('Tabulky jízd'!AO$4&gt;0,"1","0")</f>
        <v>0</v>
      </c>
      <c r="AQ24" s="45">
        <f>2*'Tabulky jízd'!AP$4*Vzdálenosti!$D$109-Vzdálenosti!$D$109*IF('Tabulky jízd'!AP$4&gt;0,"1","0")</f>
        <v>1254.25</v>
      </c>
      <c r="AR24" s="45">
        <f>2*'Tabulky jízd'!AQ$4*Vzdálenosti!$D$109-Vzdálenosti!$D$109*IF('Tabulky jízd'!AQ$4&gt;0,"1","0")</f>
        <v>0</v>
      </c>
      <c r="AS24" s="45">
        <f>2*'Tabulky jízd'!AR$4*Vzdálenosti!$D$109-Vzdálenosti!$D$109*IF('Tabulky jízd'!AR$4&gt;0,"1","0")</f>
        <v>0</v>
      </c>
      <c r="AT24" s="45">
        <f>2*'Tabulky jízd'!AS$4*Vzdálenosti!$D$109-Vzdálenosti!$D$109*IF('Tabulky jízd'!AS$4&gt;0,"1","0")</f>
        <v>821.75</v>
      </c>
      <c r="AU24" s="45">
        <f>2*'Tabulky jízd'!AT$4*Vzdálenosti!$D$109-Vzdálenosti!$D$109*IF('Tabulky jízd'!AT$4&gt;0,"1","0")</f>
        <v>0</v>
      </c>
      <c r="AV24" s="45">
        <f>2*'Tabulky jízd'!AU$4*Vzdálenosti!$D$109-Vzdálenosti!$D$109*IF('Tabulky jízd'!AU$4&gt;0,"1","0")</f>
        <v>0</v>
      </c>
      <c r="AW24" s="45">
        <f>2*'Tabulky jízd'!AV$4*Vzdálenosti!$D$109-Vzdálenosti!$D$109*IF('Tabulky jízd'!AV$4&gt;0,"1","0")</f>
        <v>908.25</v>
      </c>
      <c r="AX24" s="45">
        <f>2*'Tabulky jízd'!AW$4*Vzdálenosti!$D$109-Vzdálenosti!$D$109*IF('Tabulky jízd'!AW$4&gt;0,"1","0")</f>
        <v>0</v>
      </c>
      <c r="AY24" s="45">
        <f>2*'Tabulky jízd'!AX$4*Vzdálenosti!$D$109-Vzdálenosti!$D$109*IF('Tabulky jízd'!AX$4&gt;0,"1","0")</f>
        <v>0</v>
      </c>
      <c r="AZ24" s="45">
        <f>2*'Tabulky jízd'!AY$4*Vzdálenosti!$D$109-Vzdálenosti!$D$109*IF('Tabulky jízd'!AY$4&gt;0,"1","0")</f>
        <v>735.25</v>
      </c>
      <c r="BA24" s="45">
        <f>2*'Tabulky jízd'!AZ$4*Vzdálenosti!$D$109-Vzdálenosti!$D$109*IF('Tabulky jízd'!AZ$4&gt;0,"1","0")</f>
        <v>0</v>
      </c>
      <c r="BB24" s="45">
        <f>2*'Tabulky jízd'!BA$4*Vzdálenosti!$D$109-Vzdálenosti!$D$109*IF('Tabulky jízd'!BA$4&gt;0,"1","0")</f>
        <v>0</v>
      </c>
      <c r="BC24" s="45">
        <f>2*'Tabulky jízd'!BB$4*Vzdálenosti!$D$109-Vzdálenosti!$D$109*IF('Tabulky jízd'!BB$4&gt;0,"1","0")</f>
        <v>0</v>
      </c>
      <c r="BD24" s="45">
        <f>2*'Tabulky jízd'!BC$4*Vzdálenosti!$D$109-Vzdálenosti!$D$109*IF('Tabulky jízd'!BC$4&gt;0,"1","0")</f>
        <v>0</v>
      </c>
      <c r="BE24" s="45">
        <f>2*'Tabulky jízd'!BD$4*Vzdálenosti!$D$109-Vzdálenosti!$D$109*IF('Tabulky jízd'!BD$4&gt;0,"1","0")</f>
        <v>0</v>
      </c>
      <c r="BF24" s="45">
        <f>2*'Tabulky jízd'!BE$4*Vzdálenosti!$D$109-Vzdálenosti!$D$109*IF('Tabulky jízd'!BE$4&gt;0,"1","0")</f>
        <v>908.25</v>
      </c>
      <c r="BG24" s="45">
        <f>2*'Tabulky jízd'!BF$4*Vzdálenosti!$D$109-Vzdálenosti!$D$109*IF('Tabulky jízd'!BF$4&gt;0,"1","0")</f>
        <v>0</v>
      </c>
      <c r="BH24" s="45">
        <f>2*'Tabulky jízd'!BG$4*Vzdálenosti!$D$109-Vzdálenosti!$D$109*IF('Tabulky jízd'!BG$4&gt;0,"1","0")</f>
        <v>0</v>
      </c>
      <c r="BI24" s="45">
        <f>2*'Tabulky jízd'!BH$4*Vzdálenosti!$D$109-Vzdálenosti!$D$109*IF('Tabulky jízd'!BH$4&gt;0,"1","0")</f>
        <v>1081.25</v>
      </c>
      <c r="BJ24" s="45">
        <f>2*'Tabulky jízd'!BI$4*Vzdálenosti!$D$109-Vzdálenosti!$D$109*IF('Tabulky jízd'!BI$4&gt;0,"1","0")</f>
        <v>0</v>
      </c>
      <c r="BK24" s="45">
        <f>2*'Tabulky jízd'!BJ$4*Vzdálenosti!$D$109-Vzdálenosti!$D$109*IF('Tabulky jízd'!BJ$4&gt;0,"1","0")</f>
        <v>0</v>
      </c>
      <c r="BL24" s="45">
        <f>2*'Tabulky jízd'!BK$4*Vzdálenosti!$D$109-Vzdálenosti!$D$109*IF('Tabulky jízd'!BK$4&gt;0,"1","0")</f>
        <v>389.25</v>
      </c>
      <c r="BM24" s="45">
        <f>2*'Tabulky jízd'!BL$4*Vzdálenosti!$D$109-Vzdálenosti!$D$109*IF('Tabulky jízd'!BL$4&gt;0,"1","0")</f>
        <v>0</v>
      </c>
      <c r="BN24" s="45">
        <f>2*'Tabulky jízd'!BM$4*Vzdálenosti!$D$109-Vzdálenosti!$D$109*IF('Tabulky jízd'!BM$4&gt;0,"1","0")</f>
        <v>0</v>
      </c>
      <c r="BO24" s="45">
        <f>2*'Tabulky jízd'!BN$4*Vzdálenosti!$D$109-Vzdálenosti!$D$109*IF('Tabulky jízd'!BN$4&gt;0,"1","0")</f>
        <v>1167.75</v>
      </c>
      <c r="BP24" s="45">
        <f>2*'Tabulky jízd'!BO$4*Vzdálenosti!$D$109-Vzdálenosti!$D$109*IF('Tabulky jízd'!BO$4&gt;0,"1","0")</f>
        <v>0</v>
      </c>
      <c r="BQ24" s="45">
        <f>2*'Tabulky jízd'!BP$4*Vzdálenosti!$D$109-Vzdálenosti!$D$109*IF('Tabulky jízd'!BP$4&gt;0,"1","0")</f>
        <v>0</v>
      </c>
      <c r="BR24" s="45">
        <f>2*'Tabulky jízd'!BQ$4*Vzdálenosti!$D$109-Vzdálenosti!$D$109*IF('Tabulky jízd'!BQ$4&gt;0,"1","0")</f>
        <v>475.75</v>
      </c>
      <c r="BS24" s="45">
        <f>2*'Tabulky jízd'!BR$4*Vzdálenosti!$D$109-Vzdálenosti!$D$109*IF('Tabulky jízd'!BR$4&gt;0,"1","0")</f>
        <v>0</v>
      </c>
      <c r="BT24" s="45">
        <f>2*'Tabulky jízd'!BS$4*Vzdálenosti!$D$109-Vzdálenosti!$D$109*IF('Tabulky jízd'!BS$4&gt;0,"1","0")</f>
        <v>0</v>
      </c>
      <c r="BU24" s="45">
        <f>2*'Tabulky jízd'!BT$4*Vzdálenosti!$D$109-Vzdálenosti!$D$109*IF('Tabulky jízd'!BT$4&gt;0,"1","0")</f>
        <v>1167.75</v>
      </c>
      <c r="BV24" s="45">
        <f>2*'Tabulky jízd'!BU$4*Vzdálenosti!$D$109-Vzdálenosti!$D$109*IF('Tabulky jízd'!BU$4&gt;0,"1","0")</f>
        <v>0</v>
      </c>
      <c r="BW24" s="45">
        <f>2*'Tabulky jízd'!BV$4*Vzdálenosti!$D$109-Vzdálenosti!$D$109*IF('Tabulky jízd'!BV$4&gt;0,"1","0")</f>
        <v>0</v>
      </c>
      <c r="BX24" s="45">
        <f>2*'Tabulky jízd'!BW$4*Vzdálenosti!$D$109-Vzdálenosti!$D$109*IF('Tabulky jízd'!BW$4&gt;0,"1","0")</f>
        <v>216.25</v>
      </c>
      <c r="BY24" s="45">
        <f>2*'Tabulky jízd'!BX$4*Vzdálenosti!$D$109-Vzdálenosti!$D$109*IF('Tabulky jízd'!BX$4&gt;0,"1","0")</f>
        <v>0</v>
      </c>
      <c r="BZ24" s="45">
        <f>2*'Tabulky jízd'!BY$4*Vzdálenosti!$D$109-Vzdálenosti!$D$109*IF('Tabulky jízd'!BY$4&gt;0,"1","0")</f>
        <v>0</v>
      </c>
      <c r="CA24" s="45">
        <f>2*'Tabulky jízd'!BZ$4*Vzdálenosti!$D$109-Vzdálenosti!$D$109*IF('Tabulky jízd'!BZ$4&gt;0,"1","0")</f>
        <v>389.25</v>
      </c>
      <c r="CB24" s="45">
        <f>2*'Tabulky jízd'!CA$4*Vzdálenosti!$D$109-Vzdálenosti!$D$109*IF('Tabulky jízd'!CA$4&gt;0,"1","0")</f>
        <v>0</v>
      </c>
      <c r="CC24" s="45">
        <f>2*'Tabulky jízd'!CB$4*Vzdálenosti!$D$109-Vzdálenosti!$D$109*IF('Tabulky jízd'!CB$4&gt;0,"1","0")</f>
        <v>0</v>
      </c>
      <c r="CD24" s="45">
        <f>2*'Tabulky jízd'!CC$4*Vzdálenosti!$D$109-Vzdálenosti!$D$109*IF('Tabulky jízd'!CC$4&gt;0,"1","0")</f>
        <v>735.25</v>
      </c>
      <c r="CE24" s="45">
        <f>2*'Tabulky jízd'!CD$4*Vzdálenosti!$D$109-Vzdálenosti!$D$109*IF('Tabulky jízd'!CD$4&gt;0,"1","0")</f>
        <v>0</v>
      </c>
      <c r="CF24" s="45">
        <f>2*'Tabulky jízd'!CE$4*Vzdálenosti!$D$109-Vzdálenosti!$D$109*IF('Tabulky jízd'!CE$4&gt;0,"1","0")</f>
        <v>0</v>
      </c>
      <c r="CG24" s="45">
        <f>2*'Tabulky jízd'!CF$4*Vzdálenosti!$D$109-Vzdálenosti!$D$109*IF('Tabulky jízd'!CF$4&gt;0,"1","0")</f>
        <v>735.25</v>
      </c>
      <c r="CH24" s="45">
        <f>2*'Tabulky jízd'!CG$4*Vzdálenosti!$D$109-Vzdálenosti!$D$109*IF('Tabulky jízd'!CG$4&gt;0,"1","0")</f>
        <v>0</v>
      </c>
      <c r="CI24" s="45">
        <f>2*'Tabulky jízd'!CH$4*Vzdálenosti!$D$109-Vzdálenosti!$D$109*IF('Tabulky jízd'!CH$4&gt;0,"1","0")</f>
        <v>0</v>
      </c>
      <c r="CJ24" s="45">
        <f>2*'Tabulky jízd'!CI$4*Vzdálenosti!$D$109-Vzdálenosti!$D$109*IF('Tabulky jízd'!CI$4&gt;0,"1","0")</f>
        <v>562.25</v>
      </c>
      <c r="CK24" s="45">
        <f>2*'Tabulky jízd'!CJ$4*Vzdálenosti!$D$109-Vzdálenosti!$D$109*IF('Tabulky jízd'!CJ$4&gt;0,"1","0")</f>
        <v>0</v>
      </c>
      <c r="CL24" s="45">
        <f>2*'Tabulky jízd'!CK$4*Vzdálenosti!$D$109-Vzdálenosti!$D$109*IF('Tabulky jízd'!CK$4&gt;0,"1","0")</f>
        <v>0</v>
      </c>
      <c r="CM24" s="45">
        <f>2*'Tabulky jízd'!CL$4*Vzdálenosti!$D$109-Vzdálenosti!$D$109*IF('Tabulky jízd'!CL$4&gt;0,"1","0")</f>
        <v>129.75</v>
      </c>
      <c r="CN24" s="45">
        <f>2*'Tabulky jízd'!CM$4*Vzdálenosti!$D$109-Vzdálenosti!$D$109*IF('Tabulky jízd'!CM$4&gt;0,"1","0")</f>
        <v>0</v>
      </c>
      <c r="CO24" s="45">
        <f>2*'Tabulky jízd'!CN$4*Vzdálenosti!$D$109-Vzdálenosti!$D$109*IF('Tabulky jízd'!CN$4&gt;0,"1","0")</f>
        <v>0</v>
      </c>
      <c r="CP24" s="45">
        <f>2*'Tabulky jízd'!CO$4*Vzdálenosti!$D$109-Vzdálenosti!$D$109*IF('Tabulky jízd'!CO$4&gt;0,"1","0")</f>
        <v>0</v>
      </c>
      <c r="CQ24" s="45">
        <f>2*'Tabulky jízd'!CP$4*Vzdálenosti!$D$109-Vzdálenosti!$D$109*IF('Tabulky jízd'!CP$4&gt;0,"1","0")</f>
        <v>0</v>
      </c>
      <c r="CR24" s="45">
        <f>2*'Tabulky jízd'!CQ$4*Vzdálenosti!$D$109-Vzdálenosti!$D$109*IF('Tabulky jízd'!CQ$4&gt;0,"1","0")</f>
        <v>0</v>
      </c>
      <c r="CS24" s="45">
        <f>2*'Tabulky jízd'!CR$4*Vzdálenosti!$D$109-Vzdálenosti!$D$109*IF('Tabulky jízd'!CR$4&gt;0,"1","0")</f>
        <v>908.25</v>
      </c>
      <c r="CT24" s="45">
        <f>2*'Tabulky jízd'!CS$4*Vzdálenosti!$D$109-Vzdálenosti!$D$109*IF('Tabulky jízd'!CS$4&gt;0,"1","0")</f>
        <v>0</v>
      </c>
      <c r="CU24" s="45">
        <f>2*'Tabulky jízd'!CT$4*Vzdálenosti!$D$109-Vzdálenosti!$D$109*IF('Tabulky jízd'!CT$4&gt;0,"1","0")</f>
        <v>0</v>
      </c>
      <c r="CV24" s="45">
        <f>2*'Tabulky jízd'!CU$4*Vzdálenosti!$D$109-Vzdálenosti!$D$109*IF('Tabulky jízd'!CU$4&gt;0,"1","0")</f>
        <v>908.25</v>
      </c>
      <c r="CW24" s="45">
        <f>2*'Tabulky jízd'!CV$4*Vzdálenosti!$D$109-Vzdálenosti!$D$109*IF('Tabulky jízd'!CV$4&gt;0,"1","0")</f>
        <v>0</v>
      </c>
      <c r="CX24" s="47">
        <f t="shared" ref="CX24:CX39" si="7">SUM(I24:CW24)</f>
        <v>20803.25</v>
      </c>
      <c r="CY24" s="47" t="s">
        <v>64</v>
      </c>
      <c r="CZ24" s="28">
        <f>Vzdálenosti!$D$114</f>
        <v>53.426428525202738</v>
      </c>
      <c r="DA24" s="79">
        <f>(CX24/100)*CZ24</f>
        <v>11114.433492169239</v>
      </c>
      <c r="DB24" s="224">
        <f>SUM(DA24:DA27)</f>
        <v>26777.999710824974</v>
      </c>
    </row>
    <row r="25" spans="1:109" s="15" customFormat="1" x14ac:dyDescent="0.25">
      <c r="A25" s="230"/>
      <c r="B25" s="45" t="s">
        <v>54</v>
      </c>
      <c r="C25" s="45" t="s">
        <v>55</v>
      </c>
      <c r="D25" s="135" t="s">
        <v>312</v>
      </c>
      <c r="E25" s="45" t="s">
        <v>59</v>
      </c>
      <c r="F25" s="45">
        <v>1</v>
      </c>
      <c r="G25" s="45"/>
      <c r="H25" s="47"/>
      <c r="I25" s="45">
        <f>2*'Tabulky jízd'!H$4*Vzdálenosti!$E$109-Vzdálenosti!$E$109*IF('Tabulky jízd'!H$4&gt;0,"1","0")</f>
        <v>0</v>
      </c>
      <c r="J25" s="45">
        <f>2*'Tabulky jízd'!I$4*Vzdálenosti!$E$109-Vzdálenosti!$E$109*IF('Tabulky jízd'!I$4&gt;0,"1","0")</f>
        <v>952.5</v>
      </c>
      <c r="K25" s="45">
        <f>2*'Tabulky jízd'!J$4*Vzdálenosti!$E$109-Vzdálenosti!$E$109*IF('Tabulky jízd'!J$4&gt;0,"1","0")</f>
        <v>0</v>
      </c>
      <c r="L25" s="45">
        <f>2*'Tabulky jízd'!K$4*Vzdálenosti!$E$109-Vzdálenosti!$E$109*IF('Tabulky jízd'!K$4&gt;0,"1","0")</f>
        <v>0</v>
      </c>
      <c r="M25" s="45">
        <f>2*'Tabulky jízd'!L$4*Vzdálenosti!$E$109-Vzdálenosti!$E$109*IF('Tabulky jízd'!L$4&gt;0,"1","0")</f>
        <v>1587.5</v>
      </c>
      <c r="N25" s="45">
        <f>2*'Tabulky jízd'!M$4*Vzdálenosti!$E$109-Vzdálenosti!$E$109*IF('Tabulky jízd'!M$4&gt;0,"1","0")</f>
        <v>0</v>
      </c>
      <c r="O25" s="45">
        <f>2*'Tabulky jízd'!N$4*Vzdálenosti!$E$109-Vzdálenosti!$E$109*IF('Tabulky jízd'!N$4&gt;0,"1","0")</f>
        <v>0</v>
      </c>
      <c r="P25" s="45">
        <f>2*'Tabulky jízd'!O$4*Vzdálenosti!$E$109-Vzdálenosti!$E$109*IF('Tabulky jízd'!O$4&gt;0,"1","0")</f>
        <v>317.5</v>
      </c>
      <c r="Q25" s="45">
        <f>2*'Tabulky jízd'!P$4*Vzdálenosti!$E$109-Vzdálenosti!$E$109*IF('Tabulky jízd'!P$4&gt;0,"1","0")</f>
        <v>0</v>
      </c>
      <c r="R25" s="45">
        <f>2*'Tabulky jízd'!Q$4*Vzdálenosti!$E$109-Vzdálenosti!$E$109*IF('Tabulky jízd'!Q$4&gt;0,"1","0")</f>
        <v>0</v>
      </c>
      <c r="S25" s="45">
        <f>2*'Tabulky jízd'!R$4*Vzdálenosti!$E$109-Vzdálenosti!$E$109*IF('Tabulky jízd'!R$4&gt;0,"1","0")</f>
        <v>1333.5</v>
      </c>
      <c r="T25" s="45">
        <f>2*'Tabulky jízd'!S$4*Vzdálenosti!$E$109-Vzdálenosti!$E$109*IF('Tabulky jízd'!S$4&gt;0,"1","0")</f>
        <v>0</v>
      </c>
      <c r="U25" s="45">
        <f>2*'Tabulky jízd'!T$4*Vzdálenosti!$E$109-Vzdálenosti!$E$109*IF('Tabulky jízd'!T$4&gt;0,"1","0")</f>
        <v>0</v>
      </c>
      <c r="V25" s="45">
        <f>2*'Tabulky jízd'!U$4*Vzdálenosti!$E$109-Vzdálenosti!$E$109*IF('Tabulky jízd'!U$4&gt;0,"1","0")</f>
        <v>1206.5</v>
      </c>
      <c r="W25" s="45">
        <f>2*'Tabulky jízd'!V$4*Vzdálenosti!$E$109-Vzdálenosti!$E$109*IF('Tabulky jízd'!V$4&gt;0,"1","0")</f>
        <v>0</v>
      </c>
      <c r="X25" s="45">
        <f>2*'Tabulky jízd'!W$4*Vzdálenosti!$E$109-Vzdálenosti!$E$109*IF('Tabulky jízd'!W$4&gt;0,"1","0")</f>
        <v>0</v>
      </c>
      <c r="Y25" s="45">
        <f>2*'Tabulky jízd'!X$4*Vzdálenosti!$E$109-Vzdálenosti!$E$109*IF('Tabulky jízd'!X$4&gt;0,"1","0")</f>
        <v>1460.5</v>
      </c>
      <c r="Z25" s="45">
        <f>2*'Tabulky jízd'!Y$4*Vzdálenosti!$E$109-Vzdálenosti!$E$109*IF('Tabulky jízd'!Y$4&gt;0,"1","0")</f>
        <v>0</v>
      </c>
      <c r="AA25" s="45">
        <f>2*'Tabulky jízd'!Z$4*Vzdálenosti!$E$109-Vzdálenosti!$E$109*IF('Tabulky jízd'!Z$4&gt;0,"1","0")</f>
        <v>0</v>
      </c>
      <c r="AB25" s="45">
        <f>2*'Tabulky jízd'!AA$4*Vzdálenosti!$E$109-Vzdálenosti!$E$109*IF('Tabulky jízd'!AA$4&gt;0,"1","0")</f>
        <v>825.5</v>
      </c>
      <c r="AC25" s="45">
        <f>2*'Tabulky jízd'!AB$4*Vzdálenosti!$E$109-Vzdálenosti!$E$109*IF('Tabulky jízd'!AB$4&gt;0,"1","0")</f>
        <v>0</v>
      </c>
      <c r="AD25" s="45">
        <f>2*'Tabulky jízd'!AC$4*Vzdálenosti!$E$109-Vzdálenosti!$E$109*IF('Tabulky jízd'!AC$4&gt;0,"1","0")</f>
        <v>0</v>
      </c>
      <c r="AE25" s="45">
        <f>2*'Tabulky jízd'!AD$4*Vzdálenosti!$E$109-Vzdálenosti!$E$109*IF('Tabulky jízd'!AD$4&gt;0,"1","0")</f>
        <v>825.5</v>
      </c>
      <c r="AF25" s="45">
        <f>2*'Tabulky jízd'!AE$4*Vzdálenosti!$E$109-Vzdálenosti!$E$109*IF('Tabulky jízd'!AE$4&gt;0,"1","0")</f>
        <v>0</v>
      </c>
      <c r="AG25" s="45">
        <f>2*'Tabulky jízd'!AF$4*Vzdálenosti!$E$109-Vzdálenosti!$E$109*IF('Tabulky jízd'!AF$4&gt;0,"1","0")</f>
        <v>0</v>
      </c>
      <c r="AH25" s="45">
        <f>2*'Tabulky jízd'!AG$4*Vzdálenosti!$E$109-Vzdálenosti!$E$109*IF('Tabulky jízd'!AG$4&gt;0,"1","0")</f>
        <v>190.5</v>
      </c>
      <c r="AI25" s="45">
        <f>2*'Tabulky jízd'!AH$4*Vzdálenosti!$E$109-Vzdálenosti!$E$109*IF('Tabulky jízd'!AH$4&gt;0,"1","0")</f>
        <v>0</v>
      </c>
      <c r="AJ25" s="45">
        <f>2*'Tabulky jízd'!AI$4*Vzdálenosti!$E$109-Vzdálenosti!$E$109*IF('Tabulky jízd'!AI$4&gt;0,"1","0")</f>
        <v>0</v>
      </c>
      <c r="AK25" s="45">
        <f>2*'Tabulky jízd'!AJ$4*Vzdálenosti!$E$109-Vzdálenosti!$E$109*IF('Tabulky jízd'!AJ$4&gt;0,"1","0")</f>
        <v>1206.5</v>
      </c>
      <c r="AL25" s="45">
        <f>2*'Tabulky jízd'!AK$4*Vzdálenosti!$E$109-Vzdálenosti!$E$109*IF('Tabulky jízd'!AK$4&gt;0,"1","0")</f>
        <v>0</v>
      </c>
      <c r="AM25" s="45">
        <f>2*'Tabulky jízd'!AL$4*Vzdálenosti!$E$109-Vzdálenosti!$E$109*IF('Tabulky jízd'!AL$4&gt;0,"1","0")</f>
        <v>0</v>
      </c>
      <c r="AN25" s="45">
        <f>2*'Tabulky jízd'!AM$4*Vzdálenosti!$E$109-Vzdálenosti!$E$109*IF('Tabulky jízd'!AM$4&gt;0,"1","0")</f>
        <v>825.5</v>
      </c>
      <c r="AO25" s="45">
        <f>2*'Tabulky jízd'!AN$4*Vzdálenosti!$E$109-Vzdálenosti!$E$109*IF('Tabulky jízd'!AN$4&gt;0,"1","0")</f>
        <v>0</v>
      </c>
      <c r="AP25" s="45">
        <f>2*'Tabulky jízd'!AO$4*Vzdálenosti!$E$109-Vzdálenosti!$E$109*IF('Tabulky jízd'!AO$4&gt;0,"1","0")</f>
        <v>0</v>
      </c>
      <c r="AQ25" s="45">
        <f>2*'Tabulky jízd'!AP$4*Vzdálenosti!$E$109-Vzdálenosti!$E$109*IF('Tabulky jízd'!AP$4&gt;0,"1","0")</f>
        <v>1841.5</v>
      </c>
      <c r="AR25" s="45">
        <f>2*'Tabulky jízd'!AQ$4*Vzdálenosti!$E$109-Vzdálenosti!$E$109*IF('Tabulky jízd'!AQ$4&gt;0,"1","0")</f>
        <v>0</v>
      </c>
      <c r="AS25" s="45">
        <f>2*'Tabulky jízd'!AR$4*Vzdálenosti!$E$109-Vzdálenosti!$E$109*IF('Tabulky jízd'!AR$4&gt;0,"1","0")</f>
        <v>0</v>
      </c>
      <c r="AT25" s="45">
        <f>2*'Tabulky jízd'!AS$4*Vzdálenosti!$E$109-Vzdálenosti!$E$109*IF('Tabulky jízd'!AS$4&gt;0,"1","0")</f>
        <v>1206.5</v>
      </c>
      <c r="AU25" s="45">
        <f>2*'Tabulky jízd'!AT$4*Vzdálenosti!$E$109-Vzdálenosti!$E$109*IF('Tabulky jízd'!AT$4&gt;0,"1","0")</f>
        <v>0</v>
      </c>
      <c r="AV25" s="45">
        <f>2*'Tabulky jízd'!AU$4*Vzdálenosti!$E$109-Vzdálenosti!$E$109*IF('Tabulky jízd'!AU$4&gt;0,"1","0")</f>
        <v>0</v>
      </c>
      <c r="AW25" s="45">
        <f>2*'Tabulky jízd'!AV$4*Vzdálenosti!$E$109-Vzdálenosti!$E$109*IF('Tabulky jízd'!AV$4&gt;0,"1","0")</f>
        <v>1333.5</v>
      </c>
      <c r="AX25" s="45">
        <f>2*'Tabulky jízd'!AW$4*Vzdálenosti!$E$109-Vzdálenosti!$E$109*IF('Tabulky jízd'!AW$4&gt;0,"1","0")</f>
        <v>0</v>
      </c>
      <c r="AY25" s="45">
        <f>2*'Tabulky jízd'!AX$4*Vzdálenosti!$E$109-Vzdálenosti!$E$109*IF('Tabulky jízd'!AX$4&gt;0,"1","0")</f>
        <v>0</v>
      </c>
      <c r="AZ25" s="45">
        <f>2*'Tabulky jízd'!AY$4*Vzdálenosti!$E$109-Vzdálenosti!$E$109*IF('Tabulky jízd'!AY$4&gt;0,"1","0")</f>
        <v>1079.5</v>
      </c>
      <c r="BA25" s="45">
        <f>2*'Tabulky jízd'!AZ$4*Vzdálenosti!$E$109-Vzdálenosti!$E$109*IF('Tabulky jízd'!AZ$4&gt;0,"1","0")</f>
        <v>0</v>
      </c>
      <c r="BB25" s="45">
        <f>2*'Tabulky jízd'!BA$4*Vzdálenosti!$E$109-Vzdálenosti!$E$109*IF('Tabulky jízd'!BA$4&gt;0,"1","0")</f>
        <v>0</v>
      </c>
      <c r="BC25" s="45">
        <f>2*'Tabulky jízd'!BB$4*Vzdálenosti!$E$109-Vzdálenosti!$E$109*IF('Tabulky jízd'!BB$4&gt;0,"1","0")</f>
        <v>0</v>
      </c>
      <c r="BD25" s="45">
        <f>2*'Tabulky jízd'!BC$4*Vzdálenosti!$E$109-Vzdálenosti!$E$109*IF('Tabulky jízd'!BC$4&gt;0,"1","0")</f>
        <v>0</v>
      </c>
      <c r="BE25" s="45">
        <f>2*'Tabulky jízd'!BD$4*Vzdálenosti!$E$109-Vzdálenosti!$E$109*IF('Tabulky jízd'!BD$4&gt;0,"1","0")</f>
        <v>0</v>
      </c>
      <c r="BF25" s="45">
        <f>2*'Tabulky jízd'!BE$4*Vzdálenosti!$E$109-Vzdálenosti!$E$109*IF('Tabulky jízd'!BE$4&gt;0,"1","0")</f>
        <v>1333.5</v>
      </c>
      <c r="BG25" s="45">
        <f>2*'Tabulky jízd'!BF$4*Vzdálenosti!$E$109-Vzdálenosti!$E$109*IF('Tabulky jízd'!BF$4&gt;0,"1","0")</f>
        <v>0</v>
      </c>
      <c r="BH25" s="45">
        <f>2*'Tabulky jízd'!BG$4*Vzdálenosti!$E$109-Vzdálenosti!$E$109*IF('Tabulky jízd'!BG$4&gt;0,"1","0")</f>
        <v>0</v>
      </c>
      <c r="BI25" s="45">
        <f>2*'Tabulky jízd'!BH$4*Vzdálenosti!$E$109-Vzdálenosti!$E$109*IF('Tabulky jízd'!BH$4&gt;0,"1","0")</f>
        <v>1587.5</v>
      </c>
      <c r="BJ25" s="45">
        <f>2*'Tabulky jízd'!BI$4*Vzdálenosti!$E$109-Vzdálenosti!$E$109*IF('Tabulky jízd'!BI$4&gt;0,"1","0")</f>
        <v>0</v>
      </c>
      <c r="BK25" s="45">
        <f>2*'Tabulky jízd'!BJ$4*Vzdálenosti!$E$109-Vzdálenosti!$E$109*IF('Tabulky jízd'!BJ$4&gt;0,"1","0")</f>
        <v>0</v>
      </c>
      <c r="BL25" s="45">
        <f>2*'Tabulky jízd'!BK$4*Vzdálenosti!$E$109-Vzdálenosti!$E$109*IF('Tabulky jízd'!BK$4&gt;0,"1","0")</f>
        <v>571.5</v>
      </c>
      <c r="BM25" s="45">
        <f>2*'Tabulky jízd'!BL$4*Vzdálenosti!$E$109-Vzdálenosti!$E$109*IF('Tabulky jízd'!BL$4&gt;0,"1","0")</f>
        <v>0</v>
      </c>
      <c r="BN25" s="45">
        <f>2*'Tabulky jízd'!BM$4*Vzdálenosti!$E$109-Vzdálenosti!$E$109*IF('Tabulky jízd'!BM$4&gt;0,"1","0")</f>
        <v>0</v>
      </c>
      <c r="BO25" s="45">
        <f>2*'Tabulky jízd'!BN$4*Vzdálenosti!$E$109-Vzdálenosti!$E$109*IF('Tabulky jízd'!BN$4&gt;0,"1","0")</f>
        <v>1714.5</v>
      </c>
      <c r="BP25" s="45">
        <f>2*'Tabulky jízd'!BO$4*Vzdálenosti!$E$109-Vzdálenosti!$E$109*IF('Tabulky jízd'!BO$4&gt;0,"1","0")</f>
        <v>0</v>
      </c>
      <c r="BQ25" s="45">
        <f>2*'Tabulky jízd'!BP$4*Vzdálenosti!$E$109-Vzdálenosti!$E$109*IF('Tabulky jízd'!BP$4&gt;0,"1","0")</f>
        <v>0</v>
      </c>
      <c r="BR25" s="45">
        <f>2*'Tabulky jízd'!BQ$4*Vzdálenosti!$E$109-Vzdálenosti!$E$109*IF('Tabulky jízd'!BQ$4&gt;0,"1","0")</f>
        <v>698.5</v>
      </c>
      <c r="BS25" s="45">
        <f>2*'Tabulky jízd'!BR$4*Vzdálenosti!$E$109-Vzdálenosti!$E$109*IF('Tabulky jízd'!BR$4&gt;0,"1","0")</f>
        <v>0</v>
      </c>
      <c r="BT25" s="45">
        <f>2*'Tabulky jízd'!BS$4*Vzdálenosti!$E$109-Vzdálenosti!$E$109*IF('Tabulky jízd'!BS$4&gt;0,"1","0")</f>
        <v>0</v>
      </c>
      <c r="BU25" s="45">
        <f>2*'Tabulky jízd'!BT$4*Vzdálenosti!$E$109-Vzdálenosti!$E$109*IF('Tabulky jízd'!BT$4&gt;0,"1","0")</f>
        <v>1714.5</v>
      </c>
      <c r="BV25" s="45">
        <f>2*'Tabulky jízd'!BU$4*Vzdálenosti!$E$109-Vzdálenosti!$E$109*IF('Tabulky jízd'!BU$4&gt;0,"1","0")</f>
        <v>0</v>
      </c>
      <c r="BW25" s="45">
        <f>2*'Tabulky jízd'!BV$4*Vzdálenosti!$E$109-Vzdálenosti!$E$109*IF('Tabulky jízd'!BV$4&gt;0,"1","0")</f>
        <v>0</v>
      </c>
      <c r="BX25" s="45">
        <f>2*'Tabulky jízd'!BW$4*Vzdálenosti!$E$109-Vzdálenosti!$E$109*IF('Tabulky jízd'!BW$4&gt;0,"1","0")</f>
        <v>317.5</v>
      </c>
      <c r="BY25" s="45">
        <f>2*'Tabulky jízd'!BX$4*Vzdálenosti!$E$109-Vzdálenosti!$E$109*IF('Tabulky jízd'!BX$4&gt;0,"1","0")</f>
        <v>0</v>
      </c>
      <c r="BZ25" s="45">
        <f>2*'Tabulky jízd'!BY$4*Vzdálenosti!$E$109-Vzdálenosti!$E$109*IF('Tabulky jízd'!BY$4&gt;0,"1","0")</f>
        <v>0</v>
      </c>
      <c r="CA25" s="45">
        <f>2*'Tabulky jízd'!BZ$4*Vzdálenosti!$E$109-Vzdálenosti!$E$109*IF('Tabulky jízd'!BZ$4&gt;0,"1","0")</f>
        <v>571.5</v>
      </c>
      <c r="CB25" s="45">
        <f>2*'Tabulky jízd'!CA$4*Vzdálenosti!$E$109-Vzdálenosti!$E$109*IF('Tabulky jízd'!CA$4&gt;0,"1","0")</f>
        <v>0</v>
      </c>
      <c r="CC25" s="45">
        <f>2*'Tabulky jízd'!CB$4*Vzdálenosti!$E$109-Vzdálenosti!$E$109*IF('Tabulky jízd'!CB$4&gt;0,"1","0")</f>
        <v>0</v>
      </c>
      <c r="CD25" s="45">
        <f>2*'Tabulky jízd'!CC$4*Vzdálenosti!$E$109-Vzdálenosti!$E$109*IF('Tabulky jízd'!CC$4&gt;0,"1","0")</f>
        <v>1079.5</v>
      </c>
      <c r="CE25" s="45">
        <f>2*'Tabulky jízd'!CD$4*Vzdálenosti!$E$109-Vzdálenosti!$E$109*IF('Tabulky jízd'!CD$4&gt;0,"1","0")</f>
        <v>0</v>
      </c>
      <c r="CF25" s="45">
        <f>2*'Tabulky jízd'!CE$4*Vzdálenosti!$E$109-Vzdálenosti!$E$109*IF('Tabulky jízd'!CE$4&gt;0,"1","0")</f>
        <v>0</v>
      </c>
      <c r="CG25" s="45">
        <f>2*'Tabulky jízd'!CF$4*Vzdálenosti!$E$109-Vzdálenosti!$E$109*IF('Tabulky jízd'!CF$4&gt;0,"1","0")</f>
        <v>1079.5</v>
      </c>
      <c r="CH25" s="45">
        <f>2*'Tabulky jízd'!CG$4*Vzdálenosti!$E$109-Vzdálenosti!$E$109*IF('Tabulky jízd'!CG$4&gt;0,"1","0")</f>
        <v>0</v>
      </c>
      <c r="CI25" s="45">
        <f>2*'Tabulky jízd'!CH$4*Vzdálenosti!$E$109-Vzdálenosti!$E$109*IF('Tabulky jízd'!CH$4&gt;0,"1","0")</f>
        <v>0</v>
      </c>
      <c r="CJ25" s="45">
        <f>2*'Tabulky jízd'!CI$4*Vzdálenosti!$E$109-Vzdálenosti!$E$109*IF('Tabulky jízd'!CI$4&gt;0,"1","0")</f>
        <v>825.5</v>
      </c>
      <c r="CK25" s="45">
        <f>2*'Tabulky jízd'!CJ$4*Vzdálenosti!$E$109-Vzdálenosti!$E$109*IF('Tabulky jízd'!CJ$4&gt;0,"1","0")</f>
        <v>0</v>
      </c>
      <c r="CL25" s="45">
        <f>2*'Tabulky jízd'!CK$4*Vzdálenosti!$E$109-Vzdálenosti!$E$109*IF('Tabulky jízd'!CK$4&gt;0,"1","0")</f>
        <v>0</v>
      </c>
      <c r="CM25" s="45">
        <f>2*'Tabulky jízd'!CL$4*Vzdálenosti!$E$109-Vzdálenosti!$E$109*IF('Tabulky jízd'!CL$4&gt;0,"1","0")</f>
        <v>190.5</v>
      </c>
      <c r="CN25" s="45">
        <f>2*'Tabulky jízd'!CM$4*Vzdálenosti!$E$109-Vzdálenosti!$E$109*IF('Tabulky jízd'!CM$4&gt;0,"1","0")</f>
        <v>0</v>
      </c>
      <c r="CO25" s="45">
        <f>2*'Tabulky jízd'!CN$4*Vzdálenosti!$E$109-Vzdálenosti!$E$109*IF('Tabulky jízd'!CN$4&gt;0,"1","0")</f>
        <v>0</v>
      </c>
      <c r="CP25" s="45">
        <f>2*'Tabulky jízd'!CO$4*Vzdálenosti!$E$109-Vzdálenosti!$E$109*IF('Tabulky jízd'!CO$4&gt;0,"1","0")</f>
        <v>0</v>
      </c>
      <c r="CQ25" s="45">
        <f>2*'Tabulky jízd'!CP$4*Vzdálenosti!$E$109-Vzdálenosti!$E$109*IF('Tabulky jízd'!CP$4&gt;0,"1","0")</f>
        <v>0</v>
      </c>
      <c r="CR25" s="45">
        <f>2*'Tabulky jízd'!CQ$4*Vzdálenosti!$E$109-Vzdálenosti!$E$109*IF('Tabulky jízd'!CQ$4&gt;0,"1","0")</f>
        <v>0</v>
      </c>
      <c r="CS25" s="45">
        <f>2*'Tabulky jízd'!CR$4*Vzdálenosti!$E$109-Vzdálenosti!$E$109*IF('Tabulky jízd'!CR$4&gt;0,"1","0")</f>
        <v>1333.5</v>
      </c>
      <c r="CT25" s="45">
        <f>2*'Tabulky jízd'!CS$4*Vzdálenosti!$E$109-Vzdálenosti!$E$109*IF('Tabulky jízd'!CS$4&gt;0,"1","0")</f>
        <v>0</v>
      </c>
      <c r="CU25" s="45">
        <f>2*'Tabulky jízd'!CT$4*Vzdálenosti!$E$109-Vzdálenosti!$E$109*IF('Tabulky jízd'!CT$4&gt;0,"1","0")</f>
        <v>0</v>
      </c>
      <c r="CV25" s="45">
        <f>2*'Tabulky jízd'!CU$4*Vzdálenosti!$E$109-Vzdálenosti!$E$109*IF('Tabulky jízd'!CU$4&gt;0,"1","0")</f>
        <v>1333.5</v>
      </c>
      <c r="CW25" s="45">
        <f>2*'Tabulky jízd'!CV$4*Vzdálenosti!$E$109-Vzdálenosti!$E$109*IF('Tabulky jízd'!CV$4&gt;0,"1","0")</f>
        <v>0</v>
      </c>
      <c r="CX25" s="47">
        <f t="shared" si="7"/>
        <v>30543.5</v>
      </c>
      <c r="CY25" s="47" t="s">
        <v>54</v>
      </c>
      <c r="CZ25" s="28">
        <f>Vzdálenosti!$E$114</f>
        <v>23.339289282201047</v>
      </c>
      <c r="DA25" s="79">
        <f t="shared" ref="DA25:DA39" si="8">(CX25/100)*CZ25</f>
        <v>7128.6358219090771</v>
      </c>
      <c r="DB25" s="224"/>
    </row>
    <row r="26" spans="1:109" s="15" customFormat="1" x14ac:dyDescent="0.25">
      <c r="A26" s="230"/>
      <c r="B26" s="45" t="s">
        <v>54</v>
      </c>
      <c r="C26" s="45" t="s">
        <v>55</v>
      </c>
      <c r="D26" s="135" t="s">
        <v>312</v>
      </c>
      <c r="E26" s="45" t="s">
        <v>59</v>
      </c>
      <c r="F26" s="45">
        <v>1</v>
      </c>
      <c r="G26" s="45"/>
      <c r="H26" s="47"/>
      <c r="I26" s="45">
        <f>2*'Tabulky jízd'!H$4*Vzdálenosti!$F$109-Vzdálenosti!$F$109*IF('Tabulky jízd'!H$4&gt;0,"1","0")</f>
        <v>0</v>
      </c>
      <c r="J26" s="45">
        <f>2*'Tabulky jízd'!I$4*Vzdálenosti!$F$109-Vzdálenosti!$F$109*IF('Tabulky jízd'!I$4&gt;0,"1","0")</f>
        <v>1087.5</v>
      </c>
      <c r="K26" s="45">
        <f>2*'Tabulky jízd'!J$4*Vzdálenosti!$F$109-Vzdálenosti!$F$109*IF('Tabulky jízd'!J$4&gt;0,"1","0")</f>
        <v>0</v>
      </c>
      <c r="L26" s="45">
        <f>2*'Tabulky jízd'!K$4*Vzdálenosti!$F$109-Vzdálenosti!$F$109*IF('Tabulky jízd'!K$4&gt;0,"1","0")</f>
        <v>0</v>
      </c>
      <c r="M26" s="45">
        <f>2*'Tabulky jízd'!L$4*Vzdálenosti!$F$109-Vzdálenosti!$F$109*IF('Tabulky jízd'!L$4&gt;0,"1","0")</f>
        <v>1812.5</v>
      </c>
      <c r="N26" s="45">
        <f>2*'Tabulky jízd'!M$4*Vzdálenosti!$F$109-Vzdálenosti!$F$109*IF('Tabulky jízd'!M$4&gt;0,"1","0")</f>
        <v>0</v>
      </c>
      <c r="O26" s="45">
        <f>2*'Tabulky jízd'!N$4*Vzdálenosti!$F$109-Vzdálenosti!$F$109*IF('Tabulky jízd'!N$4&gt;0,"1","0")</f>
        <v>0</v>
      </c>
      <c r="P26" s="45">
        <f>2*'Tabulky jízd'!O$4*Vzdálenosti!$F$109-Vzdálenosti!$F$109*IF('Tabulky jízd'!O$4&gt;0,"1","0")</f>
        <v>362.5</v>
      </c>
      <c r="Q26" s="45">
        <f>2*'Tabulky jízd'!P$4*Vzdálenosti!$F$109-Vzdálenosti!$F$109*IF('Tabulky jízd'!P$4&gt;0,"1","0")</f>
        <v>0</v>
      </c>
      <c r="R26" s="45">
        <f>2*'Tabulky jízd'!Q$4*Vzdálenosti!$F$109-Vzdálenosti!$F$109*IF('Tabulky jízd'!Q$4&gt;0,"1","0")</f>
        <v>0</v>
      </c>
      <c r="S26" s="45">
        <f>2*'Tabulky jízd'!R$4*Vzdálenosti!$F$109-Vzdálenosti!$F$109*IF('Tabulky jízd'!R$4&gt;0,"1","0")</f>
        <v>1522.5</v>
      </c>
      <c r="T26" s="45">
        <f>2*'Tabulky jízd'!S$4*Vzdálenosti!$F$109-Vzdálenosti!$F$109*IF('Tabulky jízd'!S$4&gt;0,"1","0")</f>
        <v>0</v>
      </c>
      <c r="U26" s="45">
        <f>2*'Tabulky jízd'!T$4*Vzdálenosti!$F$109-Vzdálenosti!$F$109*IF('Tabulky jízd'!T$4&gt;0,"1","0")</f>
        <v>0</v>
      </c>
      <c r="V26" s="45">
        <f>2*'Tabulky jízd'!U$4*Vzdálenosti!$F$109-Vzdálenosti!$F$109*IF('Tabulky jízd'!U$4&gt;0,"1","0")</f>
        <v>1377.5</v>
      </c>
      <c r="W26" s="45">
        <f>2*'Tabulky jízd'!V$4*Vzdálenosti!$F$109-Vzdálenosti!$F$109*IF('Tabulky jízd'!V$4&gt;0,"1","0")</f>
        <v>0</v>
      </c>
      <c r="X26" s="45">
        <f>2*'Tabulky jízd'!W$4*Vzdálenosti!$F$109-Vzdálenosti!$F$109*IF('Tabulky jízd'!W$4&gt;0,"1","0")</f>
        <v>0</v>
      </c>
      <c r="Y26" s="45">
        <f>2*'Tabulky jízd'!X$4*Vzdálenosti!$F$109-Vzdálenosti!$F$109*IF('Tabulky jízd'!X$4&gt;0,"1","0")</f>
        <v>1667.5</v>
      </c>
      <c r="Z26" s="45">
        <f>2*'Tabulky jízd'!Y$4*Vzdálenosti!$F$109-Vzdálenosti!$F$109*IF('Tabulky jízd'!Y$4&gt;0,"1","0")</f>
        <v>0</v>
      </c>
      <c r="AA26" s="45">
        <f>2*'Tabulky jízd'!Z$4*Vzdálenosti!$F$109-Vzdálenosti!$F$109*IF('Tabulky jízd'!Z$4&gt;0,"1","0")</f>
        <v>0</v>
      </c>
      <c r="AB26" s="45">
        <f>2*'Tabulky jízd'!AA$4*Vzdálenosti!$F$109-Vzdálenosti!$F$109*IF('Tabulky jízd'!AA$4&gt;0,"1","0")</f>
        <v>942.5</v>
      </c>
      <c r="AC26" s="45">
        <f>2*'Tabulky jízd'!AB$4*Vzdálenosti!$F$109-Vzdálenosti!$F$109*IF('Tabulky jízd'!AB$4&gt;0,"1","0")</f>
        <v>0</v>
      </c>
      <c r="AD26" s="45">
        <f>2*'Tabulky jízd'!AC$4*Vzdálenosti!$F$109-Vzdálenosti!$F$109*IF('Tabulky jízd'!AC$4&gt;0,"1","0")</f>
        <v>0</v>
      </c>
      <c r="AE26" s="45">
        <f>2*'Tabulky jízd'!AD$4*Vzdálenosti!$F$109-Vzdálenosti!$F$109*IF('Tabulky jízd'!AD$4&gt;0,"1","0")</f>
        <v>942.5</v>
      </c>
      <c r="AF26" s="45">
        <f>2*'Tabulky jízd'!AE$4*Vzdálenosti!$F$109-Vzdálenosti!$F$109*IF('Tabulky jízd'!AE$4&gt;0,"1","0")</f>
        <v>0</v>
      </c>
      <c r="AG26" s="45">
        <f>2*'Tabulky jízd'!AF$4*Vzdálenosti!$F$109-Vzdálenosti!$F$109*IF('Tabulky jízd'!AF$4&gt;0,"1","0")</f>
        <v>0</v>
      </c>
      <c r="AH26" s="45">
        <f>2*'Tabulky jízd'!AG$4*Vzdálenosti!$F$109-Vzdálenosti!$F$109*IF('Tabulky jízd'!AG$4&gt;0,"1","0")</f>
        <v>217.5</v>
      </c>
      <c r="AI26" s="45">
        <f>2*'Tabulky jízd'!AH$4*Vzdálenosti!$F$109-Vzdálenosti!$F$109*IF('Tabulky jízd'!AH$4&gt;0,"1","0")</f>
        <v>0</v>
      </c>
      <c r="AJ26" s="45">
        <f>2*'Tabulky jízd'!AI$4*Vzdálenosti!$F$109-Vzdálenosti!$F$109*IF('Tabulky jízd'!AI$4&gt;0,"1","0")</f>
        <v>0</v>
      </c>
      <c r="AK26" s="45">
        <f>2*'Tabulky jízd'!AJ$4*Vzdálenosti!$F$109-Vzdálenosti!$F$109*IF('Tabulky jízd'!AJ$4&gt;0,"1","0")</f>
        <v>1377.5</v>
      </c>
      <c r="AL26" s="45">
        <f>2*'Tabulky jízd'!AK$4*Vzdálenosti!$F$109-Vzdálenosti!$F$109*IF('Tabulky jízd'!AK$4&gt;0,"1","0")</f>
        <v>0</v>
      </c>
      <c r="AM26" s="45">
        <f>2*'Tabulky jízd'!AL$4*Vzdálenosti!$F$109-Vzdálenosti!$F$109*IF('Tabulky jízd'!AL$4&gt;0,"1","0")</f>
        <v>0</v>
      </c>
      <c r="AN26" s="45">
        <f>2*'Tabulky jízd'!AM$4*Vzdálenosti!$F$109-Vzdálenosti!$F$109*IF('Tabulky jízd'!AM$4&gt;0,"1","0")</f>
        <v>942.5</v>
      </c>
      <c r="AO26" s="45">
        <f>2*'Tabulky jízd'!AN$4*Vzdálenosti!$F$109-Vzdálenosti!$F$109*IF('Tabulky jízd'!AN$4&gt;0,"1","0")</f>
        <v>0</v>
      </c>
      <c r="AP26" s="45">
        <f>2*'Tabulky jízd'!AO$4*Vzdálenosti!$F$109-Vzdálenosti!$F$109*IF('Tabulky jízd'!AO$4&gt;0,"1","0")</f>
        <v>0</v>
      </c>
      <c r="AQ26" s="45">
        <f>2*'Tabulky jízd'!AP$4*Vzdálenosti!$F$109-Vzdálenosti!$F$109*IF('Tabulky jízd'!AP$4&gt;0,"1","0")</f>
        <v>2102.5</v>
      </c>
      <c r="AR26" s="45">
        <f>2*'Tabulky jízd'!AQ$4*Vzdálenosti!$F$109-Vzdálenosti!$F$109*IF('Tabulky jízd'!AQ$4&gt;0,"1","0")</f>
        <v>0</v>
      </c>
      <c r="AS26" s="45">
        <f>2*'Tabulky jízd'!AR$4*Vzdálenosti!$F$109-Vzdálenosti!$F$109*IF('Tabulky jízd'!AR$4&gt;0,"1","0")</f>
        <v>0</v>
      </c>
      <c r="AT26" s="45">
        <f>2*'Tabulky jízd'!AS$4*Vzdálenosti!$F$109-Vzdálenosti!$F$109*IF('Tabulky jízd'!AS$4&gt;0,"1","0")</f>
        <v>1377.5</v>
      </c>
      <c r="AU26" s="45">
        <f>2*'Tabulky jízd'!AT$4*Vzdálenosti!$F$109-Vzdálenosti!$F$109*IF('Tabulky jízd'!AT$4&gt;0,"1","0")</f>
        <v>0</v>
      </c>
      <c r="AV26" s="45">
        <f>2*'Tabulky jízd'!AU$4*Vzdálenosti!$F$109-Vzdálenosti!$F$109*IF('Tabulky jízd'!AU$4&gt;0,"1","0")</f>
        <v>0</v>
      </c>
      <c r="AW26" s="45">
        <f>2*'Tabulky jízd'!AV$4*Vzdálenosti!$F$109-Vzdálenosti!$F$109*IF('Tabulky jízd'!AV$4&gt;0,"1","0")</f>
        <v>1522.5</v>
      </c>
      <c r="AX26" s="45">
        <f>2*'Tabulky jízd'!AW$4*Vzdálenosti!$F$109-Vzdálenosti!$F$109*IF('Tabulky jízd'!AW$4&gt;0,"1","0")</f>
        <v>0</v>
      </c>
      <c r="AY26" s="45">
        <f>2*'Tabulky jízd'!AX$4*Vzdálenosti!$F$109-Vzdálenosti!$F$109*IF('Tabulky jízd'!AX$4&gt;0,"1","0")</f>
        <v>0</v>
      </c>
      <c r="AZ26" s="45">
        <f>2*'Tabulky jízd'!AY$4*Vzdálenosti!$F$109-Vzdálenosti!$F$109*IF('Tabulky jízd'!AY$4&gt;0,"1","0")</f>
        <v>1232.5</v>
      </c>
      <c r="BA26" s="45">
        <f>2*'Tabulky jízd'!AZ$4*Vzdálenosti!$F$109-Vzdálenosti!$F$109*IF('Tabulky jízd'!AZ$4&gt;0,"1","0")</f>
        <v>0</v>
      </c>
      <c r="BB26" s="45">
        <f>2*'Tabulky jízd'!BA$4*Vzdálenosti!$F$109-Vzdálenosti!$F$109*IF('Tabulky jízd'!BA$4&gt;0,"1","0")</f>
        <v>0</v>
      </c>
      <c r="BC26" s="45">
        <f>2*'Tabulky jízd'!BB$4*Vzdálenosti!$F$109-Vzdálenosti!$F$109*IF('Tabulky jízd'!BB$4&gt;0,"1","0")</f>
        <v>0</v>
      </c>
      <c r="BD26" s="45">
        <f>2*'Tabulky jízd'!BC$4*Vzdálenosti!$F$109-Vzdálenosti!$F$109*IF('Tabulky jízd'!BC$4&gt;0,"1","0")</f>
        <v>0</v>
      </c>
      <c r="BE26" s="45">
        <f>2*'Tabulky jízd'!BD$4*Vzdálenosti!$F$109-Vzdálenosti!$F$109*IF('Tabulky jízd'!BD$4&gt;0,"1","0")</f>
        <v>0</v>
      </c>
      <c r="BF26" s="45">
        <f>2*'Tabulky jízd'!BE$4*Vzdálenosti!$F$109-Vzdálenosti!$F$109*IF('Tabulky jízd'!BE$4&gt;0,"1","0")</f>
        <v>1522.5</v>
      </c>
      <c r="BG26" s="45">
        <f>2*'Tabulky jízd'!BF$4*Vzdálenosti!$F$109-Vzdálenosti!$F$109*IF('Tabulky jízd'!BF$4&gt;0,"1","0")</f>
        <v>0</v>
      </c>
      <c r="BH26" s="45">
        <f>2*'Tabulky jízd'!BG$4*Vzdálenosti!$F$109-Vzdálenosti!$F$109*IF('Tabulky jízd'!BG$4&gt;0,"1","0")</f>
        <v>0</v>
      </c>
      <c r="BI26" s="45">
        <f>2*'Tabulky jízd'!BH$4*Vzdálenosti!$F$109-Vzdálenosti!$F$109*IF('Tabulky jízd'!BH$4&gt;0,"1","0")</f>
        <v>1812.5</v>
      </c>
      <c r="BJ26" s="45">
        <f>2*'Tabulky jízd'!BI$4*Vzdálenosti!$F$109-Vzdálenosti!$F$109*IF('Tabulky jízd'!BI$4&gt;0,"1","0")</f>
        <v>0</v>
      </c>
      <c r="BK26" s="45">
        <f>2*'Tabulky jízd'!BJ$4*Vzdálenosti!$F$109-Vzdálenosti!$F$109*IF('Tabulky jízd'!BJ$4&gt;0,"1","0")</f>
        <v>0</v>
      </c>
      <c r="BL26" s="45">
        <f>2*'Tabulky jízd'!BK$4*Vzdálenosti!$F$109-Vzdálenosti!$F$109*IF('Tabulky jízd'!BK$4&gt;0,"1","0")</f>
        <v>652.5</v>
      </c>
      <c r="BM26" s="45">
        <f>2*'Tabulky jízd'!BL$4*Vzdálenosti!$F$109-Vzdálenosti!$F$109*IF('Tabulky jízd'!BL$4&gt;0,"1","0")</f>
        <v>0</v>
      </c>
      <c r="BN26" s="45">
        <f>2*'Tabulky jízd'!BM$4*Vzdálenosti!$F$109-Vzdálenosti!$F$109*IF('Tabulky jízd'!BM$4&gt;0,"1","0")</f>
        <v>0</v>
      </c>
      <c r="BO26" s="45">
        <f>2*'Tabulky jízd'!BN$4*Vzdálenosti!$F$109-Vzdálenosti!$F$109*IF('Tabulky jízd'!BN$4&gt;0,"1","0")</f>
        <v>1957.5</v>
      </c>
      <c r="BP26" s="45">
        <f>2*'Tabulky jízd'!BO$4*Vzdálenosti!$F$109-Vzdálenosti!$F$109*IF('Tabulky jízd'!BO$4&gt;0,"1","0")</f>
        <v>0</v>
      </c>
      <c r="BQ26" s="45">
        <f>2*'Tabulky jízd'!BP$4*Vzdálenosti!$F$109-Vzdálenosti!$F$109*IF('Tabulky jízd'!BP$4&gt;0,"1","0")</f>
        <v>0</v>
      </c>
      <c r="BR26" s="45">
        <f>2*'Tabulky jízd'!BQ$4*Vzdálenosti!$F$109-Vzdálenosti!$F$109*IF('Tabulky jízd'!BQ$4&gt;0,"1","0")</f>
        <v>797.5</v>
      </c>
      <c r="BS26" s="45">
        <f>2*'Tabulky jízd'!BR$4*Vzdálenosti!$F$109-Vzdálenosti!$F$109*IF('Tabulky jízd'!BR$4&gt;0,"1","0")</f>
        <v>0</v>
      </c>
      <c r="BT26" s="45">
        <f>2*'Tabulky jízd'!BS$4*Vzdálenosti!$F$109-Vzdálenosti!$F$109*IF('Tabulky jízd'!BS$4&gt;0,"1","0")</f>
        <v>0</v>
      </c>
      <c r="BU26" s="45">
        <f>2*'Tabulky jízd'!BT$4*Vzdálenosti!$F$109-Vzdálenosti!$F$109*IF('Tabulky jízd'!BT$4&gt;0,"1","0")</f>
        <v>1957.5</v>
      </c>
      <c r="BV26" s="45">
        <f>2*'Tabulky jízd'!BU$4*Vzdálenosti!$F$109-Vzdálenosti!$F$109*IF('Tabulky jízd'!BU$4&gt;0,"1","0")</f>
        <v>0</v>
      </c>
      <c r="BW26" s="45">
        <f>2*'Tabulky jízd'!BV$4*Vzdálenosti!$F$109-Vzdálenosti!$F$109*IF('Tabulky jízd'!BV$4&gt;0,"1","0")</f>
        <v>0</v>
      </c>
      <c r="BX26" s="45">
        <f>2*'Tabulky jízd'!BW$4*Vzdálenosti!$F$109-Vzdálenosti!$F$109*IF('Tabulky jízd'!BW$4&gt;0,"1","0")</f>
        <v>362.5</v>
      </c>
      <c r="BY26" s="45">
        <f>2*'Tabulky jízd'!BX$4*Vzdálenosti!$F$109-Vzdálenosti!$F$109*IF('Tabulky jízd'!BX$4&gt;0,"1","0")</f>
        <v>0</v>
      </c>
      <c r="BZ26" s="45">
        <f>2*'Tabulky jízd'!BY$4*Vzdálenosti!$F$109-Vzdálenosti!$F$109*IF('Tabulky jízd'!BY$4&gt;0,"1","0")</f>
        <v>0</v>
      </c>
      <c r="CA26" s="45">
        <f>2*'Tabulky jízd'!BZ$4*Vzdálenosti!$F$109-Vzdálenosti!$F$109*IF('Tabulky jízd'!BZ$4&gt;0,"1","0")</f>
        <v>652.5</v>
      </c>
      <c r="CB26" s="45">
        <f>2*'Tabulky jízd'!CA$4*Vzdálenosti!$F$109-Vzdálenosti!$F$109*IF('Tabulky jízd'!CA$4&gt;0,"1","0")</f>
        <v>0</v>
      </c>
      <c r="CC26" s="45">
        <f>2*'Tabulky jízd'!CB$4*Vzdálenosti!$F$109-Vzdálenosti!$F$109*IF('Tabulky jízd'!CB$4&gt;0,"1","0")</f>
        <v>0</v>
      </c>
      <c r="CD26" s="45">
        <f>2*'Tabulky jízd'!CC$4*Vzdálenosti!$F$109-Vzdálenosti!$F$109*IF('Tabulky jízd'!CC$4&gt;0,"1","0")</f>
        <v>1232.5</v>
      </c>
      <c r="CE26" s="45">
        <f>2*'Tabulky jízd'!CD$4*Vzdálenosti!$F$109-Vzdálenosti!$F$109*IF('Tabulky jízd'!CD$4&gt;0,"1","0")</f>
        <v>0</v>
      </c>
      <c r="CF26" s="45">
        <f>2*'Tabulky jízd'!CE$4*Vzdálenosti!$F$109-Vzdálenosti!$F$109*IF('Tabulky jízd'!CE$4&gt;0,"1","0")</f>
        <v>0</v>
      </c>
      <c r="CG26" s="45">
        <f>2*'Tabulky jízd'!CF$4*Vzdálenosti!$F$109-Vzdálenosti!$F$109*IF('Tabulky jízd'!CF$4&gt;0,"1","0")</f>
        <v>1232.5</v>
      </c>
      <c r="CH26" s="45">
        <f>2*'Tabulky jízd'!CG$4*Vzdálenosti!$F$109-Vzdálenosti!$F$109*IF('Tabulky jízd'!CG$4&gt;0,"1","0")</f>
        <v>0</v>
      </c>
      <c r="CI26" s="45">
        <f>2*'Tabulky jízd'!CH$4*Vzdálenosti!$F$109-Vzdálenosti!$F$109*IF('Tabulky jízd'!CH$4&gt;0,"1","0")</f>
        <v>0</v>
      </c>
      <c r="CJ26" s="45">
        <f>2*'Tabulky jízd'!CI$4*Vzdálenosti!$F$109-Vzdálenosti!$F$109*IF('Tabulky jízd'!CI$4&gt;0,"1","0")</f>
        <v>942.5</v>
      </c>
      <c r="CK26" s="45">
        <f>2*'Tabulky jízd'!CJ$4*Vzdálenosti!$F$109-Vzdálenosti!$F$109*IF('Tabulky jízd'!CJ$4&gt;0,"1","0")</f>
        <v>0</v>
      </c>
      <c r="CL26" s="45">
        <f>2*'Tabulky jízd'!CK$4*Vzdálenosti!$F$109-Vzdálenosti!$F$109*IF('Tabulky jízd'!CK$4&gt;0,"1","0")</f>
        <v>0</v>
      </c>
      <c r="CM26" s="45">
        <f>2*'Tabulky jízd'!CL$4*Vzdálenosti!$F$109-Vzdálenosti!$F$109*IF('Tabulky jízd'!CL$4&gt;0,"1","0")</f>
        <v>217.5</v>
      </c>
      <c r="CN26" s="45">
        <f>2*'Tabulky jízd'!CM$4*Vzdálenosti!$F$109-Vzdálenosti!$F$109*IF('Tabulky jízd'!CM$4&gt;0,"1","0")</f>
        <v>0</v>
      </c>
      <c r="CO26" s="45">
        <f>2*'Tabulky jízd'!CN$4*Vzdálenosti!$F$109-Vzdálenosti!$F$109*IF('Tabulky jízd'!CN$4&gt;0,"1","0")</f>
        <v>0</v>
      </c>
      <c r="CP26" s="45">
        <f>2*'Tabulky jízd'!CO$4*Vzdálenosti!$F$109-Vzdálenosti!$F$109*IF('Tabulky jízd'!CO$4&gt;0,"1","0")</f>
        <v>0</v>
      </c>
      <c r="CQ26" s="45">
        <f>2*'Tabulky jízd'!CP$4*Vzdálenosti!$F$109-Vzdálenosti!$F$109*IF('Tabulky jízd'!CP$4&gt;0,"1","0")</f>
        <v>0</v>
      </c>
      <c r="CR26" s="45">
        <f>2*'Tabulky jízd'!CQ$4*Vzdálenosti!$F$109-Vzdálenosti!$F$109*IF('Tabulky jízd'!CQ$4&gt;0,"1","0")</f>
        <v>0</v>
      </c>
      <c r="CS26" s="45">
        <f>2*'Tabulky jízd'!CR$4*Vzdálenosti!$F$109-Vzdálenosti!$F$109*IF('Tabulky jízd'!CR$4&gt;0,"1","0")</f>
        <v>1522.5</v>
      </c>
      <c r="CT26" s="45">
        <f>2*'Tabulky jízd'!CS$4*Vzdálenosti!$F$109-Vzdálenosti!$F$109*IF('Tabulky jízd'!CS$4&gt;0,"1","0")</f>
        <v>0</v>
      </c>
      <c r="CU26" s="45">
        <f>2*'Tabulky jízd'!CT$4*Vzdálenosti!$F$109-Vzdálenosti!$F$109*IF('Tabulky jízd'!CT$4&gt;0,"1","0")</f>
        <v>0</v>
      </c>
      <c r="CV26" s="45">
        <f>2*'Tabulky jízd'!CU$4*Vzdálenosti!$F$109-Vzdálenosti!$F$109*IF('Tabulky jízd'!CU$4&gt;0,"1","0")</f>
        <v>1522.5</v>
      </c>
      <c r="CW26" s="45">
        <f>2*'Tabulky jízd'!CV$4*Vzdálenosti!$F$109-Vzdálenosti!$F$109*IF('Tabulky jízd'!CV$4&gt;0,"1","0")</f>
        <v>0</v>
      </c>
      <c r="CX26" s="47">
        <f t="shared" si="7"/>
        <v>34872.5</v>
      </c>
      <c r="CY26" s="47" t="s">
        <v>121</v>
      </c>
      <c r="CZ26" s="28">
        <f>Vzdálenosti!$F$114</f>
        <v>9.9115644245651442</v>
      </c>
      <c r="DA26" s="79">
        <f t="shared" si="8"/>
        <v>3456.4103039564802</v>
      </c>
      <c r="DB26" s="224"/>
    </row>
    <row r="27" spans="1:109" s="15" customFormat="1" x14ac:dyDescent="0.25">
      <c r="A27" s="230"/>
      <c r="B27" s="45" t="s">
        <v>54</v>
      </c>
      <c r="C27" s="45" t="s">
        <v>55</v>
      </c>
      <c r="D27" s="135" t="s">
        <v>312</v>
      </c>
      <c r="E27" s="45" t="s">
        <v>59</v>
      </c>
      <c r="F27" s="45">
        <v>1</v>
      </c>
      <c r="G27" s="45"/>
      <c r="H27" s="47"/>
      <c r="I27" s="45">
        <f>2*'Tabulky jízd'!H$4*Vzdálenosti!$G$109-Vzdálenosti!$G$109*IF('Tabulky jízd'!H$4&gt;0,"1","0")</f>
        <v>0</v>
      </c>
      <c r="J27" s="45">
        <f>2*'Tabulky jízd'!I$4*Vzdálenosti!$G$109-Vzdálenosti!$G$109*IF('Tabulky jízd'!I$4&gt;0,"1","0")</f>
        <v>1188.75</v>
      </c>
      <c r="K27" s="45">
        <f>2*'Tabulky jízd'!J$4*Vzdálenosti!$G$109-Vzdálenosti!$G$109*IF('Tabulky jízd'!J$4&gt;0,"1","0")</f>
        <v>0</v>
      </c>
      <c r="L27" s="45">
        <f>2*'Tabulky jízd'!K$4*Vzdálenosti!$G$109-Vzdálenosti!$G$109*IF('Tabulky jízd'!K$4&gt;0,"1","0")</f>
        <v>0</v>
      </c>
      <c r="M27" s="45">
        <f>2*'Tabulky jízd'!L$4*Vzdálenosti!$G$109-Vzdálenosti!$G$109*IF('Tabulky jízd'!L$4&gt;0,"1","0")</f>
        <v>1981.25</v>
      </c>
      <c r="N27" s="45">
        <f>2*'Tabulky jízd'!M$4*Vzdálenosti!$G$109-Vzdálenosti!$G$109*IF('Tabulky jízd'!M$4&gt;0,"1","0")</f>
        <v>0</v>
      </c>
      <c r="O27" s="45">
        <f>2*'Tabulky jízd'!N$4*Vzdálenosti!$G$109-Vzdálenosti!$G$109*IF('Tabulky jízd'!N$4&gt;0,"1","0")</f>
        <v>0</v>
      </c>
      <c r="P27" s="45">
        <f>2*'Tabulky jízd'!O$4*Vzdálenosti!$G$109-Vzdálenosti!$G$109*IF('Tabulky jízd'!O$4&gt;0,"1","0")</f>
        <v>396.25</v>
      </c>
      <c r="Q27" s="45">
        <f>2*'Tabulky jízd'!P$4*Vzdálenosti!$G$109-Vzdálenosti!$G$109*IF('Tabulky jízd'!P$4&gt;0,"1","0")</f>
        <v>0</v>
      </c>
      <c r="R27" s="45">
        <f>2*'Tabulky jízd'!Q$4*Vzdálenosti!$G$109-Vzdálenosti!$G$109*IF('Tabulky jízd'!Q$4&gt;0,"1","0")</f>
        <v>0</v>
      </c>
      <c r="S27" s="45">
        <f>2*'Tabulky jízd'!R$4*Vzdálenosti!$G$109-Vzdálenosti!$G$109*IF('Tabulky jízd'!R$4&gt;0,"1","0")</f>
        <v>1664.25</v>
      </c>
      <c r="T27" s="45">
        <f>2*'Tabulky jízd'!S$4*Vzdálenosti!$G$109-Vzdálenosti!$G$109*IF('Tabulky jízd'!S$4&gt;0,"1","0")</f>
        <v>0</v>
      </c>
      <c r="U27" s="45">
        <f>2*'Tabulky jízd'!T$4*Vzdálenosti!$G$109-Vzdálenosti!$G$109*IF('Tabulky jízd'!T$4&gt;0,"1","0")</f>
        <v>0</v>
      </c>
      <c r="V27" s="45">
        <f>2*'Tabulky jízd'!U$4*Vzdálenosti!$G$109-Vzdálenosti!$G$109*IF('Tabulky jízd'!U$4&gt;0,"1","0")</f>
        <v>1505.75</v>
      </c>
      <c r="W27" s="45">
        <f>2*'Tabulky jízd'!V$4*Vzdálenosti!$G$109-Vzdálenosti!$G$109*IF('Tabulky jízd'!V$4&gt;0,"1","0")</f>
        <v>0</v>
      </c>
      <c r="X27" s="45">
        <f>2*'Tabulky jízd'!W$4*Vzdálenosti!$G$109-Vzdálenosti!$G$109*IF('Tabulky jízd'!W$4&gt;0,"1","0")</f>
        <v>0</v>
      </c>
      <c r="Y27" s="45">
        <f>2*'Tabulky jízd'!X$4*Vzdálenosti!$G$109-Vzdálenosti!$G$109*IF('Tabulky jízd'!X$4&gt;0,"1","0")</f>
        <v>1822.75</v>
      </c>
      <c r="Z27" s="45">
        <f>2*'Tabulky jízd'!Y$4*Vzdálenosti!$G$109-Vzdálenosti!$G$109*IF('Tabulky jízd'!Y$4&gt;0,"1","0")</f>
        <v>0</v>
      </c>
      <c r="AA27" s="45">
        <f>2*'Tabulky jízd'!Z$4*Vzdálenosti!$G$109-Vzdálenosti!$G$109*IF('Tabulky jízd'!Z$4&gt;0,"1","0")</f>
        <v>0</v>
      </c>
      <c r="AB27" s="45">
        <f>2*'Tabulky jízd'!AA$4*Vzdálenosti!$G$109-Vzdálenosti!$G$109*IF('Tabulky jízd'!AA$4&gt;0,"1","0")</f>
        <v>1030.25</v>
      </c>
      <c r="AC27" s="45">
        <f>2*'Tabulky jízd'!AB$4*Vzdálenosti!$G$109-Vzdálenosti!$G$109*IF('Tabulky jízd'!AB$4&gt;0,"1","0")</f>
        <v>0</v>
      </c>
      <c r="AD27" s="45">
        <f>2*'Tabulky jízd'!AC$4*Vzdálenosti!$G$109-Vzdálenosti!$G$109*IF('Tabulky jízd'!AC$4&gt;0,"1","0")</f>
        <v>0</v>
      </c>
      <c r="AE27" s="45">
        <f>2*'Tabulky jízd'!AD$4*Vzdálenosti!$G$109-Vzdálenosti!$G$109*IF('Tabulky jízd'!AD$4&gt;0,"1","0")</f>
        <v>1030.25</v>
      </c>
      <c r="AF27" s="45">
        <f>2*'Tabulky jízd'!AE$4*Vzdálenosti!$G$109-Vzdálenosti!$G$109*IF('Tabulky jízd'!AE$4&gt;0,"1","0")</f>
        <v>0</v>
      </c>
      <c r="AG27" s="45">
        <f>2*'Tabulky jízd'!AF$4*Vzdálenosti!$G$109-Vzdálenosti!$G$109*IF('Tabulky jízd'!AF$4&gt;0,"1","0")</f>
        <v>0</v>
      </c>
      <c r="AH27" s="45">
        <f>2*'Tabulky jízd'!AG$4*Vzdálenosti!$G$109-Vzdálenosti!$G$109*IF('Tabulky jízd'!AG$4&gt;0,"1","0")</f>
        <v>237.75</v>
      </c>
      <c r="AI27" s="45">
        <f>2*'Tabulky jízd'!AH$4*Vzdálenosti!$G$109-Vzdálenosti!$G$109*IF('Tabulky jízd'!AH$4&gt;0,"1","0")</f>
        <v>0</v>
      </c>
      <c r="AJ27" s="45">
        <f>2*'Tabulky jízd'!AI$4*Vzdálenosti!$G$109-Vzdálenosti!$G$109*IF('Tabulky jízd'!AI$4&gt;0,"1","0")</f>
        <v>0</v>
      </c>
      <c r="AK27" s="45">
        <f>2*'Tabulky jízd'!AJ$4*Vzdálenosti!$G$109-Vzdálenosti!$G$109*IF('Tabulky jízd'!AJ$4&gt;0,"1","0")</f>
        <v>1505.75</v>
      </c>
      <c r="AL27" s="45">
        <f>2*'Tabulky jízd'!AK$4*Vzdálenosti!$G$109-Vzdálenosti!$G$109*IF('Tabulky jízd'!AK$4&gt;0,"1","0")</f>
        <v>0</v>
      </c>
      <c r="AM27" s="45">
        <f>2*'Tabulky jízd'!AL$4*Vzdálenosti!$G$109-Vzdálenosti!$G$109*IF('Tabulky jízd'!AL$4&gt;0,"1","0")</f>
        <v>0</v>
      </c>
      <c r="AN27" s="45">
        <f>2*'Tabulky jízd'!AM$4*Vzdálenosti!$G$109-Vzdálenosti!$G$109*IF('Tabulky jízd'!AM$4&gt;0,"1","0")</f>
        <v>1030.25</v>
      </c>
      <c r="AO27" s="45">
        <f>2*'Tabulky jízd'!AN$4*Vzdálenosti!$G$109-Vzdálenosti!$G$109*IF('Tabulky jízd'!AN$4&gt;0,"1","0")</f>
        <v>0</v>
      </c>
      <c r="AP27" s="45">
        <f>2*'Tabulky jízd'!AO$4*Vzdálenosti!$G$109-Vzdálenosti!$G$109*IF('Tabulky jízd'!AO$4&gt;0,"1","0")</f>
        <v>0</v>
      </c>
      <c r="AQ27" s="45">
        <f>2*'Tabulky jízd'!AP$4*Vzdálenosti!$G$109-Vzdálenosti!$G$109*IF('Tabulky jízd'!AP$4&gt;0,"1","0")</f>
        <v>2298.25</v>
      </c>
      <c r="AR27" s="45">
        <f>2*'Tabulky jízd'!AQ$4*Vzdálenosti!$G$109-Vzdálenosti!$G$109*IF('Tabulky jízd'!AQ$4&gt;0,"1","0")</f>
        <v>0</v>
      </c>
      <c r="AS27" s="45">
        <f>2*'Tabulky jízd'!AR$4*Vzdálenosti!$G$109-Vzdálenosti!$G$109*IF('Tabulky jízd'!AR$4&gt;0,"1","0")</f>
        <v>0</v>
      </c>
      <c r="AT27" s="45">
        <f>2*'Tabulky jízd'!AS$4*Vzdálenosti!$G$109-Vzdálenosti!$G$109*IF('Tabulky jízd'!AS$4&gt;0,"1","0")</f>
        <v>1505.75</v>
      </c>
      <c r="AU27" s="45">
        <f>2*'Tabulky jízd'!AT$4*Vzdálenosti!$G$109-Vzdálenosti!$G$109*IF('Tabulky jízd'!AT$4&gt;0,"1","0")</f>
        <v>0</v>
      </c>
      <c r="AV27" s="45">
        <f>2*'Tabulky jízd'!AU$4*Vzdálenosti!$G$109-Vzdálenosti!$G$109*IF('Tabulky jízd'!AU$4&gt;0,"1","0")</f>
        <v>0</v>
      </c>
      <c r="AW27" s="45">
        <f>2*'Tabulky jízd'!AV$4*Vzdálenosti!$G$109-Vzdálenosti!$G$109*IF('Tabulky jízd'!AV$4&gt;0,"1","0")</f>
        <v>1664.25</v>
      </c>
      <c r="AX27" s="45">
        <f>2*'Tabulky jízd'!AW$4*Vzdálenosti!$G$109-Vzdálenosti!$G$109*IF('Tabulky jízd'!AW$4&gt;0,"1","0")</f>
        <v>0</v>
      </c>
      <c r="AY27" s="45">
        <f>2*'Tabulky jízd'!AX$4*Vzdálenosti!$G$109-Vzdálenosti!$G$109*IF('Tabulky jízd'!AX$4&gt;0,"1","0")</f>
        <v>0</v>
      </c>
      <c r="AZ27" s="45">
        <f>2*'Tabulky jízd'!AY$4*Vzdálenosti!$G$109-Vzdálenosti!$G$109*IF('Tabulky jízd'!AY$4&gt;0,"1","0")</f>
        <v>1347.25</v>
      </c>
      <c r="BA27" s="45">
        <f>2*'Tabulky jízd'!AZ$4*Vzdálenosti!$G$109-Vzdálenosti!$G$109*IF('Tabulky jízd'!AZ$4&gt;0,"1","0")</f>
        <v>0</v>
      </c>
      <c r="BB27" s="45">
        <f>2*'Tabulky jízd'!BA$4*Vzdálenosti!$G$109-Vzdálenosti!$G$109*IF('Tabulky jízd'!BA$4&gt;0,"1","0")</f>
        <v>0</v>
      </c>
      <c r="BC27" s="45">
        <f>2*'Tabulky jízd'!BB$4*Vzdálenosti!$G$109-Vzdálenosti!$G$109*IF('Tabulky jízd'!BB$4&gt;0,"1","0")</f>
        <v>0</v>
      </c>
      <c r="BD27" s="45">
        <f>2*'Tabulky jízd'!BC$4*Vzdálenosti!$G$109-Vzdálenosti!$G$109*IF('Tabulky jízd'!BC$4&gt;0,"1","0")</f>
        <v>0</v>
      </c>
      <c r="BE27" s="45">
        <f>2*'Tabulky jízd'!BD$4*Vzdálenosti!$G$109-Vzdálenosti!$G$109*IF('Tabulky jízd'!BD$4&gt;0,"1","0")</f>
        <v>0</v>
      </c>
      <c r="BF27" s="45">
        <f>2*'Tabulky jízd'!BE$4*Vzdálenosti!$G$109-Vzdálenosti!$G$109*IF('Tabulky jízd'!BE$4&gt;0,"1","0")</f>
        <v>1664.25</v>
      </c>
      <c r="BG27" s="45">
        <f>2*'Tabulky jízd'!BF$4*Vzdálenosti!$G$109-Vzdálenosti!$G$109*IF('Tabulky jízd'!BF$4&gt;0,"1","0")</f>
        <v>0</v>
      </c>
      <c r="BH27" s="45">
        <f>2*'Tabulky jízd'!BG$4*Vzdálenosti!$G$109-Vzdálenosti!$G$109*IF('Tabulky jízd'!BG$4&gt;0,"1","0")</f>
        <v>0</v>
      </c>
      <c r="BI27" s="45">
        <f>2*'Tabulky jízd'!BH$4*Vzdálenosti!$G$109-Vzdálenosti!$G$109*IF('Tabulky jízd'!BH$4&gt;0,"1","0")</f>
        <v>1981.25</v>
      </c>
      <c r="BJ27" s="45">
        <f>2*'Tabulky jízd'!BI$4*Vzdálenosti!$G$109-Vzdálenosti!$G$109*IF('Tabulky jízd'!BI$4&gt;0,"1","0")</f>
        <v>0</v>
      </c>
      <c r="BK27" s="45">
        <f>2*'Tabulky jízd'!BJ$4*Vzdálenosti!$G$109-Vzdálenosti!$G$109*IF('Tabulky jízd'!BJ$4&gt;0,"1","0")</f>
        <v>0</v>
      </c>
      <c r="BL27" s="45">
        <f>2*'Tabulky jízd'!BK$4*Vzdálenosti!$G$109-Vzdálenosti!$G$109*IF('Tabulky jízd'!BK$4&gt;0,"1","0")</f>
        <v>713.25</v>
      </c>
      <c r="BM27" s="45">
        <f>2*'Tabulky jízd'!BL$4*Vzdálenosti!$G$109-Vzdálenosti!$G$109*IF('Tabulky jízd'!BL$4&gt;0,"1","0")</f>
        <v>0</v>
      </c>
      <c r="BN27" s="45">
        <f>2*'Tabulky jízd'!BM$4*Vzdálenosti!$G$109-Vzdálenosti!$G$109*IF('Tabulky jízd'!BM$4&gt;0,"1","0")</f>
        <v>0</v>
      </c>
      <c r="BO27" s="45">
        <f>2*'Tabulky jízd'!BN$4*Vzdálenosti!$G$109-Vzdálenosti!$G$109*IF('Tabulky jízd'!BN$4&gt;0,"1","0")</f>
        <v>2139.75</v>
      </c>
      <c r="BP27" s="45">
        <f>2*'Tabulky jízd'!BO$4*Vzdálenosti!$G$109-Vzdálenosti!$G$109*IF('Tabulky jízd'!BO$4&gt;0,"1","0")</f>
        <v>0</v>
      </c>
      <c r="BQ27" s="45">
        <f>2*'Tabulky jízd'!BP$4*Vzdálenosti!$G$109-Vzdálenosti!$G$109*IF('Tabulky jízd'!BP$4&gt;0,"1","0")</f>
        <v>0</v>
      </c>
      <c r="BR27" s="45">
        <f>2*'Tabulky jízd'!BQ$4*Vzdálenosti!$G$109-Vzdálenosti!$G$109*IF('Tabulky jízd'!BQ$4&gt;0,"1","0")</f>
        <v>871.75</v>
      </c>
      <c r="BS27" s="45">
        <f>2*'Tabulky jízd'!BR$4*Vzdálenosti!$G$109-Vzdálenosti!$G$109*IF('Tabulky jízd'!BR$4&gt;0,"1","0")</f>
        <v>0</v>
      </c>
      <c r="BT27" s="45">
        <f>2*'Tabulky jízd'!BS$4*Vzdálenosti!$G$109-Vzdálenosti!$G$109*IF('Tabulky jízd'!BS$4&gt;0,"1","0")</f>
        <v>0</v>
      </c>
      <c r="BU27" s="45">
        <f>2*'Tabulky jízd'!BT$4*Vzdálenosti!$G$109-Vzdálenosti!$G$109*IF('Tabulky jízd'!BT$4&gt;0,"1","0")</f>
        <v>2139.75</v>
      </c>
      <c r="BV27" s="45">
        <f>2*'Tabulky jízd'!BU$4*Vzdálenosti!$G$109-Vzdálenosti!$G$109*IF('Tabulky jízd'!BU$4&gt;0,"1","0")</f>
        <v>0</v>
      </c>
      <c r="BW27" s="45">
        <f>2*'Tabulky jízd'!BV$4*Vzdálenosti!$G$109-Vzdálenosti!$G$109*IF('Tabulky jízd'!BV$4&gt;0,"1","0")</f>
        <v>0</v>
      </c>
      <c r="BX27" s="45">
        <f>2*'Tabulky jízd'!BW$4*Vzdálenosti!$G$109-Vzdálenosti!$G$109*IF('Tabulky jízd'!BW$4&gt;0,"1","0")</f>
        <v>396.25</v>
      </c>
      <c r="BY27" s="45">
        <f>2*'Tabulky jízd'!BX$4*Vzdálenosti!$G$109-Vzdálenosti!$G$109*IF('Tabulky jízd'!BX$4&gt;0,"1","0")</f>
        <v>0</v>
      </c>
      <c r="BZ27" s="45">
        <f>2*'Tabulky jízd'!BY$4*Vzdálenosti!$G$109-Vzdálenosti!$G$109*IF('Tabulky jízd'!BY$4&gt;0,"1","0")</f>
        <v>0</v>
      </c>
      <c r="CA27" s="45">
        <f>2*'Tabulky jízd'!BZ$4*Vzdálenosti!$G$109-Vzdálenosti!$G$109*IF('Tabulky jízd'!BZ$4&gt;0,"1","0")</f>
        <v>713.25</v>
      </c>
      <c r="CB27" s="45">
        <f>2*'Tabulky jízd'!CA$4*Vzdálenosti!$G$109-Vzdálenosti!$G$109*IF('Tabulky jízd'!CA$4&gt;0,"1","0")</f>
        <v>0</v>
      </c>
      <c r="CC27" s="45">
        <f>2*'Tabulky jízd'!CB$4*Vzdálenosti!$G$109-Vzdálenosti!$G$109*IF('Tabulky jízd'!CB$4&gt;0,"1","0")</f>
        <v>0</v>
      </c>
      <c r="CD27" s="45">
        <f>2*'Tabulky jízd'!CC$4*Vzdálenosti!$G$109-Vzdálenosti!$G$109*IF('Tabulky jízd'!CC$4&gt;0,"1","0")</f>
        <v>1347.25</v>
      </c>
      <c r="CE27" s="45">
        <f>2*'Tabulky jízd'!CD$4*Vzdálenosti!$G$109-Vzdálenosti!$G$109*IF('Tabulky jízd'!CD$4&gt;0,"1","0")</f>
        <v>0</v>
      </c>
      <c r="CF27" s="45">
        <f>2*'Tabulky jízd'!CE$4*Vzdálenosti!$G$109-Vzdálenosti!$G$109*IF('Tabulky jízd'!CE$4&gt;0,"1","0")</f>
        <v>0</v>
      </c>
      <c r="CG27" s="45">
        <f>2*'Tabulky jízd'!CF$4*Vzdálenosti!$G$109-Vzdálenosti!$G$109*IF('Tabulky jízd'!CF$4&gt;0,"1","0")</f>
        <v>1347.25</v>
      </c>
      <c r="CH27" s="45">
        <f>2*'Tabulky jízd'!CG$4*Vzdálenosti!$G$109-Vzdálenosti!$G$109*IF('Tabulky jízd'!CG$4&gt;0,"1","0")</f>
        <v>0</v>
      </c>
      <c r="CI27" s="45">
        <f>2*'Tabulky jízd'!CH$4*Vzdálenosti!$G$109-Vzdálenosti!$G$109*IF('Tabulky jízd'!CH$4&gt;0,"1","0")</f>
        <v>0</v>
      </c>
      <c r="CJ27" s="45">
        <f>2*'Tabulky jízd'!CI$4*Vzdálenosti!$G$109-Vzdálenosti!$G$109*IF('Tabulky jízd'!CI$4&gt;0,"1","0")</f>
        <v>1030.25</v>
      </c>
      <c r="CK27" s="45">
        <f>2*'Tabulky jízd'!CJ$4*Vzdálenosti!$G$109-Vzdálenosti!$G$109*IF('Tabulky jízd'!CJ$4&gt;0,"1","0")</f>
        <v>0</v>
      </c>
      <c r="CL27" s="45">
        <f>2*'Tabulky jízd'!CK$4*Vzdálenosti!$G$109-Vzdálenosti!$G$109*IF('Tabulky jízd'!CK$4&gt;0,"1","0")</f>
        <v>0</v>
      </c>
      <c r="CM27" s="45">
        <f>2*'Tabulky jízd'!CL$4*Vzdálenosti!$G$109-Vzdálenosti!$G$109*IF('Tabulky jízd'!CL$4&gt;0,"1","0")</f>
        <v>237.75</v>
      </c>
      <c r="CN27" s="45">
        <f>2*'Tabulky jízd'!CM$4*Vzdálenosti!$G$109-Vzdálenosti!$G$109*IF('Tabulky jízd'!CM$4&gt;0,"1","0")</f>
        <v>0</v>
      </c>
      <c r="CO27" s="45">
        <f>2*'Tabulky jízd'!CN$4*Vzdálenosti!$G$109-Vzdálenosti!$G$109*IF('Tabulky jízd'!CN$4&gt;0,"1","0")</f>
        <v>0</v>
      </c>
      <c r="CP27" s="45">
        <f>2*'Tabulky jízd'!CO$4*Vzdálenosti!$G$109-Vzdálenosti!$G$109*IF('Tabulky jízd'!CO$4&gt;0,"1","0")</f>
        <v>0</v>
      </c>
      <c r="CQ27" s="45">
        <f>2*'Tabulky jízd'!CP$4*Vzdálenosti!$G$109-Vzdálenosti!$G$109*IF('Tabulky jízd'!CP$4&gt;0,"1","0")</f>
        <v>0</v>
      </c>
      <c r="CR27" s="45">
        <f>2*'Tabulky jízd'!CQ$4*Vzdálenosti!$G$109-Vzdálenosti!$G$109*IF('Tabulky jízd'!CQ$4&gt;0,"1","0")</f>
        <v>0</v>
      </c>
      <c r="CS27" s="45">
        <f>2*'Tabulky jízd'!CR$4*Vzdálenosti!$G$109-Vzdálenosti!$G$109*IF('Tabulky jízd'!CR$4&gt;0,"1","0")</f>
        <v>1664.25</v>
      </c>
      <c r="CT27" s="45">
        <f>2*'Tabulky jízd'!CS$4*Vzdálenosti!$G$109-Vzdálenosti!$G$109*IF('Tabulky jízd'!CS$4&gt;0,"1","0")</f>
        <v>0</v>
      </c>
      <c r="CU27" s="45">
        <f>2*'Tabulky jízd'!CT$4*Vzdálenosti!$G$109-Vzdálenosti!$G$109*IF('Tabulky jízd'!CT$4&gt;0,"1","0")</f>
        <v>0</v>
      </c>
      <c r="CV27" s="45">
        <f>2*'Tabulky jízd'!CU$4*Vzdálenosti!$G$109-Vzdálenosti!$G$109*IF('Tabulky jízd'!CU$4&gt;0,"1","0")</f>
        <v>1664.25</v>
      </c>
      <c r="CW27" s="45">
        <f>2*'Tabulky jízd'!CV$4*Vzdálenosti!$G$109-Vzdálenosti!$G$109*IF('Tabulky jízd'!CV$4&gt;0,"1","0")</f>
        <v>0</v>
      </c>
      <c r="CX27" s="47">
        <f t="shared" si="7"/>
        <v>38119.25</v>
      </c>
      <c r="CY27" s="47" t="s">
        <v>57</v>
      </c>
      <c r="CZ27" s="28">
        <f>Vzdálenosti!$G$114</f>
        <v>13.322717768031062</v>
      </c>
      <c r="DA27" s="79">
        <f t="shared" si="8"/>
        <v>5078.5200927901806</v>
      </c>
      <c r="DB27" s="224"/>
    </row>
    <row r="28" spans="1:109" s="15" customFormat="1" x14ac:dyDescent="0.25">
      <c r="A28" s="230"/>
      <c r="B28" s="45" t="s">
        <v>54</v>
      </c>
      <c r="C28" s="45" t="s">
        <v>4</v>
      </c>
      <c r="D28" s="135" t="s">
        <v>312</v>
      </c>
      <c r="E28" s="45" t="s">
        <v>60</v>
      </c>
      <c r="F28" s="45">
        <v>1</v>
      </c>
      <c r="G28" s="45"/>
      <c r="H28" s="47"/>
      <c r="I28" s="45">
        <f>2*'Tabulky jízd'!H$5*Vzdálenosti!$D$110-Vzdálenosti!$D$110*IF('Tabulky jízd'!H$5&gt;0,"1","0")</f>
        <v>0</v>
      </c>
      <c r="J28" s="45">
        <f>2*'Tabulky jízd'!I$5*Vzdálenosti!$D$110-Vzdálenosti!$D$110*IF('Tabulky jízd'!I$5&gt;0,"1","0")</f>
        <v>3273.75</v>
      </c>
      <c r="K28" s="45">
        <f>2*'Tabulky jízd'!J$5*Vzdálenosti!$D$110-Vzdálenosti!$D$110*IF('Tabulky jízd'!J$5&gt;0,"1","0")</f>
        <v>0</v>
      </c>
      <c r="L28" s="45">
        <f>2*'Tabulky jízd'!K$5*Vzdálenosti!$D$110-Vzdálenosti!$D$110*IF('Tabulky jízd'!K$5&gt;0,"1","0")</f>
        <v>0</v>
      </c>
      <c r="M28" s="45">
        <f>2*'Tabulky jízd'!L$5*Vzdálenosti!$D$110-Vzdálenosti!$D$110*IF('Tabulky jízd'!L$5&gt;0,"1","0")</f>
        <v>3031.25</v>
      </c>
      <c r="N28" s="45">
        <f>2*'Tabulky jízd'!M$5*Vzdálenosti!$D$110-Vzdálenosti!$D$110*IF('Tabulky jízd'!M$5&gt;0,"1","0")</f>
        <v>0</v>
      </c>
      <c r="O28" s="45">
        <f>2*'Tabulky jízd'!N$5*Vzdálenosti!$D$110-Vzdálenosti!$D$110*IF('Tabulky jízd'!N$5&gt;0,"1","0")</f>
        <v>0</v>
      </c>
      <c r="P28" s="45">
        <f>2*'Tabulky jízd'!O$5*Vzdálenosti!$D$110-Vzdálenosti!$D$110*IF('Tabulky jízd'!O$5&gt;0,"1","0")</f>
        <v>4001.25</v>
      </c>
      <c r="Q28" s="45">
        <f>2*'Tabulky jízd'!P$5*Vzdálenosti!$D$110-Vzdálenosti!$D$110*IF('Tabulky jízd'!P$5&gt;0,"1","0")</f>
        <v>0</v>
      </c>
      <c r="R28" s="45">
        <f>2*'Tabulky jízd'!Q$5*Vzdálenosti!$D$110-Vzdálenosti!$D$110*IF('Tabulky jízd'!Q$5&gt;0,"1","0")</f>
        <v>0</v>
      </c>
      <c r="S28" s="45">
        <f>2*'Tabulky jízd'!R$5*Vzdálenosti!$D$110-Vzdálenosti!$D$110*IF('Tabulky jízd'!R$5&gt;0,"1","0")</f>
        <v>4001.25</v>
      </c>
      <c r="T28" s="45">
        <f>2*'Tabulky jízd'!S$5*Vzdálenosti!$D$110-Vzdálenosti!$D$110*IF('Tabulky jízd'!S$5&gt;0,"1","0")</f>
        <v>0</v>
      </c>
      <c r="U28" s="45">
        <f>2*'Tabulky jízd'!T$5*Vzdálenosti!$D$110-Vzdálenosti!$D$110*IF('Tabulky jízd'!T$5&gt;0,"1","0")</f>
        <v>0</v>
      </c>
      <c r="V28" s="45">
        <f>2*'Tabulky jízd'!U$5*Vzdálenosti!$D$110-Vzdálenosti!$D$110*IF('Tabulky jízd'!U$5&gt;0,"1","0")</f>
        <v>4001.25</v>
      </c>
      <c r="W28" s="45">
        <f>2*'Tabulky jízd'!V$5*Vzdálenosti!$D$110-Vzdálenosti!$D$110*IF('Tabulky jízd'!V$5&gt;0,"1","0")</f>
        <v>0</v>
      </c>
      <c r="X28" s="45">
        <f>2*'Tabulky jízd'!W$5*Vzdálenosti!$D$110-Vzdálenosti!$D$110*IF('Tabulky jízd'!W$5&gt;0,"1","0")</f>
        <v>0</v>
      </c>
      <c r="Y28" s="45">
        <f>2*'Tabulky jízd'!X$5*Vzdálenosti!$D$110-Vzdálenosti!$D$110*IF('Tabulky jízd'!X$5&gt;0,"1","0")</f>
        <v>3516.25</v>
      </c>
      <c r="Z28" s="45">
        <f>2*'Tabulky jízd'!Y$5*Vzdálenosti!$D$110-Vzdálenosti!$D$110*IF('Tabulky jízd'!Y$5&gt;0,"1","0")</f>
        <v>0</v>
      </c>
      <c r="AA28" s="45">
        <f>2*'Tabulky jízd'!Z$5*Vzdálenosti!$D$110-Vzdálenosti!$D$110*IF('Tabulky jízd'!Z$5&gt;0,"1","0")</f>
        <v>0</v>
      </c>
      <c r="AB28" s="45">
        <f>2*'Tabulky jízd'!AA$5*Vzdálenosti!$D$110-Vzdálenosti!$D$110*IF('Tabulky jízd'!AA$5&gt;0,"1","0")</f>
        <v>4486.25</v>
      </c>
      <c r="AC28" s="45">
        <f>2*'Tabulky jízd'!AB$5*Vzdálenosti!$D$110-Vzdálenosti!$D$110*IF('Tabulky jízd'!AB$5&gt;0,"1","0")</f>
        <v>0</v>
      </c>
      <c r="AD28" s="45">
        <f>2*'Tabulky jízd'!AC$5*Vzdálenosti!$D$110-Vzdálenosti!$D$110*IF('Tabulky jízd'!AC$5&gt;0,"1","0")</f>
        <v>0</v>
      </c>
      <c r="AE28" s="45">
        <f>2*'Tabulky jízd'!AD$5*Vzdálenosti!$D$110-Vzdálenosti!$D$110*IF('Tabulky jízd'!AD$5&gt;0,"1","0")</f>
        <v>4243.75</v>
      </c>
      <c r="AF28" s="45">
        <f>2*'Tabulky jízd'!AE$5*Vzdálenosti!$D$110-Vzdálenosti!$D$110*IF('Tabulky jízd'!AE$5&gt;0,"1","0")</f>
        <v>0</v>
      </c>
      <c r="AG28" s="45">
        <f>2*'Tabulky jízd'!AF$5*Vzdálenosti!$D$110-Vzdálenosti!$D$110*IF('Tabulky jízd'!AF$5&gt;0,"1","0")</f>
        <v>0</v>
      </c>
      <c r="AH28" s="45">
        <f>2*'Tabulky jízd'!AG$5*Vzdálenosti!$D$110-Vzdálenosti!$D$110*IF('Tabulky jízd'!AG$5&gt;0,"1","0")</f>
        <v>0</v>
      </c>
      <c r="AI28" s="45">
        <f>2*'Tabulky jízd'!AH$5*Vzdálenosti!$D$110-Vzdálenosti!$D$110*IF('Tabulky jízd'!AH$5&gt;0,"1","0")</f>
        <v>0</v>
      </c>
      <c r="AJ28" s="45">
        <f>2*'Tabulky jízd'!AI$5*Vzdálenosti!$D$110-Vzdálenosti!$D$110*IF('Tabulky jízd'!AI$5&gt;0,"1","0")</f>
        <v>0</v>
      </c>
      <c r="AK28" s="45">
        <f>2*'Tabulky jízd'!AJ$5*Vzdálenosti!$D$110-Vzdálenosti!$D$110*IF('Tabulky jízd'!AJ$5&gt;0,"1","0")</f>
        <v>2788.75</v>
      </c>
      <c r="AL28" s="45">
        <f>2*'Tabulky jízd'!AK$5*Vzdálenosti!$D$110-Vzdálenosti!$D$110*IF('Tabulky jízd'!AK$5&gt;0,"1","0")</f>
        <v>0</v>
      </c>
      <c r="AM28" s="45">
        <f>2*'Tabulky jízd'!AL$5*Vzdálenosti!$D$110-Vzdálenosti!$D$110*IF('Tabulky jízd'!AL$5&gt;0,"1","0")</f>
        <v>0</v>
      </c>
      <c r="AN28" s="45">
        <f>2*'Tabulky jízd'!AM$5*Vzdálenosti!$D$110-Vzdálenosti!$D$110*IF('Tabulky jízd'!AM$5&gt;0,"1","0")</f>
        <v>1818.75</v>
      </c>
      <c r="AO28" s="45">
        <f>2*'Tabulky jízd'!AN$5*Vzdálenosti!$D$110-Vzdálenosti!$D$110*IF('Tabulky jízd'!AN$5&gt;0,"1","0")</f>
        <v>0</v>
      </c>
      <c r="AP28" s="45">
        <f>2*'Tabulky jízd'!AO$5*Vzdálenosti!$D$110-Vzdálenosti!$D$110*IF('Tabulky jízd'!AO$5&gt;0,"1","0")</f>
        <v>0</v>
      </c>
      <c r="AQ28" s="45">
        <f>2*'Tabulky jízd'!AP$5*Vzdálenosti!$D$110-Vzdálenosti!$D$110*IF('Tabulky jízd'!AP$5&gt;0,"1","0")</f>
        <v>2788.75</v>
      </c>
      <c r="AR28" s="45">
        <f>2*'Tabulky jízd'!AQ$5*Vzdálenosti!$D$110-Vzdálenosti!$D$110*IF('Tabulky jízd'!AQ$5&gt;0,"1","0")</f>
        <v>0</v>
      </c>
      <c r="AS28" s="45">
        <f>2*'Tabulky jízd'!AR$5*Vzdálenosti!$D$110-Vzdálenosti!$D$110*IF('Tabulky jízd'!AR$5&gt;0,"1","0")</f>
        <v>0</v>
      </c>
      <c r="AT28" s="45">
        <f>2*'Tabulky jízd'!AS$5*Vzdálenosti!$D$110-Vzdálenosti!$D$110*IF('Tabulky jízd'!AS$5&gt;0,"1","0")</f>
        <v>3031.25</v>
      </c>
      <c r="AU28" s="45">
        <f>2*'Tabulky jízd'!AT$5*Vzdálenosti!$D$110-Vzdálenosti!$D$110*IF('Tabulky jízd'!AT$5&gt;0,"1","0")</f>
        <v>0</v>
      </c>
      <c r="AV28" s="45">
        <f>2*'Tabulky jízd'!AU$5*Vzdálenosti!$D$110-Vzdálenosti!$D$110*IF('Tabulky jízd'!AU$5&gt;0,"1","0")</f>
        <v>0</v>
      </c>
      <c r="AW28" s="45">
        <f>2*'Tabulky jízd'!AV$5*Vzdálenosti!$D$110-Vzdálenosti!$D$110*IF('Tabulky jízd'!AV$5&gt;0,"1","0")</f>
        <v>3516.25</v>
      </c>
      <c r="AX28" s="45">
        <f>2*'Tabulky jízd'!AW$5*Vzdálenosti!$D$110-Vzdálenosti!$D$110*IF('Tabulky jízd'!AW$5&gt;0,"1","0")</f>
        <v>0</v>
      </c>
      <c r="AY28" s="45">
        <f>2*'Tabulky jízd'!AX$5*Vzdálenosti!$D$110-Vzdálenosti!$D$110*IF('Tabulky jízd'!AX$5&gt;0,"1","0")</f>
        <v>0</v>
      </c>
      <c r="AZ28" s="45">
        <f>2*'Tabulky jízd'!AY$5*Vzdálenosti!$D$110-Vzdálenosti!$D$110*IF('Tabulky jízd'!AY$5&gt;0,"1","0")</f>
        <v>4243.75</v>
      </c>
      <c r="BA28" s="45">
        <f>2*'Tabulky jízd'!AZ$5*Vzdálenosti!$D$110-Vzdálenosti!$D$110*IF('Tabulky jízd'!AZ$5&gt;0,"1","0")</f>
        <v>0</v>
      </c>
      <c r="BB28" s="45">
        <f>2*'Tabulky jízd'!BA$5*Vzdálenosti!$D$110-Vzdálenosti!$D$110*IF('Tabulky jízd'!BA$5&gt;0,"1","0")</f>
        <v>0</v>
      </c>
      <c r="BC28" s="45">
        <f>2*'Tabulky jízd'!BB$5*Vzdálenosti!$D$110-Vzdálenosti!$D$110*IF('Tabulky jízd'!BB$5&gt;0,"1","0")</f>
        <v>4001.25</v>
      </c>
      <c r="BD28" s="45">
        <f>2*'Tabulky jízd'!BC$5*Vzdálenosti!$D$110-Vzdálenosti!$D$110*IF('Tabulky jízd'!BC$5&gt;0,"1","0")</f>
        <v>0</v>
      </c>
      <c r="BE28" s="45">
        <f>2*'Tabulky jízd'!BD$5*Vzdálenosti!$D$110-Vzdálenosti!$D$110*IF('Tabulky jízd'!BD$5&gt;0,"1","0")</f>
        <v>0</v>
      </c>
      <c r="BF28" s="45">
        <f>2*'Tabulky jízd'!BE$5*Vzdálenosti!$D$110-Vzdálenosti!$D$110*IF('Tabulky jízd'!BE$5&gt;0,"1","0")</f>
        <v>3758.75</v>
      </c>
      <c r="BG28" s="45">
        <f>2*'Tabulky jízd'!BF$5*Vzdálenosti!$D$110-Vzdálenosti!$D$110*IF('Tabulky jízd'!BF$5&gt;0,"1","0")</f>
        <v>0</v>
      </c>
      <c r="BH28" s="45">
        <f>2*'Tabulky jízd'!BG$5*Vzdálenosti!$D$110-Vzdálenosti!$D$110*IF('Tabulky jízd'!BG$5&gt;0,"1","0")</f>
        <v>0</v>
      </c>
      <c r="BI28" s="45">
        <f>2*'Tabulky jízd'!BH$5*Vzdálenosti!$D$110-Vzdálenosti!$D$110*IF('Tabulky jízd'!BH$5&gt;0,"1","0")</f>
        <v>3031.25</v>
      </c>
      <c r="BJ28" s="45">
        <f>2*'Tabulky jízd'!BI$5*Vzdálenosti!$D$110-Vzdálenosti!$D$110*IF('Tabulky jízd'!BI$5&gt;0,"1","0")</f>
        <v>0</v>
      </c>
      <c r="BK28" s="45">
        <f>2*'Tabulky jízd'!BJ$5*Vzdálenosti!$D$110-Vzdálenosti!$D$110*IF('Tabulky jízd'!BJ$5&gt;0,"1","0")</f>
        <v>0</v>
      </c>
      <c r="BL28" s="45">
        <f>2*'Tabulky jízd'!BK$5*Vzdálenosti!$D$110-Vzdálenosti!$D$110*IF('Tabulky jízd'!BK$5&gt;0,"1","0")</f>
        <v>4001.25</v>
      </c>
      <c r="BM28" s="45">
        <f>2*'Tabulky jízd'!BL$5*Vzdálenosti!$D$110-Vzdálenosti!$D$110*IF('Tabulky jízd'!BL$5&gt;0,"1","0")</f>
        <v>0</v>
      </c>
      <c r="BN28" s="45">
        <f>2*'Tabulky jízd'!BM$5*Vzdálenosti!$D$110-Vzdálenosti!$D$110*IF('Tabulky jízd'!BM$5&gt;0,"1","0")</f>
        <v>0</v>
      </c>
      <c r="BO28" s="45">
        <f>2*'Tabulky jízd'!BN$5*Vzdálenosti!$D$110-Vzdálenosti!$D$110*IF('Tabulky jízd'!BN$5&gt;0,"1","0")</f>
        <v>363.75</v>
      </c>
      <c r="BP28" s="45">
        <f>2*'Tabulky jízd'!BO$5*Vzdálenosti!$D$110-Vzdálenosti!$D$110*IF('Tabulky jízd'!BO$5&gt;0,"1","0")</f>
        <v>0</v>
      </c>
      <c r="BQ28" s="45">
        <f>2*'Tabulky jízd'!BP$5*Vzdálenosti!$D$110-Vzdálenosti!$D$110*IF('Tabulky jízd'!BP$5&gt;0,"1","0")</f>
        <v>0</v>
      </c>
      <c r="BR28" s="45">
        <f>2*'Tabulky jízd'!BQ$5*Vzdálenosti!$D$110-Vzdálenosti!$D$110*IF('Tabulky jízd'!BQ$5&gt;0,"1","0")</f>
        <v>4001.25</v>
      </c>
      <c r="BS28" s="45">
        <f>2*'Tabulky jízd'!BR$5*Vzdálenosti!$D$110-Vzdálenosti!$D$110*IF('Tabulky jízd'!BR$5&gt;0,"1","0")</f>
        <v>0</v>
      </c>
      <c r="BT28" s="45">
        <f>2*'Tabulky jízd'!BS$5*Vzdálenosti!$D$110-Vzdálenosti!$D$110*IF('Tabulky jízd'!BS$5&gt;0,"1","0")</f>
        <v>0</v>
      </c>
      <c r="BU28" s="45">
        <f>2*'Tabulky jízd'!BT$5*Vzdálenosti!$D$110-Vzdálenosti!$D$110*IF('Tabulky jízd'!BT$5&gt;0,"1","0")</f>
        <v>1818.75</v>
      </c>
      <c r="BV28" s="45">
        <f>2*'Tabulky jízd'!BU$5*Vzdálenosti!$D$110-Vzdálenosti!$D$110*IF('Tabulky jízd'!BU$5&gt;0,"1","0")</f>
        <v>0</v>
      </c>
      <c r="BW28" s="45">
        <f>2*'Tabulky jízd'!BV$5*Vzdálenosti!$D$110-Vzdálenosti!$D$110*IF('Tabulky jízd'!BV$5&gt;0,"1","0")</f>
        <v>0</v>
      </c>
      <c r="BX28" s="45">
        <f>2*'Tabulky jízd'!BW$5*Vzdálenosti!$D$110-Vzdálenosti!$D$110*IF('Tabulky jízd'!BW$5&gt;0,"1","0")</f>
        <v>2303.75</v>
      </c>
      <c r="BY28" s="45">
        <f>2*'Tabulky jízd'!BX$5*Vzdálenosti!$D$110-Vzdálenosti!$D$110*IF('Tabulky jízd'!BX$5&gt;0,"1","0")</f>
        <v>0</v>
      </c>
      <c r="BZ28" s="45">
        <f>2*'Tabulky jízd'!BY$5*Vzdálenosti!$D$110-Vzdálenosti!$D$110*IF('Tabulky jízd'!BY$5&gt;0,"1","0")</f>
        <v>0</v>
      </c>
      <c r="CA28" s="45">
        <f>2*'Tabulky jízd'!BZ$5*Vzdálenosti!$D$110-Vzdálenosti!$D$110*IF('Tabulky jízd'!BZ$5&gt;0,"1","0")</f>
        <v>4486.25</v>
      </c>
      <c r="CB28" s="45">
        <f>2*'Tabulky jízd'!CA$5*Vzdálenosti!$D$110-Vzdálenosti!$D$110*IF('Tabulky jízd'!CA$5&gt;0,"1","0")</f>
        <v>0</v>
      </c>
      <c r="CC28" s="45">
        <f>2*'Tabulky jízd'!CB$5*Vzdálenosti!$D$110-Vzdálenosti!$D$110*IF('Tabulky jízd'!CB$5&gt;0,"1","0")</f>
        <v>0</v>
      </c>
      <c r="CD28" s="45">
        <f>2*'Tabulky jízd'!CC$5*Vzdálenosti!$D$110-Vzdálenosti!$D$110*IF('Tabulky jízd'!CC$5&gt;0,"1","0")</f>
        <v>4001.25</v>
      </c>
      <c r="CE28" s="45">
        <f>2*'Tabulky jízd'!CD$5*Vzdálenosti!$D$110-Vzdálenosti!$D$110*IF('Tabulky jízd'!CD$5&gt;0,"1","0")</f>
        <v>0</v>
      </c>
      <c r="CF28" s="45">
        <f>2*'Tabulky jízd'!CE$5*Vzdálenosti!$D$110-Vzdálenosti!$D$110*IF('Tabulky jízd'!CE$5&gt;0,"1","0")</f>
        <v>0</v>
      </c>
      <c r="CG28" s="45">
        <f>2*'Tabulky jízd'!CF$5*Vzdálenosti!$D$110-Vzdálenosti!$D$110*IF('Tabulky jízd'!CF$5&gt;0,"1","0")</f>
        <v>3758.75</v>
      </c>
      <c r="CH28" s="45">
        <f>2*'Tabulky jízd'!CG$5*Vzdálenosti!$D$110-Vzdálenosti!$D$110*IF('Tabulky jízd'!CG$5&gt;0,"1","0")</f>
        <v>0</v>
      </c>
      <c r="CI28" s="45">
        <f>2*'Tabulky jízd'!CH$5*Vzdálenosti!$D$110-Vzdálenosti!$D$110*IF('Tabulky jízd'!CH$5&gt;0,"1","0")</f>
        <v>0</v>
      </c>
      <c r="CJ28" s="45">
        <f>2*'Tabulky jízd'!CI$5*Vzdálenosti!$D$110-Vzdálenosti!$D$110*IF('Tabulky jízd'!CI$5&gt;0,"1","0")</f>
        <v>1818.75</v>
      </c>
      <c r="CK28" s="45">
        <f>2*'Tabulky jízd'!CJ$5*Vzdálenosti!$D$110-Vzdálenosti!$D$110*IF('Tabulky jízd'!CJ$5&gt;0,"1","0")</f>
        <v>0</v>
      </c>
      <c r="CL28" s="45">
        <f>2*'Tabulky jízd'!CK$5*Vzdálenosti!$D$110-Vzdálenosti!$D$110*IF('Tabulky jízd'!CK$5&gt;0,"1","0")</f>
        <v>0</v>
      </c>
      <c r="CM28" s="45">
        <f>2*'Tabulky jízd'!CL$5*Vzdálenosti!$D$110-Vzdálenosti!$D$110*IF('Tabulky jízd'!CL$5&gt;0,"1","0")</f>
        <v>848.75</v>
      </c>
      <c r="CN28" s="45">
        <f>2*'Tabulky jízd'!CM$5*Vzdálenosti!$D$110-Vzdálenosti!$D$110*IF('Tabulky jízd'!CM$5&gt;0,"1","0")</f>
        <v>0</v>
      </c>
      <c r="CO28" s="45">
        <f>2*'Tabulky jízd'!CN$5*Vzdálenosti!$D$110-Vzdálenosti!$D$110*IF('Tabulky jízd'!CN$5&gt;0,"1","0")</f>
        <v>0</v>
      </c>
      <c r="CP28" s="45">
        <f>2*'Tabulky jízd'!CO$5*Vzdálenosti!$D$110-Vzdálenosti!$D$110*IF('Tabulky jízd'!CO$5&gt;0,"1","0")</f>
        <v>0</v>
      </c>
      <c r="CQ28" s="45">
        <f>2*'Tabulky jízd'!CP$5*Vzdálenosti!$D$110-Vzdálenosti!$D$110*IF('Tabulky jízd'!CP$5&gt;0,"1","0")</f>
        <v>0</v>
      </c>
      <c r="CR28" s="45">
        <f>2*'Tabulky jízd'!CQ$5*Vzdálenosti!$D$110-Vzdálenosti!$D$110*IF('Tabulky jízd'!CQ$5&gt;0,"1","0")</f>
        <v>0</v>
      </c>
      <c r="CS28" s="45">
        <f>2*'Tabulky jízd'!CR$5*Vzdálenosti!$D$110-Vzdálenosti!$D$110*IF('Tabulky jízd'!CR$5&gt;0,"1","0")</f>
        <v>2061.25</v>
      </c>
      <c r="CT28" s="45">
        <f>2*'Tabulky jízd'!CS$5*Vzdálenosti!$D$110-Vzdálenosti!$D$110*IF('Tabulky jízd'!CS$5&gt;0,"1","0")</f>
        <v>0</v>
      </c>
      <c r="CU28" s="45">
        <f>2*'Tabulky jízd'!CT$5*Vzdálenosti!$D$110-Vzdálenosti!$D$110*IF('Tabulky jízd'!CT$5&gt;0,"1","0")</f>
        <v>0</v>
      </c>
      <c r="CV28" s="45">
        <f>2*'Tabulky jízd'!CU$5*Vzdálenosti!$D$110-Vzdálenosti!$D$110*IF('Tabulky jízd'!CU$5&gt;0,"1","0")</f>
        <v>2788.75</v>
      </c>
      <c r="CW28" s="45">
        <f>2*'Tabulky jízd'!CV$5*Vzdálenosti!$D$110-Vzdálenosti!$D$110*IF('Tabulky jízd'!CV$5&gt;0,"1","0")</f>
        <v>0</v>
      </c>
      <c r="CX28" s="47">
        <f t="shared" si="7"/>
        <v>91786.25</v>
      </c>
      <c r="CY28" s="47" t="s">
        <v>64</v>
      </c>
      <c r="CZ28" s="28">
        <f>Vzdálenosti!$D$114</f>
        <v>53.426428525202738</v>
      </c>
      <c r="DA28" s="79">
        <f t="shared" si="8"/>
        <v>49038.115252213895</v>
      </c>
      <c r="DB28" s="224">
        <f>SUM(DA28:DA31)</f>
        <v>101189.33842223388</v>
      </c>
    </row>
    <row r="29" spans="1:109" s="15" customFormat="1" x14ac:dyDescent="0.25">
      <c r="A29" s="230"/>
      <c r="B29" s="45" t="s">
        <v>54</v>
      </c>
      <c r="C29" s="45" t="s">
        <v>4</v>
      </c>
      <c r="D29" s="135" t="s">
        <v>312</v>
      </c>
      <c r="E29" s="45" t="s">
        <v>60</v>
      </c>
      <c r="F29" s="45">
        <v>1</v>
      </c>
      <c r="G29" s="45"/>
      <c r="H29" s="47"/>
      <c r="I29" s="45">
        <f>2*'Tabulky jízd'!H$5*Vzdálenosti!$E$110-Vzdálenosti!$E$110*IF('Tabulky jízd'!H$5&gt;0,"1","0")</f>
        <v>0</v>
      </c>
      <c r="J29" s="45">
        <f>2*'Tabulky jízd'!I$5*Vzdálenosti!$E$110-Vzdálenosti!$E$110*IF('Tabulky jízd'!I$5&gt;0,"1","0")</f>
        <v>3820.5</v>
      </c>
      <c r="K29" s="45">
        <f>2*'Tabulky jízd'!J$5*Vzdálenosti!$E$110-Vzdálenosti!$E$110*IF('Tabulky jízd'!J$5&gt;0,"1","0")</f>
        <v>0</v>
      </c>
      <c r="L29" s="45">
        <f>2*'Tabulky jízd'!K$5*Vzdálenosti!$E$110-Vzdálenosti!$E$110*IF('Tabulky jízd'!K$5&gt;0,"1","0")</f>
        <v>0</v>
      </c>
      <c r="M29" s="45">
        <f>2*'Tabulky jízd'!L$5*Vzdálenosti!$E$110-Vzdálenosti!$E$110*IF('Tabulky jízd'!L$5&gt;0,"1","0")</f>
        <v>3537.5</v>
      </c>
      <c r="N29" s="45">
        <f>2*'Tabulky jízd'!M$5*Vzdálenosti!$E$110-Vzdálenosti!$E$110*IF('Tabulky jízd'!M$5&gt;0,"1","0")</f>
        <v>0</v>
      </c>
      <c r="O29" s="45">
        <f>2*'Tabulky jízd'!N$5*Vzdálenosti!$E$110-Vzdálenosti!$E$110*IF('Tabulky jízd'!N$5&gt;0,"1","0")</f>
        <v>0</v>
      </c>
      <c r="P29" s="45">
        <f>2*'Tabulky jízd'!O$5*Vzdálenosti!$E$110-Vzdálenosti!$E$110*IF('Tabulky jízd'!O$5&gt;0,"1","0")</f>
        <v>4669.5</v>
      </c>
      <c r="Q29" s="45">
        <f>2*'Tabulky jízd'!P$5*Vzdálenosti!$E$110-Vzdálenosti!$E$110*IF('Tabulky jízd'!P$5&gt;0,"1","0")</f>
        <v>0</v>
      </c>
      <c r="R29" s="45">
        <f>2*'Tabulky jízd'!Q$5*Vzdálenosti!$E$110-Vzdálenosti!$E$110*IF('Tabulky jízd'!Q$5&gt;0,"1","0")</f>
        <v>0</v>
      </c>
      <c r="S29" s="45">
        <f>2*'Tabulky jízd'!R$5*Vzdálenosti!$E$110-Vzdálenosti!$E$110*IF('Tabulky jízd'!R$5&gt;0,"1","0")</f>
        <v>4669.5</v>
      </c>
      <c r="T29" s="45">
        <f>2*'Tabulky jízd'!S$5*Vzdálenosti!$E$110-Vzdálenosti!$E$110*IF('Tabulky jízd'!S$5&gt;0,"1","0")</f>
        <v>0</v>
      </c>
      <c r="U29" s="45">
        <f>2*'Tabulky jízd'!T$5*Vzdálenosti!$E$110-Vzdálenosti!$E$110*IF('Tabulky jízd'!T$5&gt;0,"1","0")</f>
        <v>0</v>
      </c>
      <c r="V29" s="45">
        <f>2*'Tabulky jízd'!U$5*Vzdálenosti!$E$110-Vzdálenosti!$E$110*IF('Tabulky jízd'!U$5&gt;0,"1","0")</f>
        <v>4669.5</v>
      </c>
      <c r="W29" s="45">
        <f>2*'Tabulky jízd'!V$5*Vzdálenosti!$E$110-Vzdálenosti!$E$110*IF('Tabulky jízd'!V$5&gt;0,"1","0")</f>
        <v>0</v>
      </c>
      <c r="X29" s="45">
        <f>2*'Tabulky jízd'!W$5*Vzdálenosti!$E$110-Vzdálenosti!$E$110*IF('Tabulky jízd'!W$5&gt;0,"1","0")</f>
        <v>0</v>
      </c>
      <c r="Y29" s="45">
        <f>2*'Tabulky jízd'!X$5*Vzdálenosti!$E$110-Vzdálenosti!$E$110*IF('Tabulky jízd'!X$5&gt;0,"1","0")</f>
        <v>4103.5</v>
      </c>
      <c r="Z29" s="45">
        <f>2*'Tabulky jízd'!Y$5*Vzdálenosti!$E$110-Vzdálenosti!$E$110*IF('Tabulky jízd'!Y$5&gt;0,"1","0")</f>
        <v>0</v>
      </c>
      <c r="AA29" s="45">
        <f>2*'Tabulky jízd'!Z$5*Vzdálenosti!$E$110-Vzdálenosti!$E$110*IF('Tabulky jízd'!Z$5&gt;0,"1","0")</f>
        <v>0</v>
      </c>
      <c r="AB29" s="45">
        <f>2*'Tabulky jízd'!AA$5*Vzdálenosti!$E$110-Vzdálenosti!$E$110*IF('Tabulky jízd'!AA$5&gt;0,"1","0")</f>
        <v>5235.5</v>
      </c>
      <c r="AC29" s="45">
        <f>2*'Tabulky jízd'!AB$5*Vzdálenosti!$E$110-Vzdálenosti!$E$110*IF('Tabulky jízd'!AB$5&gt;0,"1","0")</f>
        <v>0</v>
      </c>
      <c r="AD29" s="45">
        <f>2*'Tabulky jízd'!AC$5*Vzdálenosti!$E$110-Vzdálenosti!$E$110*IF('Tabulky jízd'!AC$5&gt;0,"1","0")</f>
        <v>0</v>
      </c>
      <c r="AE29" s="45">
        <f>2*'Tabulky jízd'!AD$5*Vzdálenosti!$E$110-Vzdálenosti!$E$110*IF('Tabulky jízd'!AD$5&gt;0,"1","0")</f>
        <v>4952.5</v>
      </c>
      <c r="AF29" s="45">
        <f>2*'Tabulky jízd'!AE$5*Vzdálenosti!$E$110-Vzdálenosti!$E$110*IF('Tabulky jízd'!AE$5&gt;0,"1","0")</f>
        <v>0</v>
      </c>
      <c r="AG29" s="45">
        <f>2*'Tabulky jízd'!AF$5*Vzdálenosti!$E$110-Vzdálenosti!$E$110*IF('Tabulky jízd'!AF$5&gt;0,"1","0")</f>
        <v>0</v>
      </c>
      <c r="AH29" s="45">
        <f>2*'Tabulky jízd'!AG$5*Vzdálenosti!$E$110-Vzdálenosti!$E$110*IF('Tabulky jízd'!AG$5&gt;0,"1","0")</f>
        <v>0</v>
      </c>
      <c r="AI29" s="45">
        <f>2*'Tabulky jízd'!AH$5*Vzdálenosti!$E$110-Vzdálenosti!$E$110*IF('Tabulky jízd'!AH$5&gt;0,"1","0")</f>
        <v>0</v>
      </c>
      <c r="AJ29" s="45">
        <f>2*'Tabulky jízd'!AI$5*Vzdálenosti!$E$110-Vzdálenosti!$E$110*IF('Tabulky jízd'!AI$5&gt;0,"1","0")</f>
        <v>0</v>
      </c>
      <c r="AK29" s="45">
        <f>2*'Tabulky jízd'!AJ$5*Vzdálenosti!$E$110-Vzdálenosti!$E$110*IF('Tabulky jízd'!AJ$5&gt;0,"1","0")</f>
        <v>3254.5</v>
      </c>
      <c r="AL29" s="45">
        <f>2*'Tabulky jízd'!AK$5*Vzdálenosti!$E$110-Vzdálenosti!$E$110*IF('Tabulky jízd'!AK$5&gt;0,"1","0")</f>
        <v>0</v>
      </c>
      <c r="AM29" s="45">
        <f>2*'Tabulky jízd'!AL$5*Vzdálenosti!$E$110-Vzdálenosti!$E$110*IF('Tabulky jízd'!AL$5&gt;0,"1","0")</f>
        <v>0</v>
      </c>
      <c r="AN29" s="45">
        <f>2*'Tabulky jízd'!AM$5*Vzdálenosti!$E$110-Vzdálenosti!$E$110*IF('Tabulky jízd'!AM$5&gt;0,"1","0")</f>
        <v>2122.5</v>
      </c>
      <c r="AO29" s="45">
        <f>2*'Tabulky jízd'!AN$5*Vzdálenosti!$E$110-Vzdálenosti!$E$110*IF('Tabulky jízd'!AN$5&gt;0,"1","0")</f>
        <v>0</v>
      </c>
      <c r="AP29" s="45">
        <f>2*'Tabulky jízd'!AO$5*Vzdálenosti!$E$110-Vzdálenosti!$E$110*IF('Tabulky jízd'!AO$5&gt;0,"1","0")</f>
        <v>0</v>
      </c>
      <c r="AQ29" s="45">
        <f>2*'Tabulky jízd'!AP$5*Vzdálenosti!$E$110-Vzdálenosti!$E$110*IF('Tabulky jízd'!AP$5&gt;0,"1","0")</f>
        <v>3254.5</v>
      </c>
      <c r="AR29" s="45">
        <f>2*'Tabulky jízd'!AQ$5*Vzdálenosti!$E$110-Vzdálenosti!$E$110*IF('Tabulky jízd'!AQ$5&gt;0,"1","0")</f>
        <v>0</v>
      </c>
      <c r="AS29" s="45">
        <f>2*'Tabulky jízd'!AR$5*Vzdálenosti!$E$110-Vzdálenosti!$E$110*IF('Tabulky jízd'!AR$5&gt;0,"1","0")</f>
        <v>0</v>
      </c>
      <c r="AT29" s="45">
        <f>2*'Tabulky jízd'!AS$5*Vzdálenosti!$E$110-Vzdálenosti!$E$110*IF('Tabulky jízd'!AS$5&gt;0,"1","0")</f>
        <v>3537.5</v>
      </c>
      <c r="AU29" s="45">
        <f>2*'Tabulky jízd'!AT$5*Vzdálenosti!$E$110-Vzdálenosti!$E$110*IF('Tabulky jízd'!AT$5&gt;0,"1","0")</f>
        <v>0</v>
      </c>
      <c r="AV29" s="45">
        <f>2*'Tabulky jízd'!AU$5*Vzdálenosti!$E$110-Vzdálenosti!$E$110*IF('Tabulky jízd'!AU$5&gt;0,"1","0")</f>
        <v>0</v>
      </c>
      <c r="AW29" s="45">
        <f>2*'Tabulky jízd'!AV$5*Vzdálenosti!$E$110-Vzdálenosti!$E$110*IF('Tabulky jízd'!AV$5&gt;0,"1","0")</f>
        <v>4103.5</v>
      </c>
      <c r="AX29" s="45">
        <f>2*'Tabulky jízd'!AW$5*Vzdálenosti!$E$110-Vzdálenosti!$E$110*IF('Tabulky jízd'!AW$5&gt;0,"1","0")</f>
        <v>0</v>
      </c>
      <c r="AY29" s="45">
        <f>2*'Tabulky jízd'!AX$5*Vzdálenosti!$E$110-Vzdálenosti!$E$110*IF('Tabulky jízd'!AX$5&gt;0,"1","0")</f>
        <v>0</v>
      </c>
      <c r="AZ29" s="45">
        <f>2*'Tabulky jízd'!AY$5*Vzdálenosti!$E$110-Vzdálenosti!$E$110*IF('Tabulky jízd'!AY$5&gt;0,"1","0")</f>
        <v>4952.5</v>
      </c>
      <c r="BA29" s="45">
        <f>2*'Tabulky jízd'!AZ$5*Vzdálenosti!$E$110-Vzdálenosti!$E$110*IF('Tabulky jízd'!AZ$5&gt;0,"1","0")</f>
        <v>0</v>
      </c>
      <c r="BB29" s="45">
        <f>2*'Tabulky jízd'!BA$5*Vzdálenosti!$E$110-Vzdálenosti!$E$110*IF('Tabulky jízd'!BA$5&gt;0,"1","0")</f>
        <v>0</v>
      </c>
      <c r="BC29" s="45">
        <f>2*'Tabulky jízd'!BB$5*Vzdálenosti!$E$110-Vzdálenosti!$E$110*IF('Tabulky jízd'!BB$5&gt;0,"1","0")</f>
        <v>4669.5</v>
      </c>
      <c r="BD29" s="45">
        <f>2*'Tabulky jízd'!BC$5*Vzdálenosti!$E$110-Vzdálenosti!$E$110*IF('Tabulky jízd'!BC$5&gt;0,"1","0")</f>
        <v>0</v>
      </c>
      <c r="BE29" s="45">
        <f>2*'Tabulky jízd'!BD$5*Vzdálenosti!$E$110-Vzdálenosti!$E$110*IF('Tabulky jízd'!BD$5&gt;0,"1","0")</f>
        <v>0</v>
      </c>
      <c r="BF29" s="45">
        <f>2*'Tabulky jízd'!BE$5*Vzdálenosti!$E$110-Vzdálenosti!$E$110*IF('Tabulky jízd'!BE$5&gt;0,"1","0")</f>
        <v>4386.5</v>
      </c>
      <c r="BG29" s="45">
        <f>2*'Tabulky jízd'!BF$5*Vzdálenosti!$E$110-Vzdálenosti!$E$110*IF('Tabulky jízd'!BF$5&gt;0,"1","0")</f>
        <v>0</v>
      </c>
      <c r="BH29" s="45">
        <f>2*'Tabulky jízd'!BG$5*Vzdálenosti!$E$110-Vzdálenosti!$E$110*IF('Tabulky jízd'!BG$5&gt;0,"1","0")</f>
        <v>0</v>
      </c>
      <c r="BI29" s="45">
        <f>2*'Tabulky jízd'!BH$5*Vzdálenosti!$E$110-Vzdálenosti!$E$110*IF('Tabulky jízd'!BH$5&gt;0,"1","0")</f>
        <v>3537.5</v>
      </c>
      <c r="BJ29" s="45">
        <f>2*'Tabulky jízd'!BI$5*Vzdálenosti!$E$110-Vzdálenosti!$E$110*IF('Tabulky jízd'!BI$5&gt;0,"1","0")</f>
        <v>0</v>
      </c>
      <c r="BK29" s="45">
        <f>2*'Tabulky jízd'!BJ$5*Vzdálenosti!$E$110-Vzdálenosti!$E$110*IF('Tabulky jízd'!BJ$5&gt;0,"1","0")</f>
        <v>0</v>
      </c>
      <c r="BL29" s="45">
        <f>2*'Tabulky jízd'!BK$5*Vzdálenosti!$E$110-Vzdálenosti!$E$110*IF('Tabulky jízd'!BK$5&gt;0,"1","0")</f>
        <v>4669.5</v>
      </c>
      <c r="BM29" s="45">
        <f>2*'Tabulky jízd'!BL$5*Vzdálenosti!$E$110-Vzdálenosti!$E$110*IF('Tabulky jízd'!BL$5&gt;0,"1","0")</f>
        <v>0</v>
      </c>
      <c r="BN29" s="45">
        <f>2*'Tabulky jízd'!BM$5*Vzdálenosti!$E$110-Vzdálenosti!$E$110*IF('Tabulky jízd'!BM$5&gt;0,"1","0")</f>
        <v>0</v>
      </c>
      <c r="BO29" s="45">
        <f>2*'Tabulky jízd'!BN$5*Vzdálenosti!$E$110-Vzdálenosti!$E$110*IF('Tabulky jízd'!BN$5&gt;0,"1","0")</f>
        <v>424.5</v>
      </c>
      <c r="BP29" s="45">
        <f>2*'Tabulky jízd'!BO$5*Vzdálenosti!$E$110-Vzdálenosti!$E$110*IF('Tabulky jízd'!BO$5&gt;0,"1","0")</f>
        <v>0</v>
      </c>
      <c r="BQ29" s="45">
        <f>2*'Tabulky jízd'!BP$5*Vzdálenosti!$E$110-Vzdálenosti!$E$110*IF('Tabulky jízd'!BP$5&gt;0,"1","0")</f>
        <v>0</v>
      </c>
      <c r="BR29" s="45">
        <f>2*'Tabulky jízd'!BQ$5*Vzdálenosti!$E$110-Vzdálenosti!$E$110*IF('Tabulky jízd'!BQ$5&gt;0,"1","0")</f>
        <v>4669.5</v>
      </c>
      <c r="BS29" s="45">
        <f>2*'Tabulky jízd'!BR$5*Vzdálenosti!$E$110-Vzdálenosti!$E$110*IF('Tabulky jízd'!BR$5&gt;0,"1","0")</f>
        <v>0</v>
      </c>
      <c r="BT29" s="45">
        <f>2*'Tabulky jízd'!BS$5*Vzdálenosti!$E$110-Vzdálenosti!$E$110*IF('Tabulky jízd'!BS$5&gt;0,"1","0")</f>
        <v>0</v>
      </c>
      <c r="BU29" s="45">
        <f>2*'Tabulky jízd'!BT$5*Vzdálenosti!$E$110-Vzdálenosti!$E$110*IF('Tabulky jízd'!BT$5&gt;0,"1","0")</f>
        <v>2122.5</v>
      </c>
      <c r="BV29" s="45">
        <f>2*'Tabulky jízd'!BU$5*Vzdálenosti!$E$110-Vzdálenosti!$E$110*IF('Tabulky jízd'!BU$5&gt;0,"1","0")</f>
        <v>0</v>
      </c>
      <c r="BW29" s="45">
        <f>2*'Tabulky jízd'!BV$5*Vzdálenosti!$E$110-Vzdálenosti!$E$110*IF('Tabulky jízd'!BV$5&gt;0,"1","0")</f>
        <v>0</v>
      </c>
      <c r="BX29" s="45">
        <f>2*'Tabulky jízd'!BW$5*Vzdálenosti!$E$110-Vzdálenosti!$E$110*IF('Tabulky jízd'!BW$5&gt;0,"1","0")</f>
        <v>2688.5</v>
      </c>
      <c r="BY29" s="45">
        <f>2*'Tabulky jízd'!BX$5*Vzdálenosti!$E$110-Vzdálenosti!$E$110*IF('Tabulky jízd'!BX$5&gt;0,"1","0")</f>
        <v>0</v>
      </c>
      <c r="BZ29" s="45">
        <f>2*'Tabulky jízd'!BY$5*Vzdálenosti!$E$110-Vzdálenosti!$E$110*IF('Tabulky jízd'!BY$5&gt;0,"1","0")</f>
        <v>0</v>
      </c>
      <c r="CA29" s="45">
        <f>2*'Tabulky jízd'!BZ$5*Vzdálenosti!$E$110-Vzdálenosti!$E$110*IF('Tabulky jízd'!BZ$5&gt;0,"1","0")</f>
        <v>5235.5</v>
      </c>
      <c r="CB29" s="45">
        <f>2*'Tabulky jízd'!CA$5*Vzdálenosti!$E$110-Vzdálenosti!$E$110*IF('Tabulky jízd'!CA$5&gt;0,"1","0")</f>
        <v>0</v>
      </c>
      <c r="CC29" s="45">
        <f>2*'Tabulky jízd'!CB$5*Vzdálenosti!$E$110-Vzdálenosti!$E$110*IF('Tabulky jízd'!CB$5&gt;0,"1","0")</f>
        <v>0</v>
      </c>
      <c r="CD29" s="45">
        <f>2*'Tabulky jízd'!CC$5*Vzdálenosti!$E$110-Vzdálenosti!$E$110*IF('Tabulky jízd'!CC$5&gt;0,"1","0")</f>
        <v>4669.5</v>
      </c>
      <c r="CE29" s="45">
        <f>2*'Tabulky jízd'!CD$5*Vzdálenosti!$E$110-Vzdálenosti!$E$110*IF('Tabulky jízd'!CD$5&gt;0,"1","0")</f>
        <v>0</v>
      </c>
      <c r="CF29" s="45">
        <f>2*'Tabulky jízd'!CE$5*Vzdálenosti!$E$110-Vzdálenosti!$E$110*IF('Tabulky jízd'!CE$5&gt;0,"1","0")</f>
        <v>0</v>
      </c>
      <c r="CG29" s="45">
        <f>2*'Tabulky jízd'!CF$5*Vzdálenosti!$E$110-Vzdálenosti!$E$110*IF('Tabulky jízd'!CF$5&gt;0,"1","0")</f>
        <v>4386.5</v>
      </c>
      <c r="CH29" s="45">
        <f>2*'Tabulky jízd'!CG$5*Vzdálenosti!$E$110-Vzdálenosti!$E$110*IF('Tabulky jízd'!CG$5&gt;0,"1","0")</f>
        <v>0</v>
      </c>
      <c r="CI29" s="45">
        <f>2*'Tabulky jízd'!CH$5*Vzdálenosti!$E$110-Vzdálenosti!$E$110*IF('Tabulky jízd'!CH$5&gt;0,"1","0")</f>
        <v>0</v>
      </c>
      <c r="CJ29" s="45">
        <f>2*'Tabulky jízd'!CI$5*Vzdálenosti!$E$110-Vzdálenosti!$E$110*IF('Tabulky jízd'!CI$5&gt;0,"1","0")</f>
        <v>2122.5</v>
      </c>
      <c r="CK29" s="45">
        <f>2*'Tabulky jízd'!CJ$5*Vzdálenosti!$E$110-Vzdálenosti!$E$110*IF('Tabulky jízd'!CJ$5&gt;0,"1","0")</f>
        <v>0</v>
      </c>
      <c r="CL29" s="45">
        <f>2*'Tabulky jízd'!CK$5*Vzdálenosti!$E$110-Vzdálenosti!$E$110*IF('Tabulky jízd'!CK$5&gt;0,"1","0")</f>
        <v>0</v>
      </c>
      <c r="CM29" s="45">
        <f>2*'Tabulky jízd'!CL$5*Vzdálenosti!$E$110-Vzdálenosti!$E$110*IF('Tabulky jízd'!CL$5&gt;0,"1","0")</f>
        <v>990.5</v>
      </c>
      <c r="CN29" s="45">
        <f>2*'Tabulky jízd'!CM$5*Vzdálenosti!$E$110-Vzdálenosti!$E$110*IF('Tabulky jízd'!CM$5&gt;0,"1","0")</f>
        <v>0</v>
      </c>
      <c r="CO29" s="45">
        <f>2*'Tabulky jízd'!CN$5*Vzdálenosti!$E$110-Vzdálenosti!$E$110*IF('Tabulky jízd'!CN$5&gt;0,"1","0")</f>
        <v>0</v>
      </c>
      <c r="CP29" s="45">
        <f>2*'Tabulky jízd'!CO$5*Vzdálenosti!$E$110-Vzdálenosti!$E$110*IF('Tabulky jízd'!CO$5&gt;0,"1","0")</f>
        <v>0</v>
      </c>
      <c r="CQ29" s="45">
        <f>2*'Tabulky jízd'!CP$5*Vzdálenosti!$E$110-Vzdálenosti!$E$110*IF('Tabulky jízd'!CP$5&gt;0,"1","0")</f>
        <v>0</v>
      </c>
      <c r="CR29" s="45">
        <f>2*'Tabulky jízd'!CQ$5*Vzdálenosti!$E$110-Vzdálenosti!$E$110*IF('Tabulky jízd'!CQ$5&gt;0,"1","0")</f>
        <v>0</v>
      </c>
      <c r="CS29" s="45">
        <f>2*'Tabulky jízd'!CR$5*Vzdálenosti!$E$110-Vzdálenosti!$E$110*IF('Tabulky jízd'!CR$5&gt;0,"1","0")</f>
        <v>2405.5</v>
      </c>
      <c r="CT29" s="45">
        <f>2*'Tabulky jízd'!CS$5*Vzdálenosti!$E$110-Vzdálenosti!$E$110*IF('Tabulky jízd'!CS$5&gt;0,"1","0")</f>
        <v>0</v>
      </c>
      <c r="CU29" s="45">
        <f>2*'Tabulky jízd'!CT$5*Vzdálenosti!$E$110-Vzdálenosti!$E$110*IF('Tabulky jízd'!CT$5&gt;0,"1","0")</f>
        <v>0</v>
      </c>
      <c r="CV29" s="45">
        <f>2*'Tabulky jízd'!CU$5*Vzdálenosti!$E$110-Vzdálenosti!$E$110*IF('Tabulky jízd'!CU$5&gt;0,"1","0")</f>
        <v>3254.5</v>
      </c>
      <c r="CW29" s="45">
        <f>2*'Tabulky jízd'!CV$5*Vzdálenosti!$E$110-Vzdálenosti!$E$110*IF('Tabulky jízd'!CV$5&gt;0,"1","0")</f>
        <v>0</v>
      </c>
      <c r="CX29" s="47">
        <f t="shared" si="7"/>
        <v>107115.5</v>
      </c>
      <c r="CY29" s="47" t="s">
        <v>54</v>
      </c>
      <c r="CZ29" s="28">
        <f>Vzdálenosti!$E$114</f>
        <v>23.339289282201047</v>
      </c>
      <c r="DA29" s="79">
        <f t="shared" si="8"/>
        <v>24999.996411076063</v>
      </c>
      <c r="DB29" s="224"/>
    </row>
    <row r="30" spans="1:109" s="15" customFormat="1" x14ac:dyDescent="0.25">
      <c r="A30" s="230"/>
      <c r="B30" s="45" t="s">
        <v>54</v>
      </c>
      <c r="C30" s="45" t="s">
        <v>4</v>
      </c>
      <c r="D30" s="135" t="s">
        <v>312</v>
      </c>
      <c r="E30" s="45" t="s">
        <v>60</v>
      </c>
      <c r="F30" s="45">
        <v>1</v>
      </c>
      <c r="G30" s="45"/>
      <c r="H30" s="47"/>
      <c r="I30" s="45">
        <f>2*'Tabulky jízd'!H$5*Vzdálenosti!$F$110-Vzdálenosti!$F$110*IF('Tabulky jízd'!H$5&gt;0,"1","0")</f>
        <v>0</v>
      </c>
      <c r="J30" s="45">
        <f>2*'Tabulky jízd'!I$5*Vzdálenosti!$F$110-Vzdálenosti!$F$110*IF('Tabulky jízd'!I$5&gt;0,"1","0")</f>
        <v>4063.5</v>
      </c>
      <c r="K30" s="45">
        <f>2*'Tabulky jízd'!J$5*Vzdálenosti!$F$110-Vzdálenosti!$F$110*IF('Tabulky jízd'!J$5&gt;0,"1","0")</f>
        <v>0</v>
      </c>
      <c r="L30" s="45">
        <f>2*'Tabulky jízd'!K$5*Vzdálenosti!$F$110-Vzdálenosti!$F$110*IF('Tabulky jízd'!K$5&gt;0,"1","0")</f>
        <v>0</v>
      </c>
      <c r="M30" s="45">
        <f>2*'Tabulky jízd'!L$5*Vzdálenosti!$F$110-Vzdálenosti!$F$110*IF('Tabulky jízd'!L$5&gt;0,"1","0")</f>
        <v>3762.5</v>
      </c>
      <c r="N30" s="45">
        <f>2*'Tabulky jízd'!M$5*Vzdálenosti!$F$110-Vzdálenosti!$F$110*IF('Tabulky jízd'!M$5&gt;0,"1","0")</f>
        <v>0</v>
      </c>
      <c r="O30" s="45">
        <f>2*'Tabulky jízd'!N$5*Vzdálenosti!$F$110-Vzdálenosti!$F$110*IF('Tabulky jízd'!N$5&gt;0,"1","0")</f>
        <v>0</v>
      </c>
      <c r="P30" s="45">
        <f>2*'Tabulky jízd'!O$5*Vzdálenosti!$F$110-Vzdálenosti!$F$110*IF('Tabulky jízd'!O$5&gt;0,"1","0")</f>
        <v>4966.5</v>
      </c>
      <c r="Q30" s="45">
        <f>2*'Tabulky jízd'!P$5*Vzdálenosti!$F$110-Vzdálenosti!$F$110*IF('Tabulky jízd'!P$5&gt;0,"1","0")</f>
        <v>0</v>
      </c>
      <c r="R30" s="45">
        <f>2*'Tabulky jízd'!Q$5*Vzdálenosti!$F$110-Vzdálenosti!$F$110*IF('Tabulky jízd'!Q$5&gt;0,"1","0")</f>
        <v>0</v>
      </c>
      <c r="S30" s="45">
        <f>2*'Tabulky jízd'!R$5*Vzdálenosti!$F$110-Vzdálenosti!$F$110*IF('Tabulky jízd'!R$5&gt;0,"1","0")</f>
        <v>4966.5</v>
      </c>
      <c r="T30" s="45">
        <f>2*'Tabulky jízd'!S$5*Vzdálenosti!$F$110-Vzdálenosti!$F$110*IF('Tabulky jízd'!S$5&gt;0,"1","0")</f>
        <v>0</v>
      </c>
      <c r="U30" s="45">
        <f>2*'Tabulky jízd'!T$5*Vzdálenosti!$F$110-Vzdálenosti!$F$110*IF('Tabulky jízd'!T$5&gt;0,"1","0")</f>
        <v>0</v>
      </c>
      <c r="V30" s="45">
        <f>2*'Tabulky jízd'!U$5*Vzdálenosti!$F$110-Vzdálenosti!$F$110*IF('Tabulky jízd'!U$5&gt;0,"1","0")</f>
        <v>4966.5</v>
      </c>
      <c r="W30" s="45">
        <f>2*'Tabulky jízd'!V$5*Vzdálenosti!$F$110-Vzdálenosti!$F$110*IF('Tabulky jízd'!V$5&gt;0,"1","0")</f>
        <v>0</v>
      </c>
      <c r="X30" s="45">
        <f>2*'Tabulky jízd'!W$5*Vzdálenosti!$F$110-Vzdálenosti!$F$110*IF('Tabulky jízd'!W$5&gt;0,"1","0")</f>
        <v>0</v>
      </c>
      <c r="Y30" s="45">
        <f>2*'Tabulky jízd'!X$5*Vzdálenosti!$F$110-Vzdálenosti!$F$110*IF('Tabulky jízd'!X$5&gt;0,"1","0")</f>
        <v>4364.5</v>
      </c>
      <c r="Z30" s="45">
        <f>2*'Tabulky jízd'!Y$5*Vzdálenosti!$F$110-Vzdálenosti!$F$110*IF('Tabulky jízd'!Y$5&gt;0,"1","0")</f>
        <v>0</v>
      </c>
      <c r="AA30" s="45">
        <f>2*'Tabulky jízd'!Z$5*Vzdálenosti!$F$110-Vzdálenosti!$F$110*IF('Tabulky jízd'!Z$5&gt;0,"1","0")</f>
        <v>0</v>
      </c>
      <c r="AB30" s="45">
        <f>2*'Tabulky jízd'!AA$5*Vzdálenosti!$F$110-Vzdálenosti!$F$110*IF('Tabulky jízd'!AA$5&gt;0,"1","0")</f>
        <v>5568.5</v>
      </c>
      <c r="AC30" s="45">
        <f>2*'Tabulky jízd'!AB$5*Vzdálenosti!$F$110-Vzdálenosti!$F$110*IF('Tabulky jízd'!AB$5&gt;0,"1","0")</f>
        <v>0</v>
      </c>
      <c r="AD30" s="45">
        <f>2*'Tabulky jízd'!AC$5*Vzdálenosti!$F$110-Vzdálenosti!$F$110*IF('Tabulky jízd'!AC$5&gt;0,"1","0")</f>
        <v>0</v>
      </c>
      <c r="AE30" s="45">
        <f>2*'Tabulky jízd'!AD$5*Vzdálenosti!$F$110-Vzdálenosti!$F$110*IF('Tabulky jízd'!AD$5&gt;0,"1","0")</f>
        <v>5267.5</v>
      </c>
      <c r="AF30" s="45">
        <f>2*'Tabulky jízd'!AE$5*Vzdálenosti!$F$110-Vzdálenosti!$F$110*IF('Tabulky jízd'!AE$5&gt;0,"1","0")</f>
        <v>0</v>
      </c>
      <c r="AG30" s="45">
        <f>2*'Tabulky jízd'!AF$5*Vzdálenosti!$F$110-Vzdálenosti!$F$110*IF('Tabulky jízd'!AF$5&gt;0,"1","0")</f>
        <v>0</v>
      </c>
      <c r="AH30" s="45">
        <f>2*'Tabulky jízd'!AG$5*Vzdálenosti!$F$110-Vzdálenosti!$F$110*IF('Tabulky jízd'!AG$5&gt;0,"1","0")</f>
        <v>0</v>
      </c>
      <c r="AI30" s="45">
        <f>2*'Tabulky jízd'!AH$5*Vzdálenosti!$F$110-Vzdálenosti!$F$110*IF('Tabulky jízd'!AH$5&gt;0,"1","0")</f>
        <v>0</v>
      </c>
      <c r="AJ30" s="45">
        <f>2*'Tabulky jízd'!AI$5*Vzdálenosti!$F$110-Vzdálenosti!$F$110*IF('Tabulky jízd'!AI$5&gt;0,"1","0")</f>
        <v>0</v>
      </c>
      <c r="AK30" s="45">
        <f>2*'Tabulky jízd'!AJ$5*Vzdálenosti!$F$110-Vzdálenosti!$F$110*IF('Tabulky jízd'!AJ$5&gt;0,"1","0")</f>
        <v>3461.5</v>
      </c>
      <c r="AL30" s="45">
        <f>2*'Tabulky jízd'!AK$5*Vzdálenosti!$F$110-Vzdálenosti!$F$110*IF('Tabulky jízd'!AK$5&gt;0,"1","0")</f>
        <v>0</v>
      </c>
      <c r="AM30" s="45">
        <f>2*'Tabulky jízd'!AL$5*Vzdálenosti!$F$110-Vzdálenosti!$F$110*IF('Tabulky jízd'!AL$5&gt;0,"1","0")</f>
        <v>0</v>
      </c>
      <c r="AN30" s="45">
        <f>2*'Tabulky jízd'!AM$5*Vzdálenosti!$F$110-Vzdálenosti!$F$110*IF('Tabulky jízd'!AM$5&gt;0,"1","0")</f>
        <v>2257.5</v>
      </c>
      <c r="AO30" s="45">
        <f>2*'Tabulky jízd'!AN$5*Vzdálenosti!$F$110-Vzdálenosti!$F$110*IF('Tabulky jízd'!AN$5&gt;0,"1","0")</f>
        <v>0</v>
      </c>
      <c r="AP30" s="45">
        <f>2*'Tabulky jízd'!AO$5*Vzdálenosti!$F$110-Vzdálenosti!$F$110*IF('Tabulky jízd'!AO$5&gt;0,"1","0")</f>
        <v>0</v>
      </c>
      <c r="AQ30" s="45">
        <f>2*'Tabulky jízd'!AP$5*Vzdálenosti!$F$110-Vzdálenosti!$F$110*IF('Tabulky jízd'!AP$5&gt;0,"1","0")</f>
        <v>3461.5</v>
      </c>
      <c r="AR30" s="45">
        <f>2*'Tabulky jízd'!AQ$5*Vzdálenosti!$F$110-Vzdálenosti!$F$110*IF('Tabulky jízd'!AQ$5&gt;0,"1","0")</f>
        <v>0</v>
      </c>
      <c r="AS30" s="45">
        <f>2*'Tabulky jízd'!AR$5*Vzdálenosti!$F$110-Vzdálenosti!$F$110*IF('Tabulky jízd'!AR$5&gt;0,"1","0")</f>
        <v>0</v>
      </c>
      <c r="AT30" s="45">
        <f>2*'Tabulky jízd'!AS$5*Vzdálenosti!$F$110-Vzdálenosti!$F$110*IF('Tabulky jízd'!AS$5&gt;0,"1","0")</f>
        <v>3762.5</v>
      </c>
      <c r="AU30" s="45">
        <f>2*'Tabulky jízd'!AT$5*Vzdálenosti!$F$110-Vzdálenosti!$F$110*IF('Tabulky jízd'!AT$5&gt;0,"1","0")</f>
        <v>0</v>
      </c>
      <c r="AV30" s="45">
        <f>2*'Tabulky jízd'!AU$5*Vzdálenosti!$F$110-Vzdálenosti!$F$110*IF('Tabulky jízd'!AU$5&gt;0,"1","0")</f>
        <v>0</v>
      </c>
      <c r="AW30" s="45">
        <f>2*'Tabulky jízd'!AV$5*Vzdálenosti!$F$110-Vzdálenosti!$F$110*IF('Tabulky jízd'!AV$5&gt;0,"1","0")</f>
        <v>4364.5</v>
      </c>
      <c r="AX30" s="45">
        <f>2*'Tabulky jízd'!AW$5*Vzdálenosti!$F$110-Vzdálenosti!$F$110*IF('Tabulky jízd'!AW$5&gt;0,"1","0")</f>
        <v>0</v>
      </c>
      <c r="AY30" s="45">
        <f>2*'Tabulky jízd'!AX$5*Vzdálenosti!$F$110-Vzdálenosti!$F$110*IF('Tabulky jízd'!AX$5&gt;0,"1","0")</f>
        <v>0</v>
      </c>
      <c r="AZ30" s="45">
        <f>2*'Tabulky jízd'!AY$5*Vzdálenosti!$F$110-Vzdálenosti!$F$110*IF('Tabulky jízd'!AY$5&gt;0,"1","0")</f>
        <v>5267.5</v>
      </c>
      <c r="BA30" s="45">
        <f>2*'Tabulky jízd'!AZ$5*Vzdálenosti!$F$110-Vzdálenosti!$F$110*IF('Tabulky jízd'!AZ$5&gt;0,"1","0")</f>
        <v>0</v>
      </c>
      <c r="BB30" s="45">
        <f>2*'Tabulky jízd'!BA$5*Vzdálenosti!$F$110-Vzdálenosti!$F$110*IF('Tabulky jízd'!BA$5&gt;0,"1","0")</f>
        <v>0</v>
      </c>
      <c r="BC30" s="45">
        <f>2*'Tabulky jízd'!BB$5*Vzdálenosti!$F$110-Vzdálenosti!$F$110*IF('Tabulky jízd'!BB$5&gt;0,"1","0")</f>
        <v>4966.5</v>
      </c>
      <c r="BD30" s="45">
        <f>2*'Tabulky jízd'!BC$5*Vzdálenosti!$F$110-Vzdálenosti!$F$110*IF('Tabulky jízd'!BC$5&gt;0,"1","0")</f>
        <v>0</v>
      </c>
      <c r="BE30" s="45">
        <f>2*'Tabulky jízd'!BD$5*Vzdálenosti!$F$110-Vzdálenosti!$F$110*IF('Tabulky jízd'!BD$5&gt;0,"1","0")</f>
        <v>0</v>
      </c>
      <c r="BF30" s="45">
        <f>2*'Tabulky jízd'!BE$5*Vzdálenosti!$F$110-Vzdálenosti!$F$110*IF('Tabulky jízd'!BE$5&gt;0,"1","0")</f>
        <v>4665.5</v>
      </c>
      <c r="BG30" s="45">
        <f>2*'Tabulky jízd'!BF$5*Vzdálenosti!$F$110-Vzdálenosti!$F$110*IF('Tabulky jízd'!BF$5&gt;0,"1","0")</f>
        <v>0</v>
      </c>
      <c r="BH30" s="45">
        <f>2*'Tabulky jízd'!BG$5*Vzdálenosti!$F$110-Vzdálenosti!$F$110*IF('Tabulky jízd'!BG$5&gt;0,"1","0")</f>
        <v>0</v>
      </c>
      <c r="BI30" s="45">
        <f>2*'Tabulky jízd'!BH$5*Vzdálenosti!$F$110-Vzdálenosti!$F$110*IF('Tabulky jízd'!BH$5&gt;0,"1","0")</f>
        <v>3762.5</v>
      </c>
      <c r="BJ30" s="45">
        <f>2*'Tabulky jízd'!BI$5*Vzdálenosti!$F$110-Vzdálenosti!$F$110*IF('Tabulky jízd'!BI$5&gt;0,"1","0")</f>
        <v>0</v>
      </c>
      <c r="BK30" s="45">
        <f>2*'Tabulky jízd'!BJ$5*Vzdálenosti!$F$110-Vzdálenosti!$F$110*IF('Tabulky jízd'!BJ$5&gt;0,"1","0")</f>
        <v>0</v>
      </c>
      <c r="BL30" s="45">
        <f>2*'Tabulky jízd'!BK$5*Vzdálenosti!$F$110-Vzdálenosti!$F$110*IF('Tabulky jízd'!BK$5&gt;0,"1","0")</f>
        <v>4966.5</v>
      </c>
      <c r="BM30" s="45">
        <f>2*'Tabulky jízd'!BL$5*Vzdálenosti!$F$110-Vzdálenosti!$F$110*IF('Tabulky jízd'!BL$5&gt;0,"1","0")</f>
        <v>0</v>
      </c>
      <c r="BN30" s="45">
        <f>2*'Tabulky jízd'!BM$5*Vzdálenosti!$F$110-Vzdálenosti!$F$110*IF('Tabulky jízd'!BM$5&gt;0,"1","0")</f>
        <v>0</v>
      </c>
      <c r="BO30" s="45">
        <f>2*'Tabulky jízd'!BN$5*Vzdálenosti!$F$110-Vzdálenosti!$F$110*IF('Tabulky jízd'!BN$5&gt;0,"1","0")</f>
        <v>451.5</v>
      </c>
      <c r="BP30" s="45">
        <f>2*'Tabulky jízd'!BO$5*Vzdálenosti!$F$110-Vzdálenosti!$F$110*IF('Tabulky jízd'!BO$5&gt;0,"1","0")</f>
        <v>0</v>
      </c>
      <c r="BQ30" s="45">
        <f>2*'Tabulky jízd'!BP$5*Vzdálenosti!$F$110-Vzdálenosti!$F$110*IF('Tabulky jízd'!BP$5&gt;0,"1","0")</f>
        <v>0</v>
      </c>
      <c r="BR30" s="45">
        <f>2*'Tabulky jízd'!BQ$5*Vzdálenosti!$F$110-Vzdálenosti!$F$110*IF('Tabulky jízd'!BQ$5&gt;0,"1","0")</f>
        <v>4966.5</v>
      </c>
      <c r="BS30" s="45">
        <f>2*'Tabulky jízd'!BR$5*Vzdálenosti!$F$110-Vzdálenosti!$F$110*IF('Tabulky jízd'!BR$5&gt;0,"1","0")</f>
        <v>0</v>
      </c>
      <c r="BT30" s="45">
        <f>2*'Tabulky jízd'!BS$5*Vzdálenosti!$F$110-Vzdálenosti!$F$110*IF('Tabulky jízd'!BS$5&gt;0,"1","0")</f>
        <v>0</v>
      </c>
      <c r="BU30" s="45">
        <f>2*'Tabulky jízd'!BT$5*Vzdálenosti!$F$110-Vzdálenosti!$F$110*IF('Tabulky jízd'!BT$5&gt;0,"1","0")</f>
        <v>2257.5</v>
      </c>
      <c r="BV30" s="45">
        <f>2*'Tabulky jízd'!BU$5*Vzdálenosti!$F$110-Vzdálenosti!$F$110*IF('Tabulky jízd'!BU$5&gt;0,"1","0")</f>
        <v>0</v>
      </c>
      <c r="BW30" s="45">
        <f>2*'Tabulky jízd'!BV$5*Vzdálenosti!$F$110-Vzdálenosti!$F$110*IF('Tabulky jízd'!BV$5&gt;0,"1","0")</f>
        <v>0</v>
      </c>
      <c r="BX30" s="45">
        <f>2*'Tabulky jízd'!BW$5*Vzdálenosti!$F$110-Vzdálenosti!$F$110*IF('Tabulky jízd'!BW$5&gt;0,"1","0")</f>
        <v>2859.5</v>
      </c>
      <c r="BY30" s="45">
        <f>2*'Tabulky jízd'!BX$5*Vzdálenosti!$F$110-Vzdálenosti!$F$110*IF('Tabulky jízd'!BX$5&gt;0,"1","0")</f>
        <v>0</v>
      </c>
      <c r="BZ30" s="45">
        <f>2*'Tabulky jízd'!BY$5*Vzdálenosti!$F$110-Vzdálenosti!$F$110*IF('Tabulky jízd'!BY$5&gt;0,"1","0")</f>
        <v>0</v>
      </c>
      <c r="CA30" s="45">
        <f>2*'Tabulky jízd'!BZ$5*Vzdálenosti!$F$110-Vzdálenosti!$F$110*IF('Tabulky jízd'!BZ$5&gt;0,"1","0")</f>
        <v>5568.5</v>
      </c>
      <c r="CB30" s="45">
        <f>2*'Tabulky jízd'!CA$5*Vzdálenosti!$F$110-Vzdálenosti!$F$110*IF('Tabulky jízd'!CA$5&gt;0,"1","0")</f>
        <v>0</v>
      </c>
      <c r="CC30" s="45">
        <f>2*'Tabulky jízd'!CB$5*Vzdálenosti!$F$110-Vzdálenosti!$F$110*IF('Tabulky jízd'!CB$5&gt;0,"1","0")</f>
        <v>0</v>
      </c>
      <c r="CD30" s="45">
        <f>2*'Tabulky jízd'!CC$5*Vzdálenosti!$F$110-Vzdálenosti!$F$110*IF('Tabulky jízd'!CC$5&gt;0,"1","0")</f>
        <v>4966.5</v>
      </c>
      <c r="CE30" s="45">
        <f>2*'Tabulky jízd'!CD$5*Vzdálenosti!$F$110-Vzdálenosti!$F$110*IF('Tabulky jízd'!CD$5&gt;0,"1","0")</f>
        <v>0</v>
      </c>
      <c r="CF30" s="45">
        <f>2*'Tabulky jízd'!CE$5*Vzdálenosti!$F$110-Vzdálenosti!$F$110*IF('Tabulky jízd'!CE$5&gt;0,"1","0")</f>
        <v>0</v>
      </c>
      <c r="CG30" s="45">
        <f>2*'Tabulky jízd'!CF$5*Vzdálenosti!$F$110-Vzdálenosti!$F$110*IF('Tabulky jízd'!CF$5&gt;0,"1","0")</f>
        <v>4665.5</v>
      </c>
      <c r="CH30" s="45">
        <f>2*'Tabulky jízd'!CG$5*Vzdálenosti!$F$110-Vzdálenosti!$F$110*IF('Tabulky jízd'!CG$5&gt;0,"1","0")</f>
        <v>0</v>
      </c>
      <c r="CI30" s="45">
        <f>2*'Tabulky jízd'!CH$5*Vzdálenosti!$F$110-Vzdálenosti!$F$110*IF('Tabulky jízd'!CH$5&gt;0,"1","0")</f>
        <v>0</v>
      </c>
      <c r="CJ30" s="45">
        <f>2*'Tabulky jízd'!CI$5*Vzdálenosti!$F$110-Vzdálenosti!$F$110*IF('Tabulky jízd'!CI$5&gt;0,"1","0")</f>
        <v>2257.5</v>
      </c>
      <c r="CK30" s="45">
        <f>2*'Tabulky jízd'!CJ$5*Vzdálenosti!$F$110-Vzdálenosti!$F$110*IF('Tabulky jízd'!CJ$5&gt;0,"1","0")</f>
        <v>0</v>
      </c>
      <c r="CL30" s="45">
        <f>2*'Tabulky jízd'!CK$5*Vzdálenosti!$F$110-Vzdálenosti!$F$110*IF('Tabulky jízd'!CK$5&gt;0,"1","0")</f>
        <v>0</v>
      </c>
      <c r="CM30" s="45">
        <f>2*'Tabulky jízd'!CL$5*Vzdálenosti!$F$110-Vzdálenosti!$F$110*IF('Tabulky jízd'!CL$5&gt;0,"1","0")</f>
        <v>1053.5</v>
      </c>
      <c r="CN30" s="45">
        <f>2*'Tabulky jízd'!CM$5*Vzdálenosti!$F$110-Vzdálenosti!$F$110*IF('Tabulky jízd'!CM$5&gt;0,"1","0")</f>
        <v>0</v>
      </c>
      <c r="CO30" s="45">
        <f>2*'Tabulky jízd'!CN$5*Vzdálenosti!$F$110-Vzdálenosti!$F$110*IF('Tabulky jízd'!CN$5&gt;0,"1","0")</f>
        <v>0</v>
      </c>
      <c r="CP30" s="45">
        <f>2*'Tabulky jízd'!CO$5*Vzdálenosti!$F$110-Vzdálenosti!$F$110*IF('Tabulky jízd'!CO$5&gt;0,"1","0")</f>
        <v>0</v>
      </c>
      <c r="CQ30" s="45">
        <f>2*'Tabulky jízd'!CP$5*Vzdálenosti!$F$110-Vzdálenosti!$F$110*IF('Tabulky jízd'!CP$5&gt;0,"1","0")</f>
        <v>0</v>
      </c>
      <c r="CR30" s="45">
        <f>2*'Tabulky jízd'!CQ$5*Vzdálenosti!$F$110-Vzdálenosti!$F$110*IF('Tabulky jízd'!CQ$5&gt;0,"1","0")</f>
        <v>0</v>
      </c>
      <c r="CS30" s="45">
        <f>2*'Tabulky jízd'!CR$5*Vzdálenosti!$F$110-Vzdálenosti!$F$110*IF('Tabulky jízd'!CR$5&gt;0,"1","0")</f>
        <v>2558.5</v>
      </c>
      <c r="CT30" s="45">
        <f>2*'Tabulky jízd'!CS$5*Vzdálenosti!$F$110-Vzdálenosti!$F$110*IF('Tabulky jízd'!CS$5&gt;0,"1","0")</f>
        <v>0</v>
      </c>
      <c r="CU30" s="45">
        <f>2*'Tabulky jízd'!CT$5*Vzdálenosti!$F$110-Vzdálenosti!$F$110*IF('Tabulky jízd'!CT$5&gt;0,"1","0")</f>
        <v>0</v>
      </c>
      <c r="CV30" s="45">
        <f>2*'Tabulky jízd'!CU$5*Vzdálenosti!$F$110-Vzdálenosti!$F$110*IF('Tabulky jízd'!CU$5&gt;0,"1","0")</f>
        <v>3461.5</v>
      </c>
      <c r="CW30" s="45">
        <f>2*'Tabulky jízd'!CV$5*Vzdálenosti!$F$110-Vzdálenosti!$F$110*IF('Tabulky jízd'!CV$5&gt;0,"1","0")</f>
        <v>0</v>
      </c>
      <c r="CX30" s="47">
        <f t="shared" si="7"/>
        <v>113928.5</v>
      </c>
      <c r="CY30" s="47" t="s">
        <v>121</v>
      </c>
      <c r="CZ30" s="28">
        <f>Vzdálenosti!$F$114</f>
        <v>9.9115644245651442</v>
      </c>
      <c r="DA30" s="79">
        <f t="shared" si="8"/>
        <v>11292.096675440702</v>
      </c>
      <c r="DB30" s="224"/>
    </row>
    <row r="31" spans="1:109" s="15" customFormat="1" x14ac:dyDescent="0.25">
      <c r="A31" s="230"/>
      <c r="B31" s="45" t="s">
        <v>54</v>
      </c>
      <c r="C31" s="45" t="s">
        <v>4</v>
      </c>
      <c r="D31" s="135" t="s">
        <v>312</v>
      </c>
      <c r="E31" s="45" t="s">
        <v>60</v>
      </c>
      <c r="F31" s="45">
        <v>1</v>
      </c>
      <c r="G31" s="45"/>
      <c r="H31" s="47"/>
      <c r="I31" s="45">
        <f>2*'Tabulky jízd'!H$5*Vzdálenosti!$G$110-Vzdálenosti!$G$110*IF('Tabulky jízd'!H$5&gt;0,"1","0")</f>
        <v>0</v>
      </c>
      <c r="J31" s="45">
        <f>2*'Tabulky jízd'!I$5*Vzdálenosti!$G$110-Vzdálenosti!$G$110*IF('Tabulky jízd'!I$5&gt;0,"1","0")</f>
        <v>4245.75</v>
      </c>
      <c r="K31" s="45">
        <f>2*'Tabulky jízd'!J$5*Vzdálenosti!$G$110-Vzdálenosti!$G$110*IF('Tabulky jízd'!J$5&gt;0,"1","0")</f>
        <v>0</v>
      </c>
      <c r="L31" s="45">
        <f>2*'Tabulky jízd'!K$5*Vzdálenosti!$G$110-Vzdálenosti!$G$110*IF('Tabulky jízd'!K$5&gt;0,"1","0")</f>
        <v>0</v>
      </c>
      <c r="M31" s="45">
        <f>2*'Tabulky jízd'!L$5*Vzdálenosti!$G$110-Vzdálenosti!$G$110*IF('Tabulky jízd'!L$5&gt;0,"1","0")</f>
        <v>3931.25</v>
      </c>
      <c r="N31" s="45">
        <f>2*'Tabulky jízd'!M$5*Vzdálenosti!$G$110-Vzdálenosti!$G$110*IF('Tabulky jízd'!M$5&gt;0,"1","0")</f>
        <v>0</v>
      </c>
      <c r="O31" s="45">
        <f>2*'Tabulky jízd'!N$5*Vzdálenosti!$G$110-Vzdálenosti!$G$110*IF('Tabulky jízd'!N$5&gt;0,"1","0")</f>
        <v>0</v>
      </c>
      <c r="P31" s="45">
        <f>2*'Tabulky jízd'!O$5*Vzdálenosti!$G$110-Vzdálenosti!$G$110*IF('Tabulky jízd'!O$5&gt;0,"1","0")</f>
        <v>5189.25</v>
      </c>
      <c r="Q31" s="45">
        <f>2*'Tabulky jízd'!P$5*Vzdálenosti!$G$110-Vzdálenosti!$G$110*IF('Tabulky jízd'!P$5&gt;0,"1","0")</f>
        <v>0</v>
      </c>
      <c r="R31" s="45">
        <f>2*'Tabulky jízd'!Q$5*Vzdálenosti!$G$110-Vzdálenosti!$G$110*IF('Tabulky jízd'!Q$5&gt;0,"1","0")</f>
        <v>0</v>
      </c>
      <c r="S31" s="45">
        <f>2*'Tabulky jízd'!R$5*Vzdálenosti!$G$110-Vzdálenosti!$G$110*IF('Tabulky jízd'!R$5&gt;0,"1","0")</f>
        <v>5189.25</v>
      </c>
      <c r="T31" s="45">
        <f>2*'Tabulky jízd'!S$5*Vzdálenosti!$G$110-Vzdálenosti!$G$110*IF('Tabulky jízd'!S$5&gt;0,"1","0")</f>
        <v>0</v>
      </c>
      <c r="U31" s="45">
        <f>2*'Tabulky jízd'!T$5*Vzdálenosti!$G$110-Vzdálenosti!$G$110*IF('Tabulky jízd'!T$5&gt;0,"1","0")</f>
        <v>0</v>
      </c>
      <c r="V31" s="45">
        <f>2*'Tabulky jízd'!U$5*Vzdálenosti!$G$110-Vzdálenosti!$G$110*IF('Tabulky jízd'!U$5&gt;0,"1","0")</f>
        <v>5189.25</v>
      </c>
      <c r="W31" s="45">
        <f>2*'Tabulky jízd'!V$5*Vzdálenosti!$G$110-Vzdálenosti!$G$110*IF('Tabulky jízd'!V$5&gt;0,"1","0")</f>
        <v>0</v>
      </c>
      <c r="X31" s="45">
        <f>2*'Tabulky jízd'!W$5*Vzdálenosti!$G$110-Vzdálenosti!$G$110*IF('Tabulky jízd'!W$5&gt;0,"1","0")</f>
        <v>0</v>
      </c>
      <c r="Y31" s="45">
        <f>2*'Tabulky jízd'!X$5*Vzdálenosti!$G$110-Vzdálenosti!$G$110*IF('Tabulky jízd'!X$5&gt;0,"1","0")</f>
        <v>4560.25</v>
      </c>
      <c r="Z31" s="45">
        <f>2*'Tabulky jízd'!Y$5*Vzdálenosti!$G$110-Vzdálenosti!$G$110*IF('Tabulky jízd'!Y$5&gt;0,"1","0")</f>
        <v>0</v>
      </c>
      <c r="AA31" s="45">
        <f>2*'Tabulky jízd'!Z$5*Vzdálenosti!$G$110-Vzdálenosti!$G$110*IF('Tabulky jízd'!Z$5&gt;0,"1","0")</f>
        <v>0</v>
      </c>
      <c r="AB31" s="45">
        <f>2*'Tabulky jízd'!AA$5*Vzdálenosti!$G$110-Vzdálenosti!$G$110*IF('Tabulky jízd'!AA$5&gt;0,"1","0")</f>
        <v>5818.25</v>
      </c>
      <c r="AC31" s="45">
        <f>2*'Tabulky jízd'!AB$5*Vzdálenosti!$G$110-Vzdálenosti!$G$110*IF('Tabulky jízd'!AB$5&gt;0,"1","0")</f>
        <v>0</v>
      </c>
      <c r="AD31" s="45">
        <f>2*'Tabulky jízd'!AC$5*Vzdálenosti!$G$110-Vzdálenosti!$G$110*IF('Tabulky jízd'!AC$5&gt;0,"1","0")</f>
        <v>0</v>
      </c>
      <c r="AE31" s="45">
        <f>2*'Tabulky jízd'!AD$5*Vzdálenosti!$G$110-Vzdálenosti!$G$110*IF('Tabulky jízd'!AD$5&gt;0,"1","0")</f>
        <v>5503.75</v>
      </c>
      <c r="AF31" s="45">
        <f>2*'Tabulky jízd'!AE$5*Vzdálenosti!$G$110-Vzdálenosti!$G$110*IF('Tabulky jízd'!AE$5&gt;0,"1","0")</f>
        <v>0</v>
      </c>
      <c r="AG31" s="45">
        <f>2*'Tabulky jízd'!AF$5*Vzdálenosti!$G$110-Vzdálenosti!$G$110*IF('Tabulky jízd'!AF$5&gt;0,"1","0")</f>
        <v>0</v>
      </c>
      <c r="AH31" s="45">
        <f>2*'Tabulky jízd'!AG$5*Vzdálenosti!$G$110-Vzdálenosti!$G$110*IF('Tabulky jízd'!AG$5&gt;0,"1","0")</f>
        <v>0</v>
      </c>
      <c r="AI31" s="45">
        <f>2*'Tabulky jízd'!AH$5*Vzdálenosti!$G$110-Vzdálenosti!$G$110*IF('Tabulky jízd'!AH$5&gt;0,"1","0")</f>
        <v>0</v>
      </c>
      <c r="AJ31" s="45">
        <f>2*'Tabulky jízd'!AI$5*Vzdálenosti!$G$110-Vzdálenosti!$G$110*IF('Tabulky jízd'!AI$5&gt;0,"1","0")</f>
        <v>0</v>
      </c>
      <c r="AK31" s="45">
        <f>2*'Tabulky jízd'!AJ$5*Vzdálenosti!$G$110-Vzdálenosti!$G$110*IF('Tabulky jízd'!AJ$5&gt;0,"1","0")</f>
        <v>3616.75</v>
      </c>
      <c r="AL31" s="45">
        <f>2*'Tabulky jízd'!AK$5*Vzdálenosti!$G$110-Vzdálenosti!$G$110*IF('Tabulky jízd'!AK$5&gt;0,"1","0")</f>
        <v>0</v>
      </c>
      <c r="AM31" s="45">
        <f>2*'Tabulky jízd'!AL$5*Vzdálenosti!$G$110-Vzdálenosti!$G$110*IF('Tabulky jízd'!AL$5&gt;0,"1","0")</f>
        <v>0</v>
      </c>
      <c r="AN31" s="45">
        <f>2*'Tabulky jízd'!AM$5*Vzdálenosti!$G$110-Vzdálenosti!$G$110*IF('Tabulky jízd'!AM$5&gt;0,"1","0")</f>
        <v>2358.75</v>
      </c>
      <c r="AO31" s="45">
        <f>2*'Tabulky jízd'!AN$5*Vzdálenosti!$G$110-Vzdálenosti!$G$110*IF('Tabulky jízd'!AN$5&gt;0,"1","0")</f>
        <v>0</v>
      </c>
      <c r="AP31" s="45">
        <f>2*'Tabulky jízd'!AO$5*Vzdálenosti!$G$110-Vzdálenosti!$G$110*IF('Tabulky jízd'!AO$5&gt;0,"1","0")</f>
        <v>0</v>
      </c>
      <c r="AQ31" s="45">
        <f>2*'Tabulky jízd'!AP$5*Vzdálenosti!$G$110-Vzdálenosti!$G$110*IF('Tabulky jízd'!AP$5&gt;0,"1","0")</f>
        <v>3616.75</v>
      </c>
      <c r="AR31" s="45">
        <f>2*'Tabulky jízd'!AQ$5*Vzdálenosti!$G$110-Vzdálenosti!$G$110*IF('Tabulky jízd'!AQ$5&gt;0,"1","0")</f>
        <v>0</v>
      </c>
      <c r="AS31" s="45">
        <f>2*'Tabulky jízd'!AR$5*Vzdálenosti!$G$110-Vzdálenosti!$G$110*IF('Tabulky jízd'!AR$5&gt;0,"1","0")</f>
        <v>0</v>
      </c>
      <c r="AT31" s="45">
        <f>2*'Tabulky jízd'!AS$5*Vzdálenosti!$G$110-Vzdálenosti!$G$110*IF('Tabulky jízd'!AS$5&gt;0,"1","0")</f>
        <v>3931.25</v>
      </c>
      <c r="AU31" s="45">
        <f>2*'Tabulky jízd'!AT$5*Vzdálenosti!$G$110-Vzdálenosti!$G$110*IF('Tabulky jízd'!AT$5&gt;0,"1","0")</f>
        <v>0</v>
      </c>
      <c r="AV31" s="45">
        <f>2*'Tabulky jízd'!AU$5*Vzdálenosti!$G$110-Vzdálenosti!$G$110*IF('Tabulky jízd'!AU$5&gt;0,"1","0")</f>
        <v>0</v>
      </c>
      <c r="AW31" s="45">
        <f>2*'Tabulky jízd'!AV$5*Vzdálenosti!$G$110-Vzdálenosti!$G$110*IF('Tabulky jízd'!AV$5&gt;0,"1","0")</f>
        <v>4560.25</v>
      </c>
      <c r="AX31" s="45">
        <f>2*'Tabulky jízd'!AW$5*Vzdálenosti!$G$110-Vzdálenosti!$G$110*IF('Tabulky jízd'!AW$5&gt;0,"1","0")</f>
        <v>0</v>
      </c>
      <c r="AY31" s="45">
        <f>2*'Tabulky jízd'!AX$5*Vzdálenosti!$G$110-Vzdálenosti!$G$110*IF('Tabulky jízd'!AX$5&gt;0,"1","0")</f>
        <v>0</v>
      </c>
      <c r="AZ31" s="45">
        <f>2*'Tabulky jízd'!AY$5*Vzdálenosti!$G$110-Vzdálenosti!$G$110*IF('Tabulky jízd'!AY$5&gt;0,"1","0")</f>
        <v>5503.75</v>
      </c>
      <c r="BA31" s="45">
        <f>2*'Tabulky jízd'!AZ$5*Vzdálenosti!$G$110-Vzdálenosti!$G$110*IF('Tabulky jízd'!AZ$5&gt;0,"1","0")</f>
        <v>0</v>
      </c>
      <c r="BB31" s="45">
        <f>2*'Tabulky jízd'!BA$5*Vzdálenosti!$G$110-Vzdálenosti!$G$110*IF('Tabulky jízd'!BA$5&gt;0,"1","0")</f>
        <v>0</v>
      </c>
      <c r="BC31" s="45">
        <f>2*'Tabulky jízd'!BB$5*Vzdálenosti!$G$110-Vzdálenosti!$G$110*IF('Tabulky jízd'!BB$5&gt;0,"1","0")</f>
        <v>5189.25</v>
      </c>
      <c r="BD31" s="45">
        <f>2*'Tabulky jízd'!BC$5*Vzdálenosti!$G$110-Vzdálenosti!$G$110*IF('Tabulky jízd'!BC$5&gt;0,"1","0")</f>
        <v>0</v>
      </c>
      <c r="BE31" s="45">
        <f>2*'Tabulky jízd'!BD$5*Vzdálenosti!$G$110-Vzdálenosti!$G$110*IF('Tabulky jízd'!BD$5&gt;0,"1","0")</f>
        <v>0</v>
      </c>
      <c r="BF31" s="45">
        <f>2*'Tabulky jízd'!BE$5*Vzdálenosti!$G$110-Vzdálenosti!$G$110*IF('Tabulky jízd'!BE$5&gt;0,"1","0")</f>
        <v>4874.75</v>
      </c>
      <c r="BG31" s="45">
        <f>2*'Tabulky jízd'!BF$5*Vzdálenosti!$G$110-Vzdálenosti!$G$110*IF('Tabulky jízd'!BF$5&gt;0,"1","0")</f>
        <v>0</v>
      </c>
      <c r="BH31" s="45">
        <f>2*'Tabulky jízd'!BG$5*Vzdálenosti!$G$110-Vzdálenosti!$G$110*IF('Tabulky jízd'!BG$5&gt;0,"1","0")</f>
        <v>0</v>
      </c>
      <c r="BI31" s="45">
        <f>2*'Tabulky jízd'!BH$5*Vzdálenosti!$G$110-Vzdálenosti!$G$110*IF('Tabulky jízd'!BH$5&gt;0,"1","0")</f>
        <v>3931.25</v>
      </c>
      <c r="BJ31" s="45">
        <f>2*'Tabulky jízd'!BI$5*Vzdálenosti!$G$110-Vzdálenosti!$G$110*IF('Tabulky jízd'!BI$5&gt;0,"1","0")</f>
        <v>0</v>
      </c>
      <c r="BK31" s="45">
        <f>2*'Tabulky jízd'!BJ$5*Vzdálenosti!$G$110-Vzdálenosti!$G$110*IF('Tabulky jízd'!BJ$5&gt;0,"1","0")</f>
        <v>0</v>
      </c>
      <c r="BL31" s="45">
        <f>2*'Tabulky jízd'!BK$5*Vzdálenosti!$G$110-Vzdálenosti!$G$110*IF('Tabulky jízd'!BK$5&gt;0,"1","0")</f>
        <v>5189.25</v>
      </c>
      <c r="BM31" s="45">
        <f>2*'Tabulky jízd'!BL$5*Vzdálenosti!$G$110-Vzdálenosti!$G$110*IF('Tabulky jízd'!BL$5&gt;0,"1","0")</f>
        <v>0</v>
      </c>
      <c r="BN31" s="45">
        <f>2*'Tabulky jízd'!BM$5*Vzdálenosti!$G$110-Vzdálenosti!$G$110*IF('Tabulky jízd'!BM$5&gt;0,"1","0")</f>
        <v>0</v>
      </c>
      <c r="BO31" s="45">
        <f>2*'Tabulky jízd'!BN$5*Vzdálenosti!$G$110-Vzdálenosti!$G$110*IF('Tabulky jízd'!BN$5&gt;0,"1","0")</f>
        <v>471.75</v>
      </c>
      <c r="BP31" s="45">
        <f>2*'Tabulky jízd'!BO$5*Vzdálenosti!$G$110-Vzdálenosti!$G$110*IF('Tabulky jízd'!BO$5&gt;0,"1","0")</f>
        <v>0</v>
      </c>
      <c r="BQ31" s="45">
        <f>2*'Tabulky jízd'!BP$5*Vzdálenosti!$G$110-Vzdálenosti!$G$110*IF('Tabulky jízd'!BP$5&gt;0,"1","0")</f>
        <v>0</v>
      </c>
      <c r="BR31" s="45">
        <f>2*'Tabulky jízd'!BQ$5*Vzdálenosti!$G$110-Vzdálenosti!$G$110*IF('Tabulky jízd'!BQ$5&gt;0,"1","0")</f>
        <v>5189.25</v>
      </c>
      <c r="BS31" s="45">
        <f>2*'Tabulky jízd'!BR$5*Vzdálenosti!$G$110-Vzdálenosti!$G$110*IF('Tabulky jízd'!BR$5&gt;0,"1","0")</f>
        <v>0</v>
      </c>
      <c r="BT31" s="45">
        <f>2*'Tabulky jízd'!BS$5*Vzdálenosti!$G$110-Vzdálenosti!$G$110*IF('Tabulky jízd'!BS$5&gt;0,"1","0")</f>
        <v>0</v>
      </c>
      <c r="BU31" s="45">
        <f>2*'Tabulky jízd'!BT$5*Vzdálenosti!$G$110-Vzdálenosti!$G$110*IF('Tabulky jízd'!BT$5&gt;0,"1","0")</f>
        <v>2358.75</v>
      </c>
      <c r="BV31" s="45">
        <f>2*'Tabulky jízd'!BU$5*Vzdálenosti!$G$110-Vzdálenosti!$G$110*IF('Tabulky jízd'!BU$5&gt;0,"1","0")</f>
        <v>0</v>
      </c>
      <c r="BW31" s="45">
        <f>2*'Tabulky jízd'!BV$5*Vzdálenosti!$G$110-Vzdálenosti!$G$110*IF('Tabulky jízd'!BV$5&gt;0,"1","0")</f>
        <v>0</v>
      </c>
      <c r="BX31" s="45">
        <f>2*'Tabulky jízd'!BW$5*Vzdálenosti!$G$110-Vzdálenosti!$G$110*IF('Tabulky jízd'!BW$5&gt;0,"1","0")</f>
        <v>2987.75</v>
      </c>
      <c r="BY31" s="45">
        <f>2*'Tabulky jízd'!BX$5*Vzdálenosti!$G$110-Vzdálenosti!$G$110*IF('Tabulky jízd'!BX$5&gt;0,"1","0")</f>
        <v>0</v>
      </c>
      <c r="BZ31" s="45">
        <f>2*'Tabulky jízd'!BY$5*Vzdálenosti!$G$110-Vzdálenosti!$G$110*IF('Tabulky jízd'!BY$5&gt;0,"1","0")</f>
        <v>0</v>
      </c>
      <c r="CA31" s="45">
        <f>2*'Tabulky jízd'!BZ$5*Vzdálenosti!$G$110-Vzdálenosti!$G$110*IF('Tabulky jízd'!BZ$5&gt;0,"1","0")</f>
        <v>5818.25</v>
      </c>
      <c r="CB31" s="45">
        <f>2*'Tabulky jízd'!CA$5*Vzdálenosti!$G$110-Vzdálenosti!$G$110*IF('Tabulky jízd'!CA$5&gt;0,"1","0")</f>
        <v>0</v>
      </c>
      <c r="CC31" s="45">
        <f>2*'Tabulky jízd'!CB$5*Vzdálenosti!$G$110-Vzdálenosti!$G$110*IF('Tabulky jízd'!CB$5&gt;0,"1","0")</f>
        <v>0</v>
      </c>
      <c r="CD31" s="45">
        <f>2*'Tabulky jízd'!CC$5*Vzdálenosti!$G$110-Vzdálenosti!$G$110*IF('Tabulky jízd'!CC$5&gt;0,"1","0")</f>
        <v>5189.25</v>
      </c>
      <c r="CE31" s="45">
        <f>2*'Tabulky jízd'!CD$5*Vzdálenosti!$G$110-Vzdálenosti!$G$110*IF('Tabulky jízd'!CD$5&gt;0,"1","0")</f>
        <v>0</v>
      </c>
      <c r="CF31" s="45">
        <f>2*'Tabulky jízd'!CE$5*Vzdálenosti!$G$110-Vzdálenosti!$G$110*IF('Tabulky jízd'!CE$5&gt;0,"1","0")</f>
        <v>0</v>
      </c>
      <c r="CG31" s="45">
        <f>2*'Tabulky jízd'!CF$5*Vzdálenosti!$G$110-Vzdálenosti!$G$110*IF('Tabulky jízd'!CF$5&gt;0,"1","0")</f>
        <v>4874.75</v>
      </c>
      <c r="CH31" s="45">
        <f>2*'Tabulky jízd'!CG$5*Vzdálenosti!$G$110-Vzdálenosti!$G$110*IF('Tabulky jízd'!CG$5&gt;0,"1","0")</f>
        <v>0</v>
      </c>
      <c r="CI31" s="45">
        <f>2*'Tabulky jízd'!CH$5*Vzdálenosti!$G$110-Vzdálenosti!$G$110*IF('Tabulky jízd'!CH$5&gt;0,"1","0")</f>
        <v>0</v>
      </c>
      <c r="CJ31" s="45">
        <f>2*'Tabulky jízd'!CI$5*Vzdálenosti!$G$110-Vzdálenosti!$G$110*IF('Tabulky jízd'!CI$5&gt;0,"1","0")</f>
        <v>2358.75</v>
      </c>
      <c r="CK31" s="45">
        <f>2*'Tabulky jízd'!CJ$5*Vzdálenosti!$G$110-Vzdálenosti!$G$110*IF('Tabulky jízd'!CJ$5&gt;0,"1","0")</f>
        <v>0</v>
      </c>
      <c r="CL31" s="45">
        <f>2*'Tabulky jízd'!CK$5*Vzdálenosti!$G$110-Vzdálenosti!$G$110*IF('Tabulky jízd'!CK$5&gt;0,"1","0")</f>
        <v>0</v>
      </c>
      <c r="CM31" s="45">
        <f>2*'Tabulky jízd'!CL$5*Vzdálenosti!$G$110-Vzdálenosti!$G$110*IF('Tabulky jízd'!CL$5&gt;0,"1","0")</f>
        <v>1100.75</v>
      </c>
      <c r="CN31" s="45">
        <f>2*'Tabulky jízd'!CM$5*Vzdálenosti!$G$110-Vzdálenosti!$G$110*IF('Tabulky jízd'!CM$5&gt;0,"1","0")</f>
        <v>0</v>
      </c>
      <c r="CO31" s="45">
        <f>2*'Tabulky jízd'!CN$5*Vzdálenosti!$G$110-Vzdálenosti!$G$110*IF('Tabulky jízd'!CN$5&gt;0,"1","0")</f>
        <v>0</v>
      </c>
      <c r="CP31" s="45">
        <f>2*'Tabulky jízd'!CO$5*Vzdálenosti!$G$110-Vzdálenosti!$G$110*IF('Tabulky jízd'!CO$5&gt;0,"1","0")</f>
        <v>0</v>
      </c>
      <c r="CQ31" s="45">
        <f>2*'Tabulky jízd'!CP$5*Vzdálenosti!$G$110-Vzdálenosti!$G$110*IF('Tabulky jízd'!CP$5&gt;0,"1","0")</f>
        <v>0</v>
      </c>
      <c r="CR31" s="45">
        <f>2*'Tabulky jízd'!CQ$5*Vzdálenosti!$G$110-Vzdálenosti!$G$110*IF('Tabulky jízd'!CQ$5&gt;0,"1","0")</f>
        <v>0</v>
      </c>
      <c r="CS31" s="45">
        <f>2*'Tabulky jízd'!CR$5*Vzdálenosti!$G$110-Vzdálenosti!$G$110*IF('Tabulky jízd'!CR$5&gt;0,"1","0")</f>
        <v>2673.25</v>
      </c>
      <c r="CT31" s="45">
        <f>2*'Tabulky jízd'!CS$5*Vzdálenosti!$G$110-Vzdálenosti!$G$110*IF('Tabulky jízd'!CS$5&gt;0,"1","0")</f>
        <v>0</v>
      </c>
      <c r="CU31" s="45">
        <f>2*'Tabulky jízd'!CT$5*Vzdálenosti!$G$110-Vzdálenosti!$G$110*IF('Tabulky jízd'!CT$5&gt;0,"1","0")</f>
        <v>0</v>
      </c>
      <c r="CV31" s="45">
        <f>2*'Tabulky jízd'!CU$5*Vzdálenosti!$G$110-Vzdálenosti!$G$110*IF('Tabulky jízd'!CU$5&gt;0,"1","0")</f>
        <v>3616.75</v>
      </c>
      <c r="CW31" s="45">
        <f>2*'Tabulky jízd'!CV$5*Vzdálenosti!$G$110-Vzdálenosti!$G$110*IF('Tabulky jízd'!CV$5&gt;0,"1","0")</f>
        <v>0</v>
      </c>
      <c r="CX31" s="47">
        <f t="shared" si="7"/>
        <v>119038.25</v>
      </c>
      <c r="CY31" s="47" t="s">
        <v>57</v>
      </c>
      <c r="CZ31" s="28">
        <f>Vzdálenosti!$G$114</f>
        <v>13.322717768031062</v>
      </c>
      <c r="DA31" s="79">
        <f t="shared" si="8"/>
        <v>15859.130083503234</v>
      </c>
      <c r="DB31" s="224"/>
    </row>
    <row r="32" spans="1:109" s="15" customFormat="1" x14ac:dyDescent="0.25">
      <c r="A32" s="230"/>
      <c r="B32" s="45" t="s">
        <v>54</v>
      </c>
      <c r="C32" s="45" t="s">
        <v>56</v>
      </c>
      <c r="D32" s="135" t="s">
        <v>312</v>
      </c>
      <c r="E32" s="45" t="s">
        <v>9</v>
      </c>
      <c r="F32" s="45">
        <v>1</v>
      </c>
      <c r="G32" s="45"/>
      <c r="H32" s="47"/>
      <c r="I32" s="45">
        <f>2*'Tabulky jízd'!H$6*Vzdálenosti!$D$111-Vzdálenosti!$D$111*IF('Tabulky jízd'!H$6&gt;0,"1","0")</f>
        <v>0</v>
      </c>
      <c r="J32" s="45">
        <f>2*'Tabulky jízd'!I$6*Vzdálenosti!$D$111-Vzdálenosti!$D$111*IF('Tabulky jízd'!I$6&gt;0,"1","0")</f>
        <v>0</v>
      </c>
      <c r="K32" s="45">
        <f>2*'Tabulky jízd'!J$6*Vzdálenosti!$D$111-Vzdálenosti!$D$111*IF('Tabulky jízd'!J$6&gt;0,"1","0")</f>
        <v>0</v>
      </c>
      <c r="L32" s="45">
        <f>2*'Tabulky jízd'!K$6*Vzdálenosti!$D$111-Vzdálenosti!$D$111*IF('Tabulky jízd'!K$6&gt;0,"1","0")</f>
        <v>0</v>
      </c>
      <c r="M32" s="45">
        <f>2*'Tabulky jízd'!L$6*Vzdálenosti!$D$111-Vzdálenosti!$D$111*IF('Tabulky jízd'!L$6&gt;0,"1","0")</f>
        <v>0</v>
      </c>
      <c r="N32" s="45">
        <f>2*'Tabulky jízd'!M$6*Vzdálenosti!$D$111-Vzdálenosti!$D$111*IF('Tabulky jízd'!M$6&gt;0,"1","0")</f>
        <v>0</v>
      </c>
      <c r="O32" s="45">
        <f>2*'Tabulky jízd'!N$6*Vzdálenosti!$D$111-Vzdálenosti!$D$111*IF('Tabulky jízd'!N$6&gt;0,"1","0")</f>
        <v>0</v>
      </c>
      <c r="P32" s="45">
        <f>2*'Tabulky jízd'!O$6*Vzdálenosti!$D$111-Vzdálenosti!$D$111*IF('Tabulky jízd'!O$6&gt;0,"1","0")</f>
        <v>5241.75</v>
      </c>
      <c r="Q32" s="45">
        <f>2*'Tabulky jízd'!P$6*Vzdálenosti!$D$111-Vzdálenosti!$D$111*IF('Tabulky jízd'!P$6&gt;0,"1","0")</f>
        <v>0</v>
      </c>
      <c r="R32" s="45">
        <f>2*'Tabulky jízd'!Q$6*Vzdálenosti!$D$111-Vzdálenosti!$D$111*IF('Tabulky jízd'!Q$6&gt;0,"1","0")</f>
        <v>0</v>
      </c>
      <c r="S32" s="45">
        <f>2*'Tabulky jízd'!R$6*Vzdálenosti!$D$111-Vzdálenosti!$D$111*IF('Tabulky jízd'!R$6&gt;0,"1","0")</f>
        <v>6687.75</v>
      </c>
      <c r="T32" s="45">
        <f>2*'Tabulky jízd'!S$6*Vzdálenosti!$D$111-Vzdálenosti!$D$111*IF('Tabulky jízd'!S$6&gt;0,"1","0")</f>
        <v>0</v>
      </c>
      <c r="U32" s="45">
        <f>2*'Tabulky jízd'!T$6*Vzdálenosti!$D$111-Vzdálenosti!$D$111*IF('Tabulky jízd'!T$6&gt;0,"1","0")</f>
        <v>0</v>
      </c>
      <c r="V32" s="45">
        <f>2*'Tabulky jízd'!U$6*Vzdálenosti!$D$111-Vzdálenosti!$D$111*IF('Tabulky jízd'!U$6&gt;0,"1","0")</f>
        <v>1626.75</v>
      </c>
      <c r="W32" s="45">
        <f>2*'Tabulky jízd'!V$6*Vzdálenosti!$D$111-Vzdálenosti!$D$111*IF('Tabulky jízd'!V$6&gt;0,"1","0")</f>
        <v>0</v>
      </c>
      <c r="X32" s="45">
        <f>2*'Tabulky jízd'!W$6*Vzdálenosti!$D$111-Vzdálenosti!$D$111*IF('Tabulky jízd'!W$6&gt;0,"1","0")</f>
        <v>0</v>
      </c>
      <c r="Y32" s="45">
        <f>2*'Tabulky jízd'!X$6*Vzdálenosti!$D$111-Vzdálenosti!$D$111*IF('Tabulky jízd'!X$6&gt;0,"1","0")</f>
        <v>2711.25</v>
      </c>
      <c r="Z32" s="45">
        <f>2*'Tabulky jízd'!Y$6*Vzdálenosti!$D$111-Vzdálenosti!$D$111*IF('Tabulky jízd'!Y$6&gt;0,"1","0")</f>
        <v>0</v>
      </c>
      <c r="AA32" s="45">
        <f>2*'Tabulky jízd'!Z$6*Vzdálenosti!$D$111-Vzdálenosti!$D$111*IF('Tabulky jízd'!Z$6&gt;0,"1","0")</f>
        <v>0</v>
      </c>
      <c r="AB32" s="45">
        <f>2*'Tabulky jízd'!AA$6*Vzdálenosti!$D$111-Vzdálenosti!$D$111*IF('Tabulky jízd'!AA$6&gt;0,"1","0")</f>
        <v>3072.75</v>
      </c>
      <c r="AC32" s="45">
        <f>2*'Tabulky jízd'!AB$6*Vzdálenosti!$D$111-Vzdálenosti!$D$111*IF('Tabulky jízd'!AB$6&gt;0,"1","0")</f>
        <v>0</v>
      </c>
      <c r="AD32" s="45">
        <f>2*'Tabulky jízd'!AC$6*Vzdálenosti!$D$111-Vzdálenosti!$D$111*IF('Tabulky jízd'!AC$6&gt;0,"1","0")</f>
        <v>0</v>
      </c>
      <c r="AE32" s="45">
        <f>2*'Tabulky jízd'!AD$6*Vzdálenosti!$D$111-Vzdálenosti!$D$111*IF('Tabulky jízd'!AD$6&gt;0,"1","0")</f>
        <v>0</v>
      </c>
      <c r="AF32" s="45">
        <f>2*'Tabulky jízd'!AE$6*Vzdálenosti!$D$111-Vzdálenosti!$D$111*IF('Tabulky jízd'!AE$6&gt;0,"1","0")</f>
        <v>0</v>
      </c>
      <c r="AG32" s="45">
        <f>2*'Tabulky jízd'!AF$6*Vzdálenosti!$D$111-Vzdálenosti!$D$111*IF('Tabulky jízd'!AF$6&gt;0,"1","0")</f>
        <v>0</v>
      </c>
      <c r="AH32" s="45">
        <f>2*'Tabulky jízd'!AG$6*Vzdálenosti!$D$111-Vzdálenosti!$D$111*IF('Tabulky jízd'!AG$6&gt;0,"1","0")</f>
        <v>0</v>
      </c>
      <c r="AI32" s="45">
        <f>2*'Tabulky jízd'!AH$6*Vzdálenosti!$D$111-Vzdálenosti!$D$111*IF('Tabulky jízd'!AH$6&gt;0,"1","0")</f>
        <v>0</v>
      </c>
      <c r="AJ32" s="45">
        <f>2*'Tabulky jízd'!AI$6*Vzdálenosti!$D$111-Vzdálenosti!$D$111*IF('Tabulky jízd'!AI$6&gt;0,"1","0")</f>
        <v>0</v>
      </c>
      <c r="AK32" s="45">
        <f>2*'Tabulky jízd'!AJ$6*Vzdálenosti!$D$111-Vzdálenosti!$D$111*IF('Tabulky jízd'!AJ$6&gt;0,"1","0")</f>
        <v>2711.25</v>
      </c>
      <c r="AL32" s="45">
        <f>2*'Tabulky jízd'!AK$6*Vzdálenosti!$D$111-Vzdálenosti!$D$111*IF('Tabulky jízd'!AK$6&gt;0,"1","0")</f>
        <v>0</v>
      </c>
      <c r="AM32" s="45">
        <f>2*'Tabulky jízd'!AL$6*Vzdálenosti!$D$111-Vzdálenosti!$D$111*IF('Tabulky jízd'!AL$6&gt;0,"1","0")</f>
        <v>0</v>
      </c>
      <c r="AN32" s="45">
        <f>2*'Tabulky jízd'!AM$6*Vzdálenosti!$D$111-Vzdálenosti!$D$111*IF('Tabulky jízd'!AM$6&gt;0,"1","0")</f>
        <v>3795.75</v>
      </c>
      <c r="AO32" s="45">
        <f>2*'Tabulky jízd'!AN$6*Vzdálenosti!$D$111-Vzdálenosti!$D$111*IF('Tabulky jízd'!AN$6&gt;0,"1","0")</f>
        <v>0</v>
      </c>
      <c r="AP32" s="45">
        <f>2*'Tabulky jízd'!AO$6*Vzdálenosti!$D$111-Vzdálenosti!$D$111*IF('Tabulky jízd'!AO$6&gt;0,"1","0")</f>
        <v>0</v>
      </c>
      <c r="AQ32" s="45">
        <f>2*'Tabulky jízd'!AP$6*Vzdálenosti!$D$111-Vzdálenosti!$D$111*IF('Tabulky jízd'!AP$6&gt;0,"1","0")</f>
        <v>3072.75</v>
      </c>
      <c r="AR32" s="45">
        <f>2*'Tabulky jízd'!AQ$6*Vzdálenosti!$D$111-Vzdálenosti!$D$111*IF('Tabulky jízd'!AQ$6&gt;0,"1","0")</f>
        <v>0</v>
      </c>
      <c r="AS32" s="45">
        <f>2*'Tabulky jízd'!AR$6*Vzdálenosti!$D$111-Vzdálenosti!$D$111*IF('Tabulky jízd'!AR$6&gt;0,"1","0")</f>
        <v>0</v>
      </c>
      <c r="AT32" s="45">
        <f>2*'Tabulky jízd'!AS$6*Vzdálenosti!$D$111-Vzdálenosti!$D$111*IF('Tabulky jízd'!AS$6&gt;0,"1","0")</f>
        <v>2711.25</v>
      </c>
      <c r="AU32" s="45">
        <f>2*'Tabulky jízd'!AT$6*Vzdálenosti!$D$111-Vzdálenosti!$D$111*IF('Tabulky jízd'!AT$6&gt;0,"1","0")</f>
        <v>0</v>
      </c>
      <c r="AV32" s="45">
        <f>2*'Tabulky jízd'!AU$6*Vzdálenosti!$D$111-Vzdálenosti!$D$111*IF('Tabulky jízd'!AU$6&gt;0,"1","0")</f>
        <v>0</v>
      </c>
      <c r="AW32" s="45">
        <f>2*'Tabulky jízd'!AV$6*Vzdálenosti!$D$111-Vzdálenosti!$D$111*IF('Tabulky jízd'!AV$6&gt;0,"1","0")</f>
        <v>3434.25</v>
      </c>
      <c r="AX32" s="45">
        <f>2*'Tabulky jízd'!AW$6*Vzdálenosti!$D$111-Vzdálenosti!$D$111*IF('Tabulky jízd'!AW$6&gt;0,"1","0")</f>
        <v>0</v>
      </c>
      <c r="AY32" s="45">
        <f>2*'Tabulky jízd'!AX$6*Vzdálenosti!$D$111-Vzdálenosti!$D$111*IF('Tabulky jízd'!AX$6&gt;0,"1","0")</f>
        <v>0</v>
      </c>
      <c r="AZ32" s="45">
        <f>2*'Tabulky jízd'!AY$6*Vzdálenosti!$D$111-Vzdálenosti!$D$111*IF('Tabulky jízd'!AY$6&gt;0,"1","0")</f>
        <v>0</v>
      </c>
      <c r="BA32" s="45">
        <f>2*'Tabulky jízd'!AZ$6*Vzdálenosti!$D$111-Vzdálenosti!$D$111*IF('Tabulky jízd'!AZ$6&gt;0,"1","0")</f>
        <v>0</v>
      </c>
      <c r="BB32" s="45">
        <f>2*'Tabulky jízd'!BA$6*Vzdálenosti!$D$111-Vzdálenosti!$D$111*IF('Tabulky jízd'!BA$6&gt;0,"1","0")</f>
        <v>0</v>
      </c>
      <c r="BC32" s="45">
        <f>2*'Tabulky jízd'!BB$6*Vzdálenosti!$D$111-Vzdálenosti!$D$111*IF('Tabulky jízd'!BB$6&gt;0,"1","0")</f>
        <v>0</v>
      </c>
      <c r="BD32" s="45">
        <f>2*'Tabulky jízd'!BC$6*Vzdálenosti!$D$111-Vzdálenosti!$D$111*IF('Tabulky jízd'!BC$6&gt;0,"1","0")</f>
        <v>0</v>
      </c>
      <c r="BE32" s="45">
        <f>2*'Tabulky jízd'!BD$6*Vzdálenosti!$D$111-Vzdálenosti!$D$111*IF('Tabulky jízd'!BD$6&gt;0,"1","0")</f>
        <v>0</v>
      </c>
      <c r="BF32" s="45">
        <f>2*'Tabulky jízd'!BE$6*Vzdálenosti!$D$111-Vzdálenosti!$D$111*IF('Tabulky jízd'!BE$6&gt;0,"1","0")</f>
        <v>3795.75</v>
      </c>
      <c r="BG32" s="45">
        <f>2*'Tabulky jízd'!BF$6*Vzdálenosti!$D$111-Vzdálenosti!$D$111*IF('Tabulky jízd'!BF$6&gt;0,"1","0")</f>
        <v>0</v>
      </c>
      <c r="BH32" s="45">
        <f>2*'Tabulky jízd'!BG$6*Vzdálenosti!$D$111-Vzdálenosti!$D$111*IF('Tabulky jízd'!BG$6&gt;0,"1","0")</f>
        <v>0</v>
      </c>
      <c r="BI32" s="45">
        <f>2*'Tabulky jízd'!BH$6*Vzdálenosti!$D$111-Vzdálenosti!$D$111*IF('Tabulky jízd'!BH$6&gt;0,"1","0")</f>
        <v>3434.25</v>
      </c>
      <c r="BJ32" s="45">
        <f>2*'Tabulky jízd'!BI$6*Vzdálenosti!$D$111-Vzdálenosti!$D$111*IF('Tabulky jízd'!BI$6&gt;0,"1","0")</f>
        <v>0</v>
      </c>
      <c r="BK32" s="45">
        <f>2*'Tabulky jízd'!BJ$6*Vzdálenosti!$D$111-Vzdálenosti!$D$111*IF('Tabulky jízd'!BJ$6&gt;0,"1","0")</f>
        <v>0</v>
      </c>
      <c r="BL32" s="45">
        <f>2*'Tabulky jízd'!BK$6*Vzdálenosti!$D$111-Vzdálenosti!$D$111*IF('Tabulky jízd'!BK$6&gt;0,"1","0")</f>
        <v>4880.25</v>
      </c>
      <c r="BM32" s="45">
        <f>2*'Tabulky jízd'!BL$6*Vzdálenosti!$D$111-Vzdálenosti!$D$111*IF('Tabulky jízd'!BL$6&gt;0,"1","0")</f>
        <v>0</v>
      </c>
      <c r="BN32" s="45">
        <f>2*'Tabulky jízd'!BM$6*Vzdálenosti!$D$111-Vzdálenosti!$D$111*IF('Tabulky jízd'!BM$6&gt;0,"1","0")</f>
        <v>0</v>
      </c>
      <c r="BO32" s="45">
        <f>2*'Tabulky jízd'!BN$6*Vzdálenosti!$D$111-Vzdálenosti!$D$111*IF('Tabulky jízd'!BN$6&gt;0,"1","0")</f>
        <v>3072.75</v>
      </c>
      <c r="BP32" s="45">
        <f>2*'Tabulky jízd'!BO$6*Vzdálenosti!$D$111-Vzdálenosti!$D$111*IF('Tabulky jízd'!BO$6&gt;0,"1","0")</f>
        <v>0</v>
      </c>
      <c r="BQ32" s="45">
        <f>2*'Tabulky jízd'!BP$6*Vzdálenosti!$D$111-Vzdálenosti!$D$111*IF('Tabulky jízd'!BP$6&gt;0,"1","0")</f>
        <v>0</v>
      </c>
      <c r="BR32" s="45">
        <f>2*'Tabulky jízd'!BQ$6*Vzdálenosti!$D$111-Vzdálenosti!$D$111*IF('Tabulky jízd'!BQ$6&gt;0,"1","0")</f>
        <v>1626.75</v>
      </c>
      <c r="BS32" s="45">
        <f>2*'Tabulky jízd'!BR$6*Vzdálenosti!$D$111-Vzdálenosti!$D$111*IF('Tabulky jízd'!BR$6&gt;0,"1","0")</f>
        <v>0</v>
      </c>
      <c r="BT32" s="45">
        <f>2*'Tabulky jízd'!BS$6*Vzdálenosti!$D$111-Vzdálenosti!$D$111*IF('Tabulky jízd'!BS$6&gt;0,"1","0")</f>
        <v>0</v>
      </c>
      <c r="BU32" s="45">
        <f>2*'Tabulky jízd'!BT$6*Vzdálenosti!$D$111-Vzdálenosti!$D$111*IF('Tabulky jízd'!BT$6&gt;0,"1","0")</f>
        <v>0</v>
      </c>
      <c r="BV32" s="45">
        <f>2*'Tabulky jízd'!BU$6*Vzdálenosti!$D$111-Vzdálenosti!$D$111*IF('Tabulky jízd'!BU$6&gt;0,"1","0")</f>
        <v>0</v>
      </c>
      <c r="BW32" s="45">
        <f>2*'Tabulky jízd'!BV$6*Vzdálenosti!$D$111-Vzdálenosti!$D$111*IF('Tabulky jízd'!BV$6&gt;0,"1","0")</f>
        <v>0</v>
      </c>
      <c r="BX32" s="45">
        <f>2*'Tabulky jízd'!BW$6*Vzdálenosti!$D$111-Vzdálenosti!$D$111*IF('Tabulky jízd'!BW$6&gt;0,"1","0")</f>
        <v>0</v>
      </c>
      <c r="BY32" s="45">
        <f>2*'Tabulky jízd'!BX$6*Vzdálenosti!$D$111-Vzdálenosti!$D$111*IF('Tabulky jízd'!BX$6&gt;0,"1","0")</f>
        <v>0</v>
      </c>
      <c r="BZ32" s="45">
        <f>2*'Tabulky jízd'!BY$6*Vzdálenosti!$D$111-Vzdálenosti!$D$111*IF('Tabulky jízd'!BY$6&gt;0,"1","0")</f>
        <v>0</v>
      </c>
      <c r="CA32" s="45">
        <f>2*'Tabulky jízd'!BZ$6*Vzdálenosti!$D$111-Vzdálenosti!$D$111*IF('Tabulky jízd'!BZ$6&gt;0,"1","0")</f>
        <v>4157.25</v>
      </c>
      <c r="CB32" s="45">
        <f>2*'Tabulky jízd'!CA$6*Vzdálenosti!$D$111-Vzdálenosti!$D$111*IF('Tabulky jízd'!CA$6&gt;0,"1","0")</f>
        <v>0</v>
      </c>
      <c r="CC32" s="45">
        <f>2*'Tabulky jízd'!CB$6*Vzdálenosti!$D$111-Vzdálenosti!$D$111*IF('Tabulky jízd'!CB$6&gt;0,"1","0")</f>
        <v>0</v>
      </c>
      <c r="CD32" s="45">
        <f>2*'Tabulky jízd'!CC$6*Vzdálenosti!$D$111-Vzdálenosti!$D$111*IF('Tabulky jízd'!CC$6&gt;0,"1","0")</f>
        <v>1988.25</v>
      </c>
      <c r="CE32" s="45">
        <f>2*'Tabulky jízd'!CD$6*Vzdálenosti!$D$111-Vzdálenosti!$D$111*IF('Tabulky jízd'!CD$6&gt;0,"1","0")</f>
        <v>0</v>
      </c>
      <c r="CF32" s="45">
        <f>2*'Tabulky jízd'!CE$6*Vzdálenosti!$D$111-Vzdálenosti!$D$111*IF('Tabulky jízd'!CE$6&gt;0,"1","0")</f>
        <v>0</v>
      </c>
      <c r="CG32" s="45">
        <f>2*'Tabulky jízd'!CF$6*Vzdálenosti!$D$111-Vzdálenosti!$D$111*IF('Tabulky jízd'!CF$6&gt;0,"1","0")</f>
        <v>4157.25</v>
      </c>
      <c r="CH32" s="45">
        <f>2*'Tabulky jízd'!CG$6*Vzdálenosti!$D$111-Vzdálenosti!$D$111*IF('Tabulky jízd'!CG$6&gt;0,"1","0")</f>
        <v>0</v>
      </c>
      <c r="CI32" s="45">
        <f>2*'Tabulky jízd'!CH$6*Vzdálenosti!$D$111-Vzdálenosti!$D$111*IF('Tabulky jízd'!CH$6&gt;0,"1","0")</f>
        <v>0</v>
      </c>
      <c r="CJ32" s="45">
        <f>2*'Tabulky jízd'!CI$6*Vzdálenosti!$D$111-Vzdálenosti!$D$111*IF('Tabulky jízd'!CI$6&gt;0,"1","0")</f>
        <v>2711.25</v>
      </c>
      <c r="CK32" s="45">
        <f>2*'Tabulky jízd'!CJ$6*Vzdálenosti!$D$111-Vzdálenosti!$D$111*IF('Tabulky jízd'!CJ$6&gt;0,"1","0")</f>
        <v>0</v>
      </c>
      <c r="CL32" s="45">
        <f>2*'Tabulky jízd'!CK$6*Vzdálenosti!$D$111-Vzdálenosti!$D$111*IF('Tabulky jízd'!CK$6&gt;0,"1","0")</f>
        <v>0</v>
      </c>
      <c r="CM32" s="45">
        <f>2*'Tabulky jízd'!CL$6*Vzdálenosti!$D$111-Vzdálenosti!$D$111*IF('Tabulky jízd'!CL$6&gt;0,"1","0")</f>
        <v>0</v>
      </c>
      <c r="CN32" s="45">
        <f>2*'Tabulky jízd'!CM$6*Vzdálenosti!$D$111-Vzdálenosti!$D$111*IF('Tabulky jízd'!CM$6&gt;0,"1","0")</f>
        <v>0</v>
      </c>
      <c r="CO32" s="45">
        <f>2*'Tabulky jízd'!CN$6*Vzdálenosti!$D$111-Vzdálenosti!$D$111*IF('Tabulky jízd'!CN$6&gt;0,"1","0")</f>
        <v>0</v>
      </c>
      <c r="CP32" s="45">
        <f>2*'Tabulky jízd'!CO$6*Vzdálenosti!$D$111-Vzdálenosti!$D$111*IF('Tabulky jízd'!CO$6&gt;0,"1","0")</f>
        <v>0</v>
      </c>
      <c r="CQ32" s="45">
        <f>2*'Tabulky jízd'!CP$6*Vzdálenosti!$D$111-Vzdálenosti!$D$111*IF('Tabulky jízd'!CP$6&gt;0,"1","0")</f>
        <v>0</v>
      </c>
      <c r="CR32" s="45">
        <f>2*'Tabulky jízd'!CQ$6*Vzdálenosti!$D$111-Vzdálenosti!$D$111*IF('Tabulky jízd'!CQ$6&gt;0,"1","0")</f>
        <v>0</v>
      </c>
      <c r="CS32" s="45">
        <f>2*'Tabulky jízd'!CR$6*Vzdálenosti!$D$111-Vzdálenosti!$D$111*IF('Tabulky jízd'!CR$6&gt;0,"1","0")</f>
        <v>0</v>
      </c>
      <c r="CT32" s="45">
        <f>2*'Tabulky jízd'!CS$6*Vzdálenosti!$D$111-Vzdálenosti!$D$111*IF('Tabulky jízd'!CS$6&gt;0,"1","0")</f>
        <v>0</v>
      </c>
      <c r="CU32" s="45">
        <f>2*'Tabulky jízd'!CT$6*Vzdálenosti!$D$111-Vzdálenosti!$D$111*IF('Tabulky jízd'!CT$6&gt;0,"1","0")</f>
        <v>0</v>
      </c>
      <c r="CV32" s="45">
        <f>2*'Tabulky jízd'!CU$6*Vzdálenosti!$D$111-Vzdálenosti!$D$111*IF('Tabulky jízd'!CU$6&gt;0,"1","0")</f>
        <v>4157.25</v>
      </c>
      <c r="CW32" s="45">
        <f>2*'Tabulky jízd'!CV$6*Vzdálenosti!$D$111-Vzdálenosti!$D$111*IF('Tabulky jízd'!CV$6&gt;0,"1","0")</f>
        <v>0</v>
      </c>
      <c r="CX32" s="47">
        <f t="shared" si="7"/>
        <v>69046.5</v>
      </c>
      <c r="CY32" s="47" t="s">
        <v>64</v>
      </c>
      <c r="CZ32" s="28">
        <f>Vzdálenosti!$D$114</f>
        <v>53.426428525202738</v>
      </c>
      <c r="DA32" s="79">
        <f t="shared" si="8"/>
        <v>36889.078971654111</v>
      </c>
      <c r="DB32" s="224">
        <f>SUM(DA32:DA35)</f>
        <v>64301.480479136924</v>
      </c>
    </row>
    <row r="33" spans="1:106" s="15" customFormat="1" x14ac:dyDescent="0.25">
      <c r="A33" s="230"/>
      <c r="B33" s="45" t="s">
        <v>54</v>
      </c>
      <c r="C33" s="45" t="s">
        <v>56</v>
      </c>
      <c r="D33" s="135" t="s">
        <v>312</v>
      </c>
      <c r="E33" s="45" t="s">
        <v>9</v>
      </c>
      <c r="F33" s="45">
        <v>1</v>
      </c>
      <c r="G33" s="45"/>
      <c r="H33" s="47"/>
      <c r="I33" s="45">
        <f>2*'Tabulky jízd'!H$6*Vzdálenosti!$E$111-Vzdálenosti!$E$111*IF('Tabulky jízd'!H$6&gt;0,"1","0")</f>
        <v>0</v>
      </c>
      <c r="J33" s="45">
        <f>2*'Tabulky jízd'!I$6*Vzdálenosti!$E$111-Vzdálenosti!$E$111*IF('Tabulky jízd'!I$6&gt;0,"1","0")</f>
        <v>0</v>
      </c>
      <c r="K33" s="45">
        <f>2*'Tabulky jízd'!J$6*Vzdálenosti!$E$111-Vzdálenosti!$E$111*IF('Tabulky jízd'!J$6&gt;0,"1","0")</f>
        <v>0</v>
      </c>
      <c r="L33" s="45">
        <f>2*'Tabulky jízd'!K$6*Vzdálenosti!$E$111-Vzdálenosti!$E$111*IF('Tabulky jízd'!K$6&gt;0,"1","0")</f>
        <v>0</v>
      </c>
      <c r="M33" s="45">
        <f>2*'Tabulky jízd'!L$6*Vzdálenosti!$E$111-Vzdálenosti!$E$111*IF('Tabulky jízd'!L$6&gt;0,"1","0")</f>
        <v>0</v>
      </c>
      <c r="N33" s="45">
        <f>2*'Tabulky jízd'!M$6*Vzdálenosti!$E$111-Vzdálenosti!$E$111*IF('Tabulky jízd'!M$6&gt;0,"1","0")</f>
        <v>0</v>
      </c>
      <c r="O33" s="45">
        <f>2*'Tabulky jízd'!N$6*Vzdálenosti!$E$111-Vzdálenosti!$E$111*IF('Tabulky jízd'!N$6&gt;0,"1","0")</f>
        <v>0</v>
      </c>
      <c r="P33" s="45">
        <f>2*'Tabulky jízd'!O$6*Vzdálenosti!$E$111-Vzdálenosti!$E$111*IF('Tabulky jízd'!O$6&gt;0,"1","0")</f>
        <v>4654.5</v>
      </c>
      <c r="Q33" s="45">
        <f>2*'Tabulky jízd'!P$6*Vzdálenosti!$E$111-Vzdálenosti!$E$111*IF('Tabulky jízd'!P$6&gt;0,"1","0")</f>
        <v>0</v>
      </c>
      <c r="R33" s="45">
        <f>2*'Tabulky jízd'!Q$6*Vzdálenosti!$E$111-Vzdálenosti!$E$111*IF('Tabulky jízd'!Q$6&gt;0,"1","0")</f>
        <v>0</v>
      </c>
      <c r="S33" s="45">
        <f>2*'Tabulky jízd'!R$6*Vzdálenosti!$E$111-Vzdálenosti!$E$111*IF('Tabulky jízd'!R$6&gt;0,"1","0")</f>
        <v>5938.5</v>
      </c>
      <c r="T33" s="45">
        <f>2*'Tabulky jízd'!S$6*Vzdálenosti!$E$111-Vzdálenosti!$E$111*IF('Tabulky jízd'!S$6&gt;0,"1","0")</f>
        <v>0</v>
      </c>
      <c r="U33" s="45">
        <f>2*'Tabulky jízd'!T$6*Vzdálenosti!$E$111-Vzdálenosti!$E$111*IF('Tabulky jízd'!T$6&gt;0,"1","0")</f>
        <v>0</v>
      </c>
      <c r="V33" s="45">
        <f>2*'Tabulky jízd'!U$6*Vzdálenosti!$E$111-Vzdálenosti!$E$111*IF('Tabulky jízd'!U$6&gt;0,"1","0")</f>
        <v>1444.5</v>
      </c>
      <c r="W33" s="45">
        <f>2*'Tabulky jízd'!V$6*Vzdálenosti!$E$111-Vzdálenosti!$E$111*IF('Tabulky jízd'!V$6&gt;0,"1","0")</f>
        <v>0</v>
      </c>
      <c r="X33" s="45">
        <f>2*'Tabulky jízd'!W$6*Vzdálenosti!$E$111-Vzdálenosti!$E$111*IF('Tabulky jízd'!W$6&gt;0,"1","0")</f>
        <v>0</v>
      </c>
      <c r="Y33" s="45">
        <f>2*'Tabulky jízd'!X$6*Vzdálenosti!$E$111-Vzdálenosti!$E$111*IF('Tabulky jízd'!X$6&gt;0,"1","0")</f>
        <v>2407.5</v>
      </c>
      <c r="Z33" s="45">
        <f>2*'Tabulky jízd'!Y$6*Vzdálenosti!$E$111-Vzdálenosti!$E$111*IF('Tabulky jízd'!Y$6&gt;0,"1","0")</f>
        <v>0</v>
      </c>
      <c r="AA33" s="45">
        <f>2*'Tabulky jízd'!Z$6*Vzdálenosti!$E$111-Vzdálenosti!$E$111*IF('Tabulky jízd'!Z$6&gt;0,"1","0")</f>
        <v>0</v>
      </c>
      <c r="AB33" s="45">
        <f>2*'Tabulky jízd'!AA$6*Vzdálenosti!$E$111-Vzdálenosti!$E$111*IF('Tabulky jízd'!AA$6&gt;0,"1","0")</f>
        <v>2728.5</v>
      </c>
      <c r="AC33" s="45">
        <f>2*'Tabulky jízd'!AB$6*Vzdálenosti!$E$111-Vzdálenosti!$E$111*IF('Tabulky jízd'!AB$6&gt;0,"1","0")</f>
        <v>0</v>
      </c>
      <c r="AD33" s="45">
        <f>2*'Tabulky jízd'!AC$6*Vzdálenosti!$E$111-Vzdálenosti!$E$111*IF('Tabulky jízd'!AC$6&gt;0,"1","0")</f>
        <v>0</v>
      </c>
      <c r="AE33" s="45">
        <f>2*'Tabulky jízd'!AD$6*Vzdálenosti!$E$111-Vzdálenosti!$E$111*IF('Tabulky jízd'!AD$6&gt;0,"1","0")</f>
        <v>0</v>
      </c>
      <c r="AF33" s="45">
        <f>2*'Tabulky jízd'!AE$6*Vzdálenosti!$E$111-Vzdálenosti!$E$111*IF('Tabulky jízd'!AE$6&gt;0,"1","0")</f>
        <v>0</v>
      </c>
      <c r="AG33" s="45">
        <f>2*'Tabulky jízd'!AF$6*Vzdálenosti!$E$111-Vzdálenosti!$E$111*IF('Tabulky jízd'!AF$6&gt;0,"1","0")</f>
        <v>0</v>
      </c>
      <c r="AH33" s="45">
        <f>2*'Tabulky jízd'!AG$6*Vzdálenosti!$E$111-Vzdálenosti!$E$111*IF('Tabulky jízd'!AG$6&gt;0,"1","0")</f>
        <v>0</v>
      </c>
      <c r="AI33" s="45">
        <f>2*'Tabulky jízd'!AH$6*Vzdálenosti!$E$111-Vzdálenosti!$E$111*IF('Tabulky jízd'!AH$6&gt;0,"1","0")</f>
        <v>0</v>
      </c>
      <c r="AJ33" s="45">
        <f>2*'Tabulky jízd'!AI$6*Vzdálenosti!$E$111-Vzdálenosti!$E$111*IF('Tabulky jízd'!AI$6&gt;0,"1","0")</f>
        <v>0</v>
      </c>
      <c r="AK33" s="45">
        <f>2*'Tabulky jízd'!AJ$6*Vzdálenosti!$E$111-Vzdálenosti!$E$111*IF('Tabulky jízd'!AJ$6&gt;0,"1","0")</f>
        <v>2407.5</v>
      </c>
      <c r="AL33" s="45">
        <f>2*'Tabulky jízd'!AK$6*Vzdálenosti!$E$111-Vzdálenosti!$E$111*IF('Tabulky jízd'!AK$6&gt;0,"1","0")</f>
        <v>0</v>
      </c>
      <c r="AM33" s="45">
        <f>2*'Tabulky jízd'!AL$6*Vzdálenosti!$E$111-Vzdálenosti!$E$111*IF('Tabulky jízd'!AL$6&gt;0,"1","0")</f>
        <v>0</v>
      </c>
      <c r="AN33" s="45">
        <f>2*'Tabulky jízd'!AM$6*Vzdálenosti!$E$111-Vzdálenosti!$E$111*IF('Tabulky jízd'!AM$6&gt;0,"1","0")</f>
        <v>3370.5</v>
      </c>
      <c r="AO33" s="45">
        <f>2*'Tabulky jízd'!AN$6*Vzdálenosti!$E$111-Vzdálenosti!$E$111*IF('Tabulky jízd'!AN$6&gt;0,"1","0")</f>
        <v>0</v>
      </c>
      <c r="AP33" s="45">
        <f>2*'Tabulky jízd'!AO$6*Vzdálenosti!$E$111-Vzdálenosti!$E$111*IF('Tabulky jízd'!AO$6&gt;0,"1","0")</f>
        <v>0</v>
      </c>
      <c r="AQ33" s="45">
        <f>2*'Tabulky jízd'!AP$6*Vzdálenosti!$E$111-Vzdálenosti!$E$111*IF('Tabulky jízd'!AP$6&gt;0,"1","0")</f>
        <v>2728.5</v>
      </c>
      <c r="AR33" s="45">
        <f>2*'Tabulky jízd'!AQ$6*Vzdálenosti!$E$111-Vzdálenosti!$E$111*IF('Tabulky jízd'!AQ$6&gt;0,"1","0")</f>
        <v>0</v>
      </c>
      <c r="AS33" s="45">
        <f>2*'Tabulky jízd'!AR$6*Vzdálenosti!$E$111-Vzdálenosti!$E$111*IF('Tabulky jízd'!AR$6&gt;0,"1","0")</f>
        <v>0</v>
      </c>
      <c r="AT33" s="45">
        <f>2*'Tabulky jízd'!AS$6*Vzdálenosti!$E$111-Vzdálenosti!$E$111*IF('Tabulky jízd'!AS$6&gt;0,"1","0")</f>
        <v>2407.5</v>
      </c>
      <c r="AU33" s="45">
        <f>2*'Tabulky jízd'!AT$6*Vzdálenosti!$E$111-Vzdálenosti!$E$111*IF('Tabulky jízd'!AT$6&gt;0,"1","0")</f>
        <v>0</v>
      </c>
      <c r="AV33" s="45">
        <f>2*'Tabulky jízd'!AU$6*Vzdálenosti!$E$111-Vzdálenosti!$E$111*IF('Tabulky jízd'!AU$6&gt;0,"1","0")</f>
        <v>0</v>
      </c>
      <c r="AW33" s="45">
        <f>2*'Tabulky jízd'!AV$6*Vzdálenosti!$E$111-Vzdálenosti!$E$111*IF('Tabulky jízd'!AV$6&gt;0,"1","0")</f>
        <v>3049.5</v>
      </c>
      <c r="AX33" s="45">
        <f>2*'Tabulky jízd'!AW$6*Vzdálenosti!$E$111-Vzdálenosti!$E$111*IF('Tabulky jízd'!AW$6&gt;0,"1","0")</f>
        <v>0</v>
      </c>
      <c r="AY33" s="45">
        <f>2*'Tabulky jízd'!AX$6*Vzdálenosti!$E$111-Vzdálenosti!$E$111*IF('Tabulky jízd'!AX$6&gt;0,"1","0")</f>
        <v>0</v>
      </c>
      <c r="AZ33" s="45">
        <f>2*'Tabulky jízd'!AY$6*Vzdálenosti!$E$111-Vzdálenosti!$E$111*IF('Tabulky jízd'!AY$6&gt;0,"1","0")</f>
        <v>0</v>
      </c>
      <c r="BA33" s="45">
        <f>2*'Tabulky jízd'!AZ$6*Vzdálenosti!$E$111-Vzdálenosti!$E$111*IF('Tabulky jízd'!AZ$6&gt;0,"1","0")</f>
        <v>0</v>
      </c>
      <c r="BB33" s="45">
        <f>2*'Tabulky jízd'!BA$6*Vzdálenosti!$E$111-Vzdálenosti!$E$111*IF('Tabulky jízd'!BA$6&gt;0,"1","0")</f>
        <v>0</v>
      </c>
      <c r="BC33" s="45">
        <f>2*'Tabulky jízd'!BB$6*Vzdálenosti!$E$111-Vzdálenosti!$E$111*IF('Tabulky jízd'!BB$6&gt;0,"1","0")</f>
        <v>0</v>
      </c>
      <c r="BD33" s="45">
        <f>2*'Tabulky jízd'!BC$6*Vzdálenosti!$E$111-Vzdálenosti!$E$111*IF('Tabulky jízd'!BC$6&gt;0,"1","0")</f>
        <v>0</v>
      </c>
      <c r="BE33" s="45">
        <f>2*'Tabulky jízd'!BD$6*Vzdálenosti!$E$111-Vzdálenosti!$E$111*IF('Tabulky jízd'!BD$6&gt;0,"1","0")</f>
        <v>0</v>
      </c>
      <c r="BF33" s="45">
        <f>2*'Tabulky jízd'!BE$6*Vzdálenosti!$E$111-Vzdálenosti!$E$111*IF('Tabulky jízd'!BE$6&gt;0,"1","0")</f>
        <v>3370.5</v>
      </c>
      <c r="BG33" s="45">
        <f>2*'Tabulky jízd'!BF$6*Vzdálenosti!$E$111-Vzdálenosti!$E$111*IF('Tabulky jízd'!BF$6&gt;0,"1","0")</f>
        <v>0</v>
      </c>
      <c r="BH33" s="45">
        <f>2*'Tabulky jízd'!BG$6*Vzdálenosti!$E$111-Vzdálenosti!$E$111*IF('Tabulky jízd'!BG$6&gt;0,"1","0")</f>
        <v>0</v>
      </c>
      <c r="BI33" s="45">
        <f>2*'Tabulky jízd'!BH$6*Vzdálenosti!$E$111-Vzdálenosti!$E$111*IF('Tabulky jízd'!BH$6&gt;0,"1","0")</f>
        <v>3049.5</v>
      </c>
      <c r="BJ33" s="45">
        <f>2*'Tabulky jízd'!BI$6*Vzdálenosti!$E$111-Vzdálenosti!$E$111*IF('Tabulky jízd'!BI$6&gt;0,"1","0")</f>
        <v>0</v>
      </c>
      <c r="BK33" s="45">
        <f>2*'Tabulky jízd'!BJ$6*Vzdálenosti!$E$111-Vzdálenosti!$E$111*IF('Tabulky jízd'!BJ$6&gt;0,"1","0")</f>
        <v>0</v>
      </c>
      <c r="BL33" s="45">
        <f>2*'Tabulky jízd'!BK$6*Vzdálenosti!$E$111-Vzdálenosti!$E$111*IF('Tabulky jízd'!BK$6&gt;0,"1","0")</f>
        <v>4333.5</v>
      </c>
      <c r="BM33" s="45">
        <f>2*'Tabulky jízd'!BL$6*Vzdálenosti!$E$111-Vzdálenosti!$E$111*IF('Tabulky jízd'!BL$6&gt;0,"1","0")</f>
        <v>0</v>
      </c>
      <c r="BN33" s="45">
        <f>2*'Tabulky jízd'!BM$6*Vzdálenosti!$E$111-Vzdálenosti!$E$111*IF('Tabulky jízd'!BM$6&gt;0,"1","0")</f>
        <v>0</v>
      </c>
      <c r="BO33" s="45">
        <f>2*'Tabulky jízd'!BN$6*Vzdálenosti!$E$111-Vzdálenosti!$E$111*IF('Tabulky jízd'!BN$6&gt;0,"1","0")</f>
        <v>2728.5</v>
      </c>
      <c r="BP33" s="45">
        <f>2*'Tabulky jízd'!BO$6*Vzdálenosti!$E$111-Vzdálenosti!$E$111*IF('Tabulky jízd'!BO$6&gt;0,"1","0")</f>
        <v>0</v>
      </c>
      <c r="BQ33" s="45">
        <f>2*'Tabulky jízd'!BP$6*Vzdálenosti!$E$111-Vzdálenosti!$E$111*IF('Tabulky jízd'!BP$6&gt;0,"1","0")</f>
        <v>0</v>
      </c>
      <c r="BR33" s="45">
        <f>2*'Tabulky jízd'!BQ$6*Vzdálenosti!$E$111-Vzdálenosti!$E$111*IF('Tabulky jízd'!BQ$6&gt;0,"1","0")</f>
        <v>1444.5</v>
      </c>
      <c r="BS33" s="45">
        <f>2*'Tabulky jízd'!BR$6*Vzdálenosti!$E$111-Vzdálenosti!$E$111*IF('Tabulky jízd'!BR$6&gt;0,"1","0")</f>
        <v>0</v>
      </c>
      <c r="BT33" s="45">
        <f>2*'Tabulky jízd'!BS$6*Vzdálenosti!$E$111-Vzdálenosti!$E$111*IF('Tabulky jízd'!BS$6&gt;0,"1","0")</f>
        <v>0</v>
      </c>
      <c r="BU33" s="45">
        <f>2*'Tabulky jízd'!BT$6*Vzdálenosti!$E$111-Vzdálenosti!$E$111*IF('Tabulky jízd'!BT$6&gt;0,"1","0")</f>
        <v>0</v>
      </c>
      <c r="BV33" s="45">
        <f>2*'Tabulky jízd'!BU$6*Vzdálenosti!$E$111-Vzdálenosti!$E$111*IF('Tabulky jízd'!BU$6&gt;0,"1","0")</f>
        <v>0</v>
      </c>
      <c r="BW33" s="45">
        <f>2*'Tabulky jízd'!BV$6*Vzdálenosti!$E$111-Vzdálenosti!$E$111*IF('Tabulky jízd'!BV$6&gt;0,"1","0")</f>
        <v>0</v>
      </c>
      <c r="BX33" s="45">
        <f>2*'Tabulky jízd'!BW$6*Vzdálenosti!$E$111-Vzdálenosti!$E$111*IF('Tabulky jízd'!BW$6&gt;0,"1","0")</f>
        <v>0</v>
      </c>
      <c r="BY33" s="45">
        <f>2*'Tabulky jízd'!BX$6*Vzdálenosti!$E$111-Vzdálenosti!$E$111*IF('Tabulky jízd'!BX$6&gt;0,"1","0")</f>
        <v>0</v>
      </c>
      <c r="BZ33" s="45">
        <f>2*'Tabulky jízd'!BY$6*Vzdálenosti!$E$111-Vzdálenosti!$E$111*IF('Tabulky jízd'!BY$6&gt;0,"1","0")</f>
        <v>0</v>
      </c>
      <c r="CA33" s="45">
        <f>2*'Tabulky jízd'!BZ$6*Vzdálenosti!$E$111-Vzdálenosti!$E$111*IF('Tabulky jízd'!BZ$6&gt;0,"1","0")</f>
        <v>3691.5</v>
      </c>
      <c r="CB33" s="45">
        <f>2*'Tabulky jízd'!CA$6*Vzdálenosti!$E$111-Vzdálenosti!$E$111*IF('Tabulky jízd'!CA$6&gt;0,"1","0")</f>
        <v>0</v>
      </c>
      <c r="CC33" s="45">
        <f>2*'Tabulky jízd'!CB$6*Vzdálenosti!$E$111-Vzdálenosti!$E$111*IF('Tabulky jízd'!CB$6&gt;0,"1","0")</f>
        <v>0</v>
      </c>
      <c r="CD33" s="45">
        <f>2*'Tabulky jízd'!CC$6*Vzdálenosti!$E$111-Vzdálenosti!$E$111*IF('Tabulky jízd'!CC$6&gt;0,"1","0")</f>
        <v>1765.5</v>
      </c>
      <c r="CE33" s="45">
        <f>2*'Tabulky jízd'!CD$6*Vzdálenosti!$E$111-Vzdálenosti!$E$111*IF('Tabulky jízd'!CD$6&gt;0,"1","0")</f>
        <v>0</v>
      </c>
      <c r="CF33" s="45">
        <f>2*'Tabulky jízd'!CE$6*Vzdálenosti!$E$111-Vzdálenosti!$E$111*IF('Tabulky jízd'!CE$6&gt;0,"1","0")</f>
        <v>0</v>
      </c>
      <c r="CG33" s="45">
        <f>2*'Tabulky jízd'!CF$6*Vzdálenosti!$E$111-Vzdálenosti!$E$111*IF('Tabulky jízd'!CF$6&gt;0,"1","0")</f>
        <v>3691.5</v>
      </c>
      <c r="CH33" s="45">
        <f>2*'Tabulky jízd'!CG$6*Vzdálenosti!$E$111-Vzdálenosti!$E$111*IF('Tabulky jízd'!CG$6&gt;0,"1","0")</f>
        <v>0</v>
      </c>
      <c r="CI33" s="45">
        <f>2*'Tabulky jízd'!CH$6*Vzdálenosti!$E$111-Vzdálenosti!$E$111*IF('Tabulky jízd'!CH$6&gt;0,"1","0")</f>
        <v>0</v>
      </c>
      <c r="CJ33" s="45">
        <f>2*'Tabulky jízd'!CI$6*Vzdálenosti!$E$111-Vzdálenosti!$E$111*IF('Tabulky jízd'!CI$6&gt;0,"1","0")</f>
        <v>2407.5</v>
      </c>
      <c r="CK33" s="45">
        <f>2*'Tabulky jízd'!CJ$6*Vzdálenosti!$E$111-Vzdálenosti!$E$111*IF('Tabulky jízd'!CJ$6&gt;0,"1","0")</f>
        <v>0</v>
      </c>
      <c r="CL33" s="45">
        <f>2*'Tabulky jízd'!CK$6*Vzdálenosti!$E$111-Vzdálenosti!$E$111*IF('Tabulky jízd'!CK$6&gt;0,"1","0")</f>
        <v>0</v>
      </c>
      <c r="CM33" s="45">
        <f>2*'Tabulky jízd'!CL$6*Vzdálenosti!$E$111-Vzdálenosti!$E$111*IF('Tabulky jízd'!CL$6&gt;0,"1","0")</f>
        <v>0</v>
      </c>
      <c r="CN33" s="45">
        <f>2*'Tabulky jízd'!CM$6*Vzdálenosti!$E$111-Vzdálenosti!$E$111*IF('Tabulky jízd'!CM$6&gt;0,"1","0")</f>
        <v>0</v>
      </c>
      <c r="CO33" s="45">
        <f>2*'Tabulky jízd'!CN$6*Vzdálenosti!$E$111-Vzdálenosti!$E$111*IF('Tabulky jízd'!CN$6&gt;0,"1","0")</f>
        <v>0</v>
      </c>
      <c r="CP33" s="45">
        <f>2*'Tabulky jízd'!CO$6*Vzdálenosti!$E$111-Vzdálenosti!$E$111*IF('Tabulky jízd'!CO$6&gt;0,"1","0")</f>
        <v>0</v>
      </c>
      <c r="CQ33" s="45">
        <f>2*'Tabulky jízd'!CP$6*Vzdálenosti!$E$111-Vzdálenosti!$E$111*IF('Tabulky jízd'!CP$6&gt;0,"1","0")</f>
        <v>0</v>
      </c>
      <c r="CR33" s="45">
        <f>2*'Tabulky jízd'!CQ$6*Vzdálenosti!$E$111-Vzdálenosti!$E$111*IF('Tabulky jízd'!CQ$6&gt;0,"1","0")</f>
        <v>0</v>
      </c>
      <c r="CS33" s="45">
        <f>2*'Tabulky jízd'!CR$6*Vzdálenosti!$E$111-Vzdálenosti!$E$111*IF('Tabulky jízd'!CR$6&gt;0,"1","0")</f>
        <v>0</v>
      </c>
      <c r="CT33" s="45">
        <f>2*'Tabulky jízd'!CS$6*Vzdálenosti!$E$111-Vzdálenosti!$E$111*IF('Tabulky jízd'!CS$6&gt;0,"1","0")</f>
        <v>0</v>
      </c>
      <c r="CU33" s="45">
        <f>2*'Tabulky jízd'!CT$6*Vzdálenosti!$E$111-Vzdálenosti!$E$111*IF('Tabulky jízd'!CT$6&gt;0,"1","0")</f>
        <v>0</v>
      </c>
      <c r="CV33" s="45">
        <f>2*'Tabulky jízd'!CU$6*Vzdálenosti!$E$111-Vzdálenosti!$E$111*IF('Tabulky jízd'!CU$6&gt;0,"1","0")</f>
        <v>3691.5</v>
      </c>
      <c r="CW33" s="45">
        <f>2*'Tabulky jízd'!CV$6*Vzdálenosti!$E$111-Vzdálenosti!$E$111*IF('Tabulky jízd'!CV$6&gt;0,"1","0")</f>
        <v>0</v>
      </c>
      <c r="CX33" s="47">
        <f t="shared" si="7"/>
        <v>61311</v>
      </c>
      <c r="CY33" s="47" t="s">
        <v>54</v>
      </c>
      <c r="CZ33" s="28">
        <f>Vzdálenosti!$E$114</f>
        <v>23.339289282201047</v>
      </c>
      <c r="DA33" s="79">
        <f t="shared" si="8"/>
        <v>14309.551651810285</v>
      </c>
      <c r="DB33" s="224"/>
    </row>
    <row r="34" spans="1:106" s="15" customFormat="1" x14ac:dyDescent="0.25">
      <c r="A34" s="230"/>
      <c r="B34" s="45" t="s">
        <v>54</v>
      </c>
      <c r="C34" s="45" t="s">
        <v>56</v>
      </c>
      <c r="D34" s="135" t="s">
        <v>312</v>
      </c>
      <c r="E34" s="45" t="s">
        <v>9</v>
      </c>
      <c r="F34" s="45">
        <v>1</v>
      </c>
      <c r="G34" s="45"/>
      <c r="H34" s="47"/>
      <c r="I34" s="45">
        <f>2*'Tabulky jízd'!H$6*Vzdálenosti!$F$111-Vzdálenosti!$F$111*IF('Tabulky jízd'!H$6&gt;0,"1","0")</f>
        <v>0</v>
      </c>
      <c r="J34" s="45">
        <f>2*'Tabulky jízd'!I$6*Vzdálenosti!$F$111-Vzdálenosti!$F$111*IF('Tabulky jízd'!I$6&gt;0,"1","0")</f>
        <v>0</v>
      </c>
      <c r="K34" s="45">
        <f>2*'Tabulky jízd'!J$6*Vzdálenosti!$F$111-Vzdálenosti!$F$111*IF('Tabulky jízd'!J$6&gt;0,"1","0")</f>
        <v>0</v>
      </c>
      <c r="L34" s="45">
        <f>2*'Tabulky jízd'!K$6*Vzdálenosti!$F$111-Vzdálenosti!$F$111*IF('Tabulky jízd'!K$6&gt;0,"1","0")</f>
        <v>0</v>
      </c>
      <c r="M34" s="45">
        <f>2*'Tabulky jízd'!L$6*Vzdálenosti!$F$111-Vzdálenosti!$F$111*IF('Tabulky jízd'!L$6&gt;0,"1","0")</f>
        <v>0</v>
      </c>
      <c r="N34" s="45">
        <f>2*'Tabulky jízd'!M$6*Vzdálenosti!$F$111-Vzdálenosti!$F$111*IF('Tabulky jízd'!M$6&gt;0,"1","0")</f>
        <v>0</v>
      </c>
      <c r="O34" s="45">
        <f>2*'Tabulky jízd'!N$6*Vzdálenosti!$F$111-Vzdálenosti!$F$111*IF('Tabulky jízd'!N$6&gt;0,"1","0")</f>
        <v>0</v>
      </c>
      <c r="P34" s="45">
        <f>2*'Tabulky jízd'!O$6*Vzdálenosti!$F$111-Vzdálenosti!$F$111*IF('Tabulky jízd'!O$6&gt;0,"1","0")</f>
        <v>4393.5</v>
      </c>
      <c r="Q34" s="45">
        <f>2*'Tabulky jízd'!P$6*Vzdálenosti!$F$111-Vzdálenosti!$F$111*IF('Tabulky jízd'!P$6&gt;0,"1","0")</f>
        <v>0</v>
      </c>
      <c r="R34" s="45">
        <f>2*'Tabulky jízd'!Q$6*Vzdálenosti!$F$111-Vzdálenosti!$F$111*IF('Tabulky jízd'!Q$6&gt;0,"1","0")</f>
        <v>0</v>
      </c>
      <c r="S34" s="45">
        <f>2*'Tabulky jízd'!R$6*Vzdálenosti!$F$111-Vzdálenosti!$F$111*IF('Tabulky jízd'!R$6&gt;0,"1","0")</f>
        <v>5605.5</v>
      </c>
      <c r="T34" s="45">
        <f>2*'Tabulky jízd'!S$6*Vzdálenosti!$F$111-Vzdálenosti!$F$111*IF('Tabulky jízd'!S$6&gt;0,"1","0")</f>
        <v>0</v>
      </c>
      <c r="U34" s="45">
        <f>2*'Tabulky jízd'!T$6*Vzdálenosti!$F$111-Vzdálenosti!$F$111*IF('Tabulky jízd'!T$6&gt;0,"1","0")</f>
        <v>0</v>
      </c>
      <c r="V34" s="45">
        <f>2*'Tabulky jízd'!U$6*Vzdálenosti!$F$111-Vzdálenosti!$F$111*IF('Tabulky jízd'!U$6&gt;0,"1","0")</f>
        <v>1363.5</v>
      </c>
      <c r="W34" s="45">
        <f>2*'Tabulky jízd'!V$6*Vzdálenosti!$F$111-Vzdálenosti!$F$111*IF('Tabulky jízd'!V$6&gt;0,"1","0")</f>
        <v>0</v>
      </c>
      <c r="X34" s="45">
        <f>2*'Tabulky jízd'!W$6*Vzdálenosti!$F$111-Vzdálenosti!$F$111*IF('Tabulky jízd'!W$6&gt;0,"1","0")</f>
        <v>0</v>
      </c>
      <c r="Y34" s="45">
        <f>2*'Tabulky jízd'!X$6*Vzdálenosti!$F$111-Vzdálenosti!$F$111*IF('Tabulky jízd'!X$6&gt;0,"1","0")</f>
        <v>2272.5</v>
      </c>
      <c r="Z34" s="45">
        <f>2*'Tabulky jízd'!Y$6*Vzdálenosti!$F$111-Vzdálenosti!$F$111*IF('Tabulky jízd'!Y$6&gt;0,"1","0")</f>
        <v>0</v>
      </c>
      <c r="AA34" s="45">
        <f>2*'Tabulky jízd'!Z$6*Vzdálenosti!$F$111-Vzdálenosti!$F$111*IF('Tabulky jízd'!Z$6&gt;0,"1","0")</f>
        <v>0</v>
      </c>
      <c r="AB34" s="45">
        <f>2*'Tabulky jízd'!AA$6*Vzdálenosti!$F$111-Vzdálenosti!$F$111*IF('Tabulky jízd'!AA$6&gt;0,"1","0")</f>
        <v>2575.5</v>
      </c>
      <c r="AC34" s="45">
        <f>2*'Tabulky jízd'!AB$6*Vzdálenosti!$F$111-Vzdálenosti!$F$111*IF('Tabulky jízd'!AB$6&gt;0,"1","0")</f>
        <v>0</v>
      </c>
      <c r="AD34" s="45">
        <f>2*'Tabulky jízd'!AC$6*Vzdálenosti!$F$111-Vzdálenosti!$F$111*IF('Tabulky jízd'!AC$6&gt;0,"1","0")</f>
        <v>0</v>
      </c>
      <c r="AE34" s="45">
        <f>2*'Tabulky jízd'!AD$6*Vzdálenosti!$F$111-Vzdálenosti!$F$111*IF('Tabulky jízd'!AD$6&gt;0,"1","0")</f>
        <v>0</v>
      </c>
      <c r="AF34" s="45">
        <f>2*'Tabulky jízd'!AE$6*Vzdálenosti!$F$111-Vzdálenosti!$F$111*IF('Tabulky jízd'!AE$6&gt;0,"1","0")</f>
        <v>0</v>
      </c>
      <c r="AG34" s="45">
        <f>2*'Tabulky jízd'!AF$6*Vzdálenosti!$F$111-Vzdálenosti!$F$111*IF('Tabulky jízd'!AF$6&gt;0,"1","0")</f>
        <v>0</v>
      </c>
      <c r="AH34" s="45">
        <f>2*'Tabulky jízd'!AG$6*Vzdálenosti!$F$111-Vzdálenosti!$F$111*IF('Tabulky jízd'!AG$6&gt;0,"1","0")</f>
        <v>0</v>
      </c>
      <c r="AI34" s="45">
        <f>2*'Tabulky jízd'!AH$6*Vzdálenosti!$F$111-Vzdálenosti!$F$111*IF('Tabulky jízd'!AH$6&gt;0,"1","0")</f>
        <v>0</v>
      </c>
      <c r="AJ34" s="45">
        <f>2*'Tabulky jízd'!AI$6*Vzdálenosti!$F$111-Vzdálenosti!$F$111*IF('Tabulky jízd'!AI$6&gt;0,"1","0")</f>
        <v>0</v>
      </c>
      <c r="AK34" s="45">
        <f>2*'Tabulky jízd'!AJ$6*Vzdálenosti!$F$111-Vzdálenosti!$F$111*IF('Tabulky jízd'!AJ$6&gt;0,"1","0")</f>
        <v>2272.5</v>
      </c>
      <c r="AL34" s="45">
        <f>2*'Tabulky jízd'!AK$6*Vzdálenosti!$F$111-Vzdálenosti!$F$111*IF('Tabulky jízd'!AK$6&gt;0,"1","0")</f>
        <v>0</v>
      </c>
      <c r="AM34" s="45">
        <f>2*'Tabulky jízd'!AL$6*Vzdálenosti!$F$111-Vzdálenosti!$F$111*IF('Tabulky jízd'!AL$6&gt;0,"1","0")</f>
        <v>0</v>
      </c>
      <c r="AN34" s="45">
        <f>2*'Tabulky jízd'!AM$6*Vzdálenosti!$F$111-Vzdálenosti!$F$111*IF('Tabulky jízd'!AM$6&gt;0,"1","0")</f>
        <v>3181.5</v>
      </c>
      <c r="AO34" s="45">
        <f>2*'Tabulky jízd'!AN$6*Vzdálenosti!$F$111-Vzdálenosti!$F$111*IF('Tabulky jízd'!AN$6&gt;0,"1","0")</f>
        <v>0</v>
      </c>
      <c r="AP34" s="45">
        <f>2*'Tabulky jízd'!AO$6*Vzdálenosti!$F$111-Vzdálenosti!$F$111*IF('Tabulky jízd'!AO$6&gt;0,"1","0")</f>
        <v>0</v>
      </c>
      <c r="AQ34" s="45">
        <f>2*'Tabulky jízd'!AP$6*Vzdálenosti!$F$111-Vzdálenosti!$F$111*IF('Tabulky jízd'!AP$6&gt;0,"1","0")</f>
        <v>2575.5</v>
      </c>
      <c r="AR34" s="45">
        <f>2*'Tabulky jízd'!AQ$6*Vzdálenosti!$F$111-Vzdálenosti!$F$111*IF('Tabulky jízd'!AQ$6&gt;0,"1","0")</f>
        <v>0</v>
      </c>
      <c r="AS34" s="45">
        <f>2*'Tabulky jízd'!AR$6*Vzdálenosti!$F$111-Vzdálenosti!$F$111*IF('Tabulky jízd'!AR$6&gt;0,"1","0")</f>
        <v>0</v>
      </c>
      <c r="AT34" s="45">
        <f>2*'Tabulky jízd'!AS$6*Vzdálenosti!$F$111-Vzdálenosti!$F$111*IF('Tabulky jízd'!AS$6&gt;0,"1","0")</f>
        <v>2272.5</v>
      </c>
      <c r="AU34" s="45">
        <f>2*'Tabulky jízd'!AT$6*Vzdálenosti!$F$111-Vzdálenosti!$F$111*IF('Tabulky jízd'!AT$6&gt;0,"1","0")</f>
        <v>0</v>
      </c>
      <c r="AV34" s="45">
        <f>2*'Tabulky jízd'!AU$6*Vzdálenosti!$F$111-Vzdálenosti!$F$111*IF('Tabulky jízd'!AU$6&gt;0,"1","0")</f>
        <v>0</v>
      </c>
      <c r="AW34" s="45">
        <f>2*'Tabulky jízd'!AV$6*Vzdálenosti!$F$111-Vzdálenosti!$F$111*IF('Tabulky jízd'!AV$6&gt;0,"1","0")</f>
        <v>2878.5</v>
      </c>
      <c r="AX34" s="45">
        <f>2*'Tabulky jízd'!AW$6*Vzdálenosti!$F$111-Vzdálenosti!$F$111*IF('Tabulky jízd'!AW$6&gt;0,"1","0")</f>
        <v>0</v>
      </c>
      <c r="AY34" s="45">
        <f>2*'Tabulky jízd'!AX$6*Vzdálenosti!$F$111-Vzdálenosti!$F$111*IF('Tabulky jízd'!AX$6&gt;0,"1","0")</f>
        <v>0</v>
      </c>
      <c r="AZ34" s="45">
        <f>2*'Tabulky jízd'!AY$6*Vzdálenosti!$F$111-Vzdálenosti!$F$111*IF('Tabulky jízd'!AY$6&gt;0,"1","0")</f>
        <v>0</v>
      </c>
      <c r="BA34" s="45">
        <f>2*'Tabulky jízd'!AZ$6*Vzdálenosti!$F$111-Vzdálenosti!$F$111*IF('Tabulky jízd'!AZ$6&gt;0,"1","0")</f>
        <v>0</v>
      </c>
      <c r="BB34" s="45">
        <f>2*'Tabulky jízd'!BA$6*Vzdálenosti!$F$111-Vzdálenosti!$F$111*IF('Tabulky jízd'!BA$6&gt;0,"1","0")</f>
        <v>0</v>
      </c>
      <c r="BC34" s="45">
        <f>2*'Tabulky jízd'!BB$6*Vzdálenosti!$F$111-Vzdálenosti!$F$111*IF('Tabulky jízd'!BB$6&gt;0,"1","0")</f>
        <v>0</v>
      </c>
      <c r="BD34" s="45">
        <f>2*'Tabulky jízd'!BC$6*Vzdálenosti!$F$111-Vzdálenosti!$F$111*IF('Tabulky jízd'!BC$6&gt;0,"1","0")</f>
        <v>0</v>
      </c>
      <c r="BE34" s="45">
        <f>2*'Tabulky jízd'!BD$6*Vzdálenosti!$F$111-Vzdálenosti!$F$111*IF('Tabulky jízd'!BD$6&gt;0,"1","0")</f>
        <v>0</v>
      </c>
      <c r="BF34" s="45">
        <f>2*'Tabulky jízd'!BE$6*Vzdálenosti!$F$111-Vzdálenosti!$F$111*IF('Tabulky jízd'!BE$6&gt;0,"1","0")</f>
        <v>3181.5</v>
      </c>
      <c r="BG34" s="45">
        <f>2*'Tabulky jízd'!BF$6*Vzdálenosti!$F$111-Vzdálenosti!$F$111*IF('Tabulky jízd'!BF$6&gt;0,"1","0")</f>
        <v>0</v>
      </c>
      <c r="BH34" s="45">
        <f>2*'Tabulky jízd'!BG$6*Vzdálenosti!$F$111-Vzdálenosti!$F$111*IF('Tabulky jízd'!BG$6&gt;0,"1","0")</f>
        <v>0</v>
      </c>
      <c r="BI34" s="45">
        <f>2*'Tabulky jízd'!BH$6*Vzdálenosti!$F$111-Vzdálenosti!$F$111*IF('Tabulky jízd'!BH$6&gt;0,"1","0")</f>
        <v>2878.5</v>
      </c>
      <c r="BJ34" s="45">
        <f>2*'Tabulky jízd'!BI$6*Vzdálenosti!$F$111-Vzdálenosti!$F$111*IF('Tabulky jízd'!BI$6&gt;0,"1","0")</f>
        <v>0</v>
      </c>
      <c r="BK34" s="45">
        <f>2*'Tabulky jízd'!BJ$6*Vzdálenosti!$F$111-Vzdálenosti!$F$111*IF('Tabulky jízd'!BJ$6&gt;0,"1","0")</f>
        <v>0</v>
      </c>
      <c r="BL34" s="45">
        <f>2*'Tabulky jízd'!BK$6*Vzdálenosti!$F$111-Vzdálenosti!$F$111*IF('Tabulky jízd'!BK$6&gt;0,"1","0")</f>
        <v>4090.5</v>
      </c>
      <c r="BM34" s="45">
        <f>2*'Tabulky jízd'!BL$6*Vzdálenosti!$F$111-Vzdálenosti!$F$111*IF('Tabulky jízd'!BL$6&gt;0,"1","0")</f>
        <v>0</v>
      </c>
      <c r="BN34" s="45">
        <f>2*'Tabulky jízd'!BM$6*Vzdálenosti!$F$111-Vzdálenosti!$F$111*IF('Tabulky jízd'!BM$6&gt;0,"1","0")</f>
        <v>0</v>
      </c>
      <c r="BO34" s="45">
        <f>2*'Tabulky jízd'!BN$6*Vzdálenosti!$F$111-Vzdálenosti!$F$111*IF('Tabulky jízd'!BN$6&gt;0,"1","0")</f>
        <v>2575.5</v>
      </c>
      <c r="BP34" s="45">
        <f>2*'Tabulky jízd'!BO$6*Vzdálenosti!$F$111-Vzdálenosti!$F$111*IF('Tabulky jízd'!BO$6&gt;0,"1","0")</f>
        <v>0</v>
      </c>
      <c r="BQ34" s="45">
        <f>2*'Tabulky jízd'!BP$6*Vzdálenosti!$F$111-Vzdálenosti!$F$111*IF('Tabulky jízd'!BP$6&gt;0,"1","0")</f>
        <v>0</v>
      </c>
      <c r="BR34" s="45">
        <f>2*'Tabulky jízd'!BQ$6*Vzdálenosti!$F$111-Vzdálenosti!$F$111*IF('Tabulky jízd'!BQ$6&gt;0,"1","0")</f>
        <v>1363.5</v>
      </c>
      <c r="BS34" s="45">
        <f>2*'Tabulky jízd'!BR$6*Vzdálenosti!$F$111-Vzdálenosti!$F$111*IF('Tabulky jízd'!BR$6&gt;0,"1","0")</f>
        <v>0</v>
      </c>
      <c r="BT34" s="45">
        <f>2*'Tabulky jízd'!BS$6*Vzdálenosti!$F$111-Vzdálenosti!$F$111*IF('Tabulky jízd'!BS$6&gt;0,"1","0")</f>
        <v>0</v>
      </c>
      <c r="BU34" s="45">
        <f>2*'Tabulky jízd'!BT$6*Vzdálenosti!$F$111-Vzdálenosti!$F$111*IF('Tabulky jízd'!BT$6&gt;0,"1","0")</f>
        <v>0</v>
      </c>
      <c r="BV34" s="45">
        <f>2*'Tabulky jízd'!BU$6*Vzdálenosti!$F$111-Vzdálenosti!$F$111*IF('Tabulky jízd'!BU$6&gt;0,"1","0")</f>
        <v>0</v>
      </c>
      <c r="BW34" s="45">
        <f>2*'Tabulky jízd'!BV$6*Vzdálenosti!$F$111-Vzdálenosti!$F$111*IF('Tabulky jízd'!BV$6&gt;0,"1","0")</f>
        <v>0</v>
      </c>
      <c r="BX34" s="45">
        <f>2*'Tabulky jízd'!BW$6*Vzdálenosti!$F$111-Vzdálenosti!$F$111*IF('Tabulky jízd'!BW$6&gt;0,"1","0")</f>
        <v>0</v>
      </c>
      <c r="BY34" s="45">
        <f>2*'Tabulky jízd'!BX$6*Vzdálenosti!$F$111-Vzdálenosti!$F$111*IF('Tabulky jízd'!BX$6&gt;0,"1","0")</f>
        <v>0</v>
      </c>
      <c r="BZ34" s="45">
        <f>2*'Tabulky jízd'!BY$6*Vzdálenosti!$F$111-Vzdálenosti!$F$111*IF('Tabulky jízd'!BY$6&gt;0,"1","0")</f>
        <v>0</v>
      </c>
      <c r="CA34" s="45">
        <f>2*'Tabulky jízd'!BZ$6*Vzdálenosti!$F$111-Vzdálenosti!$F$111*IF('Tabulky jízd'!BZ$6&gt;0,"1","0")</f>
        <v>3484.5</v>
      </c>
      <c r="CB34" s="45">
        <f>2*'Tabulky jízd'!CA$6*Vzdálenosti!$F$111-Vzdálenosti!$F$111*IF('Tabulky jízd'!CA$6&gt;0,"1","0")</f>
        <v>0</v>
      </c>
      <c r="CC34" s="45">
        <f>2*'Tabulky jízd'!CB$6*Vzdálenosti!$F$111-Vzdálenosti!$F$111*IF('Tabulky jízd'!CB$6&gt;0,"1","0")</f>
        <v>0</v>
      </c>
      <c r="CD34" s="45">
        <f>2*'Tabulky jízd'!CC$6*Vzdálenosti!$F$111-Vzdálenosti!$F$111*IF('Tabulky jízd'!CC$6&gt;0,"1","0")</f>
        <v>1666.5</v>
      </c>
      <c r="CE34" s="45">
        <f>2*'Tabulky jízd'!CD$6*Vzdálenosti!$F$111-Vzdálenosti!$F$111*IF('Tabulky jízd'!CD$6&gt;0,"1","0")</f>
        <v>0</v>
      </c>
      <c r="CF34" s="45">
        <f>2*'Tabulky jízd'!CE$6*Vzdálenosti!$F$111-Vzdálenosti!$F$111*IF('Tabulky jízd'!CE$6&gt;0,"1","0")</f>
        <v>0</v>
      </c>
      <c r="CG34" s="45">
        <f>2*'Tabulky jízd'!CF$6*Vzdálenosti!$F$111-Vzdálenosti!$F$111*IF('Tabulky jízd'!CF$6&gt;0,"1","0")</f>
        <v>3484.5</v>
      </c>
      <c r="CH34" s="45">
        <f>2*'Tabulky jízd'!CG$6*Vzdálenosti!$F$111-Vzdálenosti!$F$111*IF('Tabulky jízd'!CG$6&gt;0,"1","0")</f>
        <v>0</v>
      </c>
      <c r="CI34" s="45">
        <f>2*'Tabulky jízd'!CH$6*Vzdálenosti!$F$111-Vzdálenosti!$F$111*IF('Tabulky jízd'!CH$6&gt;0,"1","0")</f>
        <v>0</v>
      </c>
      <c r="CJ34" s="45">
        <f>2*'Tabulky jízd'!CI$6*Vzdálenosti!$F$111-Vzdálenosti!$F$111*IF('Tabulky jízd'!CI$6&gt;0,"1","0")</f>
        <v>2272.5</v>
      </c>
      <c r="CK34" s="45">
        <f>2*'Tabulky jízd'!CJ$6*Vzdálenosti!$F$111-Vzdálenosti!$F$111*IF('Tabulky jízd'!CJ$6&gt;0,"1","0")</f>
        <v>0</v>
      </c>
      <c r="CL34" s="45">
        <f>2*'Tabulky jízd'!CK$6*Vzdálenosti!$F$111-Vzdálenosti!$F$111*IF('Tabulky jízd'!CK$6&gt;0,"1","0")</f>
        <v>0</v>
      </c>
      <c r="CM34" s="45">
        <f>2*'Tabulky jízd'!CL$6*Vzdálenosti!$F$111-Vzdálenosti!$F$111*IF('Tabulky jízd'!CL$6&gt;0,"1","0")</f>
        <v>0</v>
      </c>
      <c r="CN34" s="45">
        <f>2*'Tabulky jízd'!CM$6*Vzdálenosti!$F$111-Vzdálenosti!$F$111*IF('Tabulky jízd'!CM$6&gt;0,"1","0")</f>
        <v>0</v>
      </c>
      <c r="CO34" s="45">
        <f>2*'Tabulky jízd'!CN$6*Vzdálenosti!$F$111-Vzdálenosti!$F$111*IF('Tabulky jízd'!CN$6&gt;0,"1","0")</f>
        <v>0</v>
      </c>
      <c r="CP34" s="45">
        <f>2*'Tabulky jízd'!CO$6*Vzdálenosti!$F$111-Vzdálenosti!$F$111*IF('Tabulky jízd'!CO$6&gt;0,"1","0")</f>
        <v>0</v>
      </c>
      <c r="CQ34" s="45">
        <f>2*'Tabulky jízd'!CP$6*Vzdálenosti!$F$111-Vzdálenosti!$F$111*IF('Tabulky jízd'!CP$6&gt;0,"1","0")</f>
        <v>0</v>
      </c>
      <c r="CR34" s="45">
        <f>2*'Tabulky jízd'!CQ$6*Vzdálenosti!$F$111-Vzdálenosti!$F$111*IF('Tabulky jízd'!CQ$6&gt;0,"1","0")</f>
        <v>0</v>
      </c>
      <c r="CS34" s="45">
        <f>2*'Tabulky jízd'!CR$6*Vzdálenosti!$F$111-Vzdálenosti!$F$111*IF('Tabulky jízd'!CR$6&gt;0,"1","0")</f>
        <v>0</v>
      </c>
      <c r="CT34" s="45">
        <f>2*'Tabulky jízd'!CS$6*Vzdálenosti!$F$111-Vzdálenosti!$F$111*IF('Tabulky jízd'!CS$6&gt;0,"1","0")</f>
        <v>0</v>
      </c>
      <c r="CU34" s="45">
        <f>2*'Tabulky jízd'!CT$6*Vzdálenosti!$F$111-Vzdálenosti!$F$111*IF('Tabulky jízd'!CT$6&gt;0,"1","0")</f>
        <v>0</v>
      </c>
      <c r="CV34" s="45">
        <f>2*'Tabulky jízd'!CU$6*Vzdálenosti!$F$111-Vzdálenosti!$F$111*IF('Tabulky jízd'!CU$6&gt;0,"1","0")</f>
        <v>3484.5</v>
      </c>
      <c r="CW34" s="45">
        <f>2*'Tabulky jízd'!CV$6*Vzdálenosti!$F$111-Vzdálenosti!$F$111*IF('Tabulky jízd'!CV$6&gt;0,"1","0")</f>
        <v>0</v>
      </c>
      <c r="CX34" s="47">
        <f t="shared" si="7"/>
        <v>57873</v>
      </c>
      <c r="CY34" s="47" t="s">
        <v>121</v>
      </c>
      <c r="CZ34" s="28">
        <f>Vzdálenosti!$F$114</f>
        <v>9.9115644245651442</v>
      </c>
      <c r="DA34" s="79">
        <f t="shared" si="8"/>
        <v>5736.1196794285861</v>
      </c>
      <c r="DB34" s="224"/>
    </row>
    <row r="35" spans="1:106" s="15" customFormat="1" x14ac:dyDescent="0.25">
      <c r="A35" s="230"/>
      <c r="B35" s="45" t="s">
        <v>54</v>
      </c>
      <c r="C35" s="45" t="s">
        <v>56</v>
      </c>
      <c r="D35" s="135" t="s">
        <v>312</v>
      </c>
      <c r="E35" s="45" t="s">
        <v>9</v>
      </c>
      <c r="F35" s="45">
        <v>1</v>
      </c>
      <c r="G35" s="45"/>
      <c r="H35" s="47"/>
      <c r="I35" s="45">
        <f>2*'Tabulky jízd'!H$6*Vzdálenosti!$G$111-Vzdálenosti!$G$111*IF('Tabulky jízd'!H$6&gt;0,"1","0")</f>
        <v>0</v>
      </c>
      <c r="J35" s="45">
        <f>2*'Tabulky jízd'!I$6*Vzdálenosti!$G$111-Vzdálenosti!$G$111*IF('Tabulky jízd'!I$6&gt;0,"1","0")</f>
        <v>0</v>
      </c>
      <c r="K35" s="45">
        <f>2*'Tabulky jízd'!J$6*Vzdálenosti!$G$111-Vzdálenosti!$G$111*IF('Tabulky jízd'!J$6&gt;0,"1","0")</f>
        <v>0</v>
      </c>
      <c r="L35" s="45">
        <f>2*'Tabulky jízd'!K$6*Vzdálenosti!$G$111-Vzdálenosti!$G$111*IF('Tabulky jízd'!K$6&gt;0,"1","0")</f>
        <v>0</v>
      </c>
      <c r="M35" s="45">
        <f>2*'Tabulky jízd'!L$6*Vzdálenosti!$G$111-Vzdálenosti!$G$111*IF('Tabulky jízd'!L$6&gt;0,"1","0")</f>
        <v>0</v>
      </c>
      <c r="N35" s="45">
        <f>2*'Tabulky jízd'!M$6*Vzdálenosti!$G$111-Vzdálenosti!$G$111*IF('Tabulky jízd'!M$6&gt;0,"1","0")</f>
        <v>0</v>
      </c>
      <c r="O35" s="45">
        <f>2*'Tabulky jízd'!N$6*Vzdálenosti!$G$111-Vzdálenosti!$G$111*IF('Tabulky jízd'!N$6&gt;0,"1","0")</f>
        <v>0</v>
      </c>
      <c r="P35" s="45">
        <f>2*'Tabulky jízd'!O$6*Vzdálenosti!$G$111-Vzdálenosti!$G$111*IF('Tabulky jízd'!O$6&gt;0,"1","0")</f>
        <v>4197.75</v>
      </c>
      <c r="Q35" s="45">
        <f>2*'Tabulky jízd'!P$6*Vzdálenosti!$G$111-Vzdálenosti!$G$111*IF('Tabulky jízd'!P$6&gt;0,"1","0")</f>
        <v>0</v>
      </c>
      <c r="R35" s="45">
        <f>2*'Tabulky jízd'!Q$6*Vzdálenosti!$G$111-Vzdálenosti!$G$111*IF('Tabulky jízd'!Q$6&gt;0,"1","0")</f>
        <v>0</v>
      </c>
      <c r="S35" s="45">
        <f>2*'Tabulky jízd'!R$6*Vzdálenosti!$G$111-Vzdálenosti!$G$111*IF('Tabulky jízd'!R$6&gt;0,"1","0")</f>
        <v>5355.75</v>
      </c>
      <c r="T35" s="45">
        <f>2*'Tabulky jízd'!S$6*Vzdálenosti!$G$111-Vzdálenosti!$G$111*IF('Tabulky jízd'!S$6&gt;0,"1","0")</f>
        <v>0</v>
      </c>
      <c r="U35" s="45">
        <f>2*'Tabulky jízd'!T$6*Vzdálenosti!$G$111-Vzdálenosti!$G$111*IF('Tabulky jízd'!T$6&gt;0,"1","0")</f>
        <v>0</v>
      </c>
      <c r="V35" s="45">
        <f>2*'Tabulky jízd'!U$6*Vzdálenosti!$G$111-Vzdálenosti!$G$111*IF('Tabulky jízd'!U$6&gt;0,"1","0")</f>
        <v>1302.75</v>
      </c>
      <c r="W35" s="45">
        <f>2*'Tabulky jízd'!V$6*Vzdálenosti!$G$111-Vzdálenosti!$G$111*IF('Tabulky jízd'!V$6&gt;0,"1","0")</f>
        <v>0</v>
      </c>
      <c r="X35" s="45">
        <f>2*'Tabulky jízd'!W$6*Vzdálenosti!$G$111-Vzdálenosti!$G$111*IF('Tabulky jízd'!W$6&gt;0,"1","0")</f>
        <v>0</v>
      </c>
      <c r="Y35" s="45">
        <f>2*'Tabulky jízd'!X$6*Vzdálenosti!$G$111-Vzdálenosti!$G$111*IF('Tabulky jízd'!X$6&gt;0,"1","0")</f>
        <v>2171.25</v>
      </c>
      <c r="Z35" s="45">
        <f>2*'Tabulky jízd'!Y$6*Vzdálenosti!$G$111-Vzdálenosti!$G$111*IF('Tabulky jízd'!Y$6&gt;0,"1","0")</f>
        <v>0</v>
      </c>
      <c r="AA35" s="45">
        <f>2*'Tabulky jízd'!Z$6*Vzdálenosti!$G$111-Vzdálenosti!$G$111*IF('Tabulky jízd'!Z$6&gt;0,"1","0")</f>
        <v>0</v>
      </c>
      <c r="AB35" s="45">
        <f>2*'Tabulky jízd'!AA$6*Vzdálenosti!$G$111-Vzdálenosti!$G$111*IF('Tabulky jízd'!AA$6&gt;0,"1","0")</f>
        <v>2460.75</v>
      </c>
      <c r="AC35" s="45">
        <f>2*'Tabulky jízd'!AB$6*Vzdálenosti!$G$111-Vzdálenosti!$G$111*IF('Tabulky jízd'!AB$6&gt;0,"1","0")</f>
        <v>0</v>
      </c>
      <c r="AD35" s="45">
        <f>2*'Tabulky jízd'!AC$6*Vzdálenosti!$G$111-Vzdálenosti!$G$111*IF('Tabulky jízd'!AC$6&gt;0,"1","0")</f>
        <v>0</v>
      </c>
      <c r="AE35" s="45">
        <f>2*'Tabulky jízd'!AD$6*Vzdálenosti!$G$111-Vzdálenosti!$G$111*IF('Tabulky jízd'!AD$6&gt;0,"1","0")</f>
        <v>0</v>
      </c>
      <c r="AF35" s="45">
        <f>2*'Tabulky jízd'!AE$6*Vzdálenosti!$G$111-Vzdálenosti!$G$111*IF('Tabulky jízd'!AE$6&gt;0,"1","0")</f>
        <v>0</v>
      </c>
      <c r="AG35" s="45">
        <f>2*'Tabulky jízd'!AF$6*Vzdálenosti!$G$111-Vzdálenosti!$G$111*IF('Tabulky jízd'!AF$6&gt;0,"1","0")</f>
        <v>0</v>
      </c>
      <c r="AH35" s="45">
        <f>2*'Tabulky jízd'!AG$6*Vzdálenosti!$G$111-Vzdálenosti!$G$111*IF('Tabulky jízd'!AG$6&gt;0,"1","0")</f>
        <v>0</v>
      </c>
      <c r="AI35" s="45">
        <f>2*'Tabulky jízd'!AH$6*Vzdálenosti!$G$111-Vzdálenosti!$G$111*IF('Tabulky jízd'!AH$6&gt;0,"1","0")</f>
        <v>0</v>
      </c>
      <c r="AJ35" s="45">
        <f>2*'Tabulky jízd'!AI$6*Vzdálenosti!$G$111-Vzdálenosti!$G$111*IF('Tabulky jízd'!AI$6&gt;0,"1","0")</f>
        <v>0</v>
      </c>
      <c r="AK35" s="45">
        <f>2*'Tabulky jízd'!AJ$6*Vzdálenosti!$G$111-Vzdálenosti!$G$111*IF('Tabulky jízd'!AJ$6&gt;0,"1","0")</f>
        <v>2171.25</v>
      </c>
      <c r="AL35" s="45">
        <f>2*'Tabulky jízd'!AK$6*Vzdálenosti!$G$111-Vzdálenosti!$G$111*IF('Tabulky jízd'!AK$6&gt;0,"1","0")</f>
        <v>0</v>
      </c>
      <c r="AM35" s="45">
        <f>2*'Tabulky jízd'!AL$6*Vzdálenosti!$G$111-Vzdálenosti!$G$111*IF('Tabulky jízd'!AL$6&gt;0,"1","0")</f>
        <v>0</v>
      </c>
      <c r="AN35" s="45">
        <f>2*'Tabulky jízd'!AM$6*Vzdálenosti!$G$111-Vzdálenosti!$G$111*IF('Tabulky jízd'!AM$6&gt;0,"1","0")</f>
        <v>3039.75</v>
      </c>
      <c r="AO35" s="45">
        <f>2*'Tabulky jízd'!AN$6*Vzdálenosti!$G$111-Vzdálenosti!$G$111*IF('Tabulky jízd'!AN$6&gt;0,"1","0")</f>
        <v>0</v>
      </c>
      <c r="AP35" s="45">
        <f>2*'Tabulky jízd'!AO$6*Vzdálenosti!$G$111-Vzdálenosti!$G$111*IF('Tabulky jízd'!AO$6&gt;0,"1","0")</f>
        <v>0</v>
      </c>
      <c r="AQ35" s="45">
        <f>2*'Tabulky jízd'!AP$6*Vzdálenosti!$G$111-Vzdálenosti!$G$111*IF('Tabulky jízd'!AP$6&gt;0,"1","0")</f>
        <v>2460.75</v>
      </c>
      <c r="AR35" s="45">
        <f>2*'Tabulky jízd'!AQ$6*Vzdálenosti!$G$111-Vzdálenosti!$G$111*IF('Tabulky jízd'!AQ$6&gt;0,"1","0")</f>
        <v>0</v>
      </c>
      <c r="AS35" s="45">
        <f>2*'Tabulky jízd'!AR$6*Vzdálenosti!$G$111-Vzdálenosti!$G$111*IF('Tabulky jízd'!AR$6&gt;0,"1","0")</f>
        <v>0</v>
      </c>
      <c r="AT35" s="45">
        <f>2*'Tabulky jízd'!AS$6*Vzdálenosti!$G$111-Vzdálenosti!$G$111*IF('Tabulky jízd'!AS$6&gt;0,"1","0")</f>
        <v>2171.25</v>
      </c>
      <c r="AU35" s="45">
        <f>2*'Tabulky jízd'!AT$6*Vzdálenosti!$G$111-Vzdálenosti!$G$111*IF('Tabulky jízd'!AT$6&gt;0,"1","0")</f>
        <v>0</v>
      </c>
      <c r="AV35" s="45">
        <f>2*'Tabulky jízd'!AU$6*Vzdálenosti!$G$111-Vzdálenosti!$G$111*IF('Tabulky jízd'!AU$6&gt;0,"1","0")</f>
        <v>0</v>
      </c>
      <c r="AW35" s="45">
        <f>2*'Tabulky jízd'!AV$6*Vzdálenosti!$G$111-Vzdálenosti!$G$111*IF('Tabulky jízd'!AV$6&gt;0,"1","0")</f>
        <v>2750.25</v>
      </c>
      <c r="AX35" s="45">
        <f>2*'Tabulky jízd'!AW$6*Vzdálenosti!$G$111-Vzdálenosti!$G$111*IF('Tabulky jízd'!AW$6&gt;0,"1","0")</f>
        <v>0</v>
      </c>
      <c r="AY35" s="45">
        <f>2*'Tabulky jízd'!AX$6*Vzdálenosti!$G$111-Vzdálenosti!$G$111*IF('Tabulky jízd'!AX$6&gt;0,"1","0")</f>
        <v>0</v>
      </c>
      <c r="AZ35" s="45">
        <f>2*'Tabulky jízd'!AY$6*Vzdálenosti!$G$111-Vzdálenosti!$G$111*IF('Tabulky jízd'!AY$6&gt;0,"1","0")</f>
        <v>0</v>
      </c>
      <c r="BA35" s="45">
        <f>2*'Tabulky jízd'!AZ$6*Vzdálenosti!$G$111-Vzdálenosti!$G$111*IF('Tabulky jízd'!AZ$6&gt;0,"1","0")</f>
        <v>0</v>
      </c>
      <c r="BB35" s="45">
        <f>2*'Tabulky jízd'!BA$6*Vzdálenosti!$G$111-Vzdálenosti!$G$111*IF('Tabulky jízd'!BA$6&gt;0,"1","0")</f>
        <v>0</v>
      </c>
      <c r="BC35" s="45">
        <f>2*'Tabulky jízd'!BB$6*Vzdálenosti!$G$111-Vzdálenosti!$G$111*IF('Tabulky jízd'!BB$6&gt;0,"1","0")</f>
        <v>0</v>
      </c>
      <c r="BD35" s="45">
        <f>2*'Tabulky jízd'!BC$6*Vzdálenosti!$G$111-Vzdálenosti!$G$111*IF('Tabulky jízd'!BC$6&gt;0,"1","0")</f>
        <v>0</v>
      </c>
      <c r="BE35" s="45">
        <f>2*'Tabulky jízd'!BD$6*Vzdálenosti!$G$111-Vzdálenosti!$G$111*IF('Tabulky jízd'!BD$6&gt;0,"1","0")</f>
        <v>0</v>
      </c>
      <c r="BF35" s="45">
        <f>2*'Tabulky jízd'!BE$6*Vzdálenosti!$G$111-Vzdálenosti!$G$111*IF('Tabulky jízd'!BE$6&gt;0,"1","0")</f>
        <v>3039.75</v>
      </c>
      <c r="BG35" s="45">
        <f>2*'Tabulky jízd'!BF$6*Vzdálenosti!$G$111-Vzdálenosti!$G$111*IF('Tabulky jízd'!BF$6&gt;0,"1","0")</f>
        <v>0</v>
      </c>
      <c r="BH35" s="45">
        <f>2*'Tabulky jízd'!BG$6*Vzdálenosti!$G$111-Vzdálenosti!$G$111*IF('Tabulky jízd'!BG$6&gt;0,"1","0")</f>
        <v>0</v>
      </c>
      <c r="BI35" s="45">
        <f>2*'Tabulky jízd'!BH$6*Vzdálenosti!$G$111-Vzdálenosti!$G$111*IF('Tabulky jízd'!BH$6&gt;0,"1","0")</f>
        <v>2750.25</v>
      </c>
      <c r="BJ35" s="45">
        <f>2*'Tabulky jízd'!BI$6*Vzdálenosti!$G$111-Vzdálenosti!$G$111*IF('Tabulky jízd'!BI$6&gt;0,"1","0")</f>
        <v>0</v>
      </c>
      <c r="BK35" s="45">
        <f>2*'Tabulky jízd'!BJ$6*Vzdálenosti!$G$111-Vzdálenosti!$G$111*IF('Tabulky jízd'!BJ$6&gt;0,"1","0")</f>
        <v>0</v>
      </c>
      <c r="BL35" s="45">
        <f>2*'Tabulky jízd'!BK$6*Vzdálenosti!$G$111-Vzdálenosti!$G$111*IF('Tabulky jízd'!BK$6&gt;0,"1","0")</f>
        <v>3908.25</v>
      </c>
      <c r="BM35" s="45">
        <f>2*'Tabulky jízd'!BL$6*Vzdálenosti!$G$111-Vzdálenosti!$G$111*IF('Tabulky jízd'!BL$6&gt;0,"1","0")</f>
        <v>0</v>
      </c>
      <c r="BN35" s="45">
        <f>2*'Tabulky jízd'!BM$6*Vzdálenosti!$G$111-Vzdálenosti!$G$111*IF('Tabulky jízd'!BM$6&gt;0,"1","0")</f>
        <v>0</v>
      </c>
      <c r="BO35" s="45">
        <f>2*'Tabulky jízd'!BN$6*Vzdálenosti!$G$111-Vzdálenosti!$G$111*IF('Tabulky jízd'!BN$6&gt;0,"1","0")</f>
        <v>2460.75</v>
      </c>
      <c r="BP35" s="45">
        <f>2*'Tabulky jízd'!BO$6*Vzdálenosti!$G$111-Vzdálenosti!$G$111*IF('Tabulky jízd'!BO$6&gt;0,"1","0")</f>
        <v>0</v>
      </c>
      <c r="BQ35" s="45">
        <f>2*'Tabulky jízd'!BP$6*Vzdálenosti!$G$111-Vzdálenosti!$G$111*IF('Tabulky jízd'!BP$6&gt;0,"1","0")</f>
        <v>0</v>
      </c>
      <c r="BR35" s="45">
        <f>2*'Tabulky jízd'!BQ$6*Vzdálenosti!$G$111-Vzdálenosti!$G$111*IF('Tabulky jízd'!BQ$6&gt;0,"1","0")</f>
        <v>1302.75</v>
      </c>
      <c r="BS35" s="45">
        <f>2*'Tabulky jízd'!BR$6*Vzdálenosti!$G$111-Vzdálenosti!$G$111*IF('Tabulky jízd'!BR$6&gt;0,"1","0")</f>
        <v>0</v>
      </c>
      <c r="BT35" s="45">
        <f>2*'Tabulky jízd'!BS$6*Vzdálenosti!$G$111-Vzdálenosti!$G$111*IF('Tabulky jízd'!BS$6&gt;0,"1","0")</f>
        <v>0</v>
      </c>
      <c r="BU35" s="45">
        <f>2*'Tabulky jízd'!BT$6*Vzdálenosti!$G$111-Vzdálenosti!$G$111*IF('Tabulky jízd'!BT$6&gt;0,"1","0")</f>
        <v>0</v>
      </c>
      <c r="BV35" s="45">
        <f>2*'Tabulky jízd'!BU$6*Vzdálenosti!$G$111-Vzdálenosti!$G$111*IF('Tabulky jízd'!BU$6&gt;0,"1","0")</f>
        <v>0</v>
      </c>
      <c r="BW35" s="45">
        <f>2*'Tabulky jízd'!BV$6*Vzdálenosti!$G$111-Vzdálenosti!$G$111*IF('Tabulky jízd'!BV$6&gt;0,"1","0")</f>
        <v>0</v>
      </c>
      <c r="BX35" s="45">
        <f>2*'Tabulky jízd'!BW$6*Vzdálenosti!$G$111-Vzdálenosti!$G$111*IF('Tabulky jízd'!BW$6&gt;0,"1","0")</f>
        <v>0</v>
      </c>
      <c r="BY35" s="45">
        <f>2*'Tabulky jízd'!BX$6*Vzdálenosti!$G$111-Vzdálenosti!$G$111*IF('Tabulky jízd'!BX$6&gt;0,"1","0")</f>
        <v>0</v>
      </c>
      <c r="BZ35" s="45">
        <f>2*'Tabulky jízd'!BY$6*Vzdálenosti!$G$111-Vzdálenosti!$G$111*IF('Tabulky jízd'!BY$6&gt;0,"1","0")</f>
        <v>0</v>
      </c>
      <c r="CA35" s="45">
        <f>2*'Tabulky jízd'!BZ$6*Vzdálenosti!$G$111-Vzdálenosti!$G$111*IF('Tabulky jízd'!BZ$6&gt;0,"1","0")</f>
        <v>3329.25</v>
      </c>
      <c r="CB35" s="45">
        <f>2*'Tabulky jízd'!CA$6*Vzdálenosti!$G$111-Vzdálenosti!$G$111*IF('Tabulky jízd'!CA$6&gt;0,"1","0")</f>
        <v>0</v>
      </c>
      <c r="CC35" s="45">
        <f>2*'Tabulky jízd'!CB$6*Vzdálenosti!$G$111-Vzdálenosti!$G$111*IF('Tabulky jízd'!CB$6&gt;0,"1","0")</f>
        <v>0</v>
      </c>
      <c r="CD35" s="45">
        <f>2*'Tabulky jízd'!CC$6*Vzdálenosti!$G$111-Vzdálenosti!$G$111*IF('Tabulky jízd'!CC$6&gt;0,"1","0")</f>
        <v>1592.25</v>
      </c>
      <c r="CE35" s="45">
        <f>2*'Tabulky jízd'!CD$6*Vzdálenosti!$G$111-Vzdálenosti!$G$111*IF('Tabulky jízd'!CD$6&gt;0,"1","0")</f>
        <v>0</v>
      </c>
      <c r="CF35" s="45">
        <f>2*'Tabulky jízd'!CE$6*Vzdálenosti!$G$111-Vzdálenosti!$G$111*IF('Tabulky jízd'!CE$6&gt;0,"1","0")</f>
        <v>0</v>
      </c>
      <c r="CG35" s="45">
        <f>2*'Tabulky jízd'!CF$6*Vzdálenosti!$G$111-Vzdálenosti!$G$111*IF('Tabulky jízd'!CF$6&gt;0,"1","0")</f>
        <v>3329.25</v>
      </c>
      <c r="CH35" s="45">
        <f>2*'Tabulky jízd'!CG$6*Vzdálenosti!$G$111-Vzdálenosti!$G$111*IF('Tabulky jízd'!CG$6&gt;0,"1","0")</f>
        <v>0</v>
      </c>
      <c r="CI35" s="45">
        <f>2*'Tabulky jízd'!CH$6*Vzdálenosti!$G$111-Vzdálenosti!$G$111*IF('Tabulky jízd'!CH$6&gt;0,"1","0")</f>
        <v>0</v>
      </c>
      <c r="CJ35" s="45">
        <f>2*'Tabulky jízd'!CI$6*Vzdálenosti!$G$111-Vzdálenosti!$G$111*IF('Tabulky jízd'!CI$6&gt;0,"1","0")</f>
        <v>2171.25</v>
      </c>
      <c r="CK35" s="45">
        <f>2*'Tabulky jízd'!CJ$6*Vzdálenosti!$G$111-Vzdálenosti!$G$111*IF('Tabulky jízd'!CJ$6&gt;0,"1","0")</f>
        <v>0</v>
      </c>
      <c r="CL35" s="45">
        <f>2*'Tabulky jízd'!CK$6*Vzdálenosti!$G$111-Vzdálenosti!$G$111*IF('Tabulky jízd'!CK$6&gt;0,"1","0")</f>
        <v>0</v>
      </c>
      <c r="CM35" s="45">
        <f>2*'Tabulky jízd'!CL$6*Vzdálenosti!$G$111-Vzdálenosti!$G$111*IF('Tabulky jízd'!CL$6&gt;0,"1","0")</f>
        <v>0</v>
      </c>
      <c r="CN35" s="45">
        <f>2*'Tabulky jízd'!CM$6*Vzdálenosti!$G$111-Vzdálenosti!$G$111*IF('Tabulky jízd'!CM$6&gt;0,"1","0")</f>
        <v>0</v>
      </c>
      <c r="CO35" s="45">
        <f>2*'Tabulky jízd'!CN$6*Vzdálenosti!$G$111-Vzdálenosti!$G$111*IF('Tabulky jízd'!CN$6&gt;0,"1","0")</f>
        <v>0</v>
      </c>
      <c r="CP35" s="45">
        <f>2*'Tabulky jízd'!CO$6*Vzdálenosti!$G$111-Vzdálenosti!$G$111*IF('Tabulky jízd'!CO$6&gt;0,"1","0")</f>
        <v>0</v>
      </c>
      <c r="CQ35" s="45">
        <f>2*'Tabulky jízd'!CP$6*Vzdálenosti!$G$111-Vzdálenosti!$G$111*IF('Tabulky jízd'!CP$6&gt;0,"1","0")</f>
        <v>0</v>
      </c>
      <c r="CR35" s="45">
        <f>2*'Tabulky jízd'!CQ$6*Vzdálenosti!$G$111-Vzdálenosti!$G$111*IF('Tabulky jízd'!CQ$6&gt;0,"1","0")</f>
        <v>0</v>
      </c>
      <c r="CS35" s="45">
        <f>2*'Tabulky jízd'!CR$6*Vzdálenosti!$G$111-Vzdálenosti!$G$111*IF('Tabulky jízd'!CR$6&gt;0,"1","0")</f>
        <v>0</v>
      </c>
      <c r="CT35" s="45">
        <f>2*'Tabulky jízd'!CS$6*Vzdálenosti!$G$111-Vzdálenosti!$G$111*IF('Tabulky jízd'!CS$6&gt;0,"1","0")</f>
        <v>0</v>
      </c>
      <c r="CU35" s="45">
        <f>2*'Tabulky jízd'!CT$6*Vzdálenosti!$G$111-Vzdálenosti!$G$111*IF('Tabulky jízd'!CT$6&gt;0,"1","0")</f>
        <v>0</v>
      </c>
      <c r="CV35" s="45">
        <f>2*'Tabulky jízd'!CU$6*Vzdálenosti!$G$111-Vzdálenosti!$G$111*IF('Tabulky jízd'!CU$6&gt;0,"1","0")</f>
        <v>3329.25</v>
      </c>
      <c r="CW35" s="45">
        <f>2*'Tabulky jízd'!CV$6*Vzdálenosti!$G$111-Vzdálenosti!$G$111*IF('Tabulky jízd'!CV$6&gt;0,"1","0")</f>
        <v>0</v>
      </c>
      <c r="CX35" s="47">
        <f t="shared" si="7"/>
        <v>55294.5</v>
      </c>
      <c r="CY35" s="47" t="s">
        <v>57</v>
      </c>
      <c r="CZ35" s="28">
        <f>Vzdálenosti!$G$114</f>
        <v>13.322717768031062</v>
      </c>
      <c r="DA35" s="79">
        <f t="shared" si="8"/>
        <v>7366.7301762439365</v>
      </c>
      <c r="DB35" s="224"/>
    </row>
    <row r="36" spans="1:106" s="15" customFormat="1" x14ac:dyDescent="0.25">
      <c r="A36" s="230"/>
      <c r="B36" s="45" t="s">
        <v>54</v>
      </c>
      <c r="C36" s="45" t="s">
        <v>57</v>
      </c>
      <c r="D36" s="135" t="s">
        <v>312</v>
      </c>
      <c r="E36" s="45" t="s">
        <v>10</v>
      </c>
      <c r="F36" s="45">
        <v>1</v>
      </c>
      <c r="G36" s="45"/>
      <c r="H36" s="47"/>
      <c r="I36" s="45">
        <f>2*'Tabulky jízd'!H$7*Vzdálenosti!$D$112-Vzdálenosti!$D$112*IF('Tabulky jízd'!H$7&gt;0,"1","0")</f>
        <v>0</v>
      </c>
      <c r="J36" s="45">
        <f>2*'Tabulky jízd'!I$7*Vzdálenosti!$D$112-Vzdálenosti!$D$112*IF('Tabulky jízd'!I$7&gt;0,"1","0")</f>
        <v>2626.75</v>
      </c>
      <c r="K36" s="45">
        <f>2*'Tabulky jízd'!J$7*Vzdálenosti!$D$112-Vzdálenosti!$D$112*IF('Tabulky jízd'!J$7&gt;0,"1","0")</f>
        <v>0</v>
      </c>
      <c r="L36" s="45">
        <f>2*'Tabulky jízd'!K$7*Vzdálenosti!$D$112-Vzdálenosti!$D$112*IF('Tabulky jízd'!K$7&gt;0,"1","0")</f>
        <v>0</v>
      </c>
      <c r="M36" s="45">
        <f>2*'Tabulky jízd'!L$7*Vzdálenosti!$D$112-Vzdálenosti!$D$112*IF('Tabulky jízd'!L$7&gt;0,"1","0")</f>
        <v>0</v>
      </c>
      <c r="N36" s="45">
        <f>2*'Tabulky jízd'!M$7*Vzdálenosti!$D$112-Vzdálenosti!$D$112*IF('Tabulky jízd'!M$7&gt;0,"1","0")</f>
        <v>0</v>
      </c>
      <c r="O36" s="45">
        <f>2*'Tabulky jízd'!N$7*Vzdálenosti!$D$112-Vzdálenosti!$D$112*IF('Tabulky jízd'!N$7&gt;0,"1","0")</f>
        <v>0</v>
      </c>
      <c r="P36" s="45">
        <f>2*'Tabulky jízd'!O$7*Vzdálenosti!$D$112-Vzdálenosti!$D$112*IF('Tabulky jízd'!O$7&gt;0,"1","0")</f>
        <v>1520.75</v>
      </c>
      <c r="Q36" s="45">
        <f>2*'Tabulky jízd'!P$7*Vzdálenosti!$D$112-Vzdálenosti!$D$112*IF('Tabulky jízd'!P$7&gt;0,"1","0")</f>
        <v>0</v>
      </c>
      <c r="R36" s="45">
        <f>2*'Tabulky jízd'!Q$7*Vzdálenosti!$D$112-Vzdálenosti!$D$112*IF('Tabulky jízd'!Q$7&gt;0,"1","0")</f>
        <v>0</v>
      </c>
      <c r="S36" s="45">
        <f>2*'Tabulky jízd'!R$7*Vzdálenosti!$D$112-Vzdálenosti!$D$112*IF('Tabulky jízd'!R$7&gt;0,"1","0")</f>
        <v>2626.75</v>
      </c>
      <c r="T36" s="45">
        <f>2*'Tabulky jízd'!S$7*Vzdálenosti!$D$112-Vzdálenosti!$D$112*IF('Tabulky jízd'!S$7&gt;0,"1","0")</f>
        <v>0</v>
      </c>
      <c r="U36" s="45">
        <f>2*'Tabulky jízd'!T$7*Vzdálenosti!$D$112-Vzdálenosti!$D$112*IF('Tabulky jízd'!T$7&gt;0,"1","0")</f>
        <v>0</v>
      </c>
      <c r="V36" s="45">
        <f>2*'Tabulky jízd'!U$7*Vzdálenosti!$D$112-Vzdálenosti!$D$112*IF('Tabulky jízd'!U$7&gt;0,"1","0")</f>
        <v>3179.75</v>
      </c>
      <c r="W36" s="45">
        <f>2*'Tabulky jízd'!V$7*Vzdálenosti!$D$112-Vzdálenosti!$D$112*IF('Tabulky jízd'!V$7&gt;0,"1","0")</f>
        <v>0</v>
      </c>
      <c r="X36" s="45">
        <f>2*'Tabulky jízd'!W$7*Vzdálenosti!$D$112-Vzdálenosti!$D$112*IF('Tabulky jízd'!W$7&gt;0,"1","0")</f>
        <v>0</v>
      </c>
      <c r="Y36" s="45">
        <f>2*'Tabulky jízd'!X$7*Vzdálenosti!$D$112-Vzdálenosti!$D$112*IF('Tabulky jízd'!X$7&gt;0,"1","0")</f>
        <v>3179.75</v>
      </c>
      <c r="Z36" s="45">
        <f>2*'Tabulky jízd'!Y$7*Vzdálenosti!$D$112-Vzdálenosti!$D$112*IF('Tabulky jízd'!Y$7&gt;0,"1","0")</f>
        <v>0</v>
      </c>
      <c r="AA36" s="45">
        <f>2*'Tabulky jízd'!Z$7*Vzdálenosti!$D$112-Vzdálenosti!$D$112*IF('Tabulky jízd'!Z$7&gt;0,"1","0")</f>
        <v>0</v>
      </c>
      <c r="AB36" s="45">
        <f>2*'Tabulky jízd'!AA$7*Vzdálenosti!$D$112-Vzdálenosti!$D$112*IF('Tabulky jízd'!AA$7&gt;0,"1","0")</f>
        <v>3179.75</v>
      </c>
      <c r="AC36" s="45">
        <f>2*'Tabulky jízd'!AB$7*Vzdálenosti!$D$112-Vzdálenosti!$D$112*IF('Tabulky jízd'!AB$7&gt;0,"1","0")</f>
        <v>0</v>
      </c>
      <c r="AD36" s="45">
        <f>2*'Tabulky jízd'!AC$7*Vzdálenosti!$D$112-Vzdálenosti!$D$112*IF('Tabulky jízd'!AC$7&gt;0,"1","0")</f>
        <v>0</v>
      </c>
      <c r="AE36" s="45">
        <f>2*'Tabulky jízd'!AD$7*Vzdálenosti!$D$112-Vzdálenosti!$D$112*IF('Tabulky jízd'!AD$7&gt;0,"1","0")</f>
        <v>1797.25</v>
      </c>
      <c r="AF36" s="45">
        <f>2*'Tabulky jízd'!AE$7*Vzdálenosti!$D$112-Vzdálenosti!$D$112*IF('Tabulky jízd'!AE$7&gt;0,"1","0")</f>
        <v>0</v>
      </c>
      <c r="AG36" s="45">
        <f>2*'Tabulky jízd'!AF$7*Vzdálenosti!$D$112-Vzdálenosti!$D$112*IF('Tabulky jízd'!AF$7&gt;0,"1","0")</f>
        <v>0</v>
      </c>
      <c r="AH36" s="45">
        <f>2*'Tabulky jízd'!AG$7*Vzdálenosti!$D$112-Vzdálenosti!$D$112*IF('Tabulky jízd'!AG$7&gt;0,"1","0")</f>
        <v>691.25</v>
      </c>
      <c r="AI36" s="45">
        <f>2*'Tabulky jízd'!AH$7*Vzdálenosti!$D$112-Vzdálenosti!$D$112*IF('Tabulky jízd'!AH$7&gt;0,"1","0")</f>
        <v>0</v>
      </c>
      <c r="AJ36" s="45">
        <f>2*'Tabulky jízd'!AI$7*Vzdálenosti!$D$112-Vzdálenosti!$D$112*IF('Tabulky jízd'!AI$7&gt;0,"1","0")</f>
        <v>0</v>
      </c>
      <c r="AK36" s="45">
        <f>2*'Tabulky jízd'!AJ$7*Vzdálenosti!$D$112-Vzdálenosti!$D$112*IF('Tabulky jízd'!AJ$7&gt;0,"1","0")</f>
        <v>691.25</v>
      </c>
      <c r="AL36" s="45">
        <f>2*'Tabulky jízd'!AK$7*Vzdálenosti!$D$112-Vzdálenosti!$D$112*IF('Tabulky jízd'!AK$7&gt;0,"1","0")</f>
        <v>0</v>
      </c>
      <c r="AM36" s="45">
        <f>2*'Tabulky jízd'!AL$7*Vzdálenosti!$D$112-Vzdálenosti!$D$112*IF('Tabulky jízd'!AL$7&gt;0,"1","0")</f>
        <v>0</v>
      </c>
      <c r="AN36" s="45">
        <f>2*'Tabulky jízd'!AM$7*Vzdálenosti!$D$112-Vzdálenosti!$D$112*IF('Tabulky jízd'!AM$7&gt;0,"1","0")</f>
        <v>1520.75</v>
      </c>
      <c r="AO36" s="45">
        <f>2*'Tabulky jízd'!AN$7*Vzdálenosti!$D$112-Vzdálenosti!$D$112*IF('Tabulky jízd'!AN$7&gt;0,"1","0")</f>
        <v>0</v>
      </c>
      <c r="AP36" s="45">
        <f>2*'Tabulky jízd'!AO$7*Vzdálenosti!$D$112-Vzdálenosti!$D$112*IF('Tabulky jízd'!AO$7&gt;0,"1","0")</f>
        <v>0</v>
      </c>
      <c r="AQ36" s="45">
        <f>2*'Tabulky jízd'!AP$7*Vzdálenosti!$D$112-Vzdálenosti!$D$112*IF('Tabulky jízd'!AP$7&gt;0,"1","0")</f>
        <v>2350.25</v>
      </c>
      <c r="AR36" s="45">
        <f>2*'Tabulky jízd'!AQ$7*Vzdálenosti!$D$112-Vzdálenosti!$D$112*IF('Tabulky jízd'!AQ$7&gt;0,"1","0")</f>
        <v>0</v>
      </c>
      <c r="AS36" s="45">
        <f>2*'Tabulky jízd'!AR$7*Vzdálenosti!$D$112-Vzdálenosti!$D$112*IF('Tabulky jízd'!AR$7&gt;0,"1","0")</f>
        <v>0</v>
      </c>
      <c r="AT36" s="45">
        <f>2*'Tabulky jízd'!AS$7*Vzdálenosti!$D$112-Vzdálenosti!$D$112*IF('Tabulky jízd'!AS$7&gt;0,"1","0")</f>
        <v>2350.25</v>
      </c>
      <c r="AU36" s="45">
        <f>2*'Tabulky jízd'!AT$7*Vzdálenosti!$D$112-Vzdálenosti!$D$112*IF('Tabulky jízd'!AT$7&gt;0,"1","0")</f>
        <v>0</v>
      </c>
      <c r="AV36" s="45">
        <f>2*'Tabulky jízd'!AU$7*Vzdálenosti!$D$112-Vzdálenosti!$D$112*IF('Tabulky jízd'!AU$7&gt;0,"1","0")</f>
        <v>0</v>
      </c>
      <c r="AW36" s="45">
        <f>2*'Tabulky jízd'!AV$7*Vzdálenosti!$D$112-Vzdálenosti!$D$112*IF('Tabulky jízd'!AV$7&gt;0,"1","0")</f>
        <v>3179.75</v>
      </c>
      <c r="AX36" s="45">
        <f>2*'Tabulky jízd'!AW$7*Vzdálenosti!$D$112-Vzdálenosti!$D$112*IF('Tabulky jízd'!AW$7&gt;0,"1","0")</f>
        <v>0</v>
      </c>
      <c r="AY36" s="45">
        <f>2*'Tabulky jízd'!AX$7*Vzdálenosti!$D$112-Vzdálenosti!$D$112*IF('Tabulky jízd'!AX$7&gt;0,"1","0")</f>
        <v>0</v>
      </c>
      <c r="AZ36" s="45">
        <f>2*'Tabulky jízd'!AY$7*Vzdálenosti!$D$112-Vzdálenosti!$D$112*IF('Tabulky jízd'!AY$7&gt;0,"1","0")</f>
        <v>2903.25</v>
      </c>
      <c r="BA36" s="45">
        <f>2*'Tabulky jízd'!AZ$7*Vzdálenosti!$D$112-Vzdálenosti!$D$112*IF('Tabulky jízd'!AZ$7&gt;0,"1","0")</f>
        <v>0</v>
      </c>
      <c r="BB36" s="45">
        <f>2*'Tabulky jízd'!BA$7*Vzdálenosti!$D$112-Vzdálenosti!$D$112*IF('Tabulky jízd'!BA$7&gt;0,"1","0")</f>
        <v>0</v>
      </c>
      <c r="BC36" s="45">
        <f>2*'Tabulky jízd'!BB$7*Vzdálenosti!$D$112-Vzdálenosti!$D$112*IF('Tabulky jízd'!BB$7&gt;0,"1","0")</f>
        <v>2073.75</v>
      </c>
      <c r="BD36" s="45">
        <f>2*'Tabulky jízd'!BC$7*Vzdálenosti!$D$112-Vzdálenosti!$D$112*IF('Tabulky jízd'!BC$7&gt;0,"1","0")</f>
        <v>0</v>
      </c>
      <c r="BE36" s="45">
        <f>2*'Tabulky jízd'!BD$7*Vzdálenosti!$D$112-Vzdálenosti!$D$112*IF('Tabulky jízd'!BD$7&gt;0,"1","0")</f>
        <v>0</v>
      </c>
      <c r="BF36" s="45">
        <f>2*'Tabulky jízd'!BE$7*Vzdálenosti!$D$112-Vzdálenosti!$D$112*IF('Tabulky jízd'!BE$7&gt;0,"1","0")</f>
        <v>2903.25</v>
      </c>
      <c r="BG36" s="45">
        <f>2*'Tabulky jízd'!BF$7*Vzdálenosti!$D$112-Vzdálenosti!$D$112*IF('Tabulky jízd'!BF$7&gt;0,"1","0")</f>
        <v>0</v>
      </c>
      <c r="BH36" s="45">
        <f>2*'Tabulky jízd'!BG$7*Vzdálenosti!$D$112-Vzdálenosti!$D$112*IF('Tabulky jízd'!BG$7&gt;0,"1","0")</f>
        <v>0</v>
      </c>
      <c r="BI36" s="45">
        <f>2*'Tabulky jízd'!BH$7*Vzdálenosti!$D$112-Vzdálenosti!$D$112*IF('Tabulky jízd'!BH$7&gt;0,"1","0")</f>
        <v>4285.75</v>
      </c>
      <c r="BJ36" s="45">
        <f>2*'Tabulky jízd'!BI$7*Vzdálenosti!$D$112-Vzdálenosti!$D$112*IF('Tabulky jízd'!BI$7&gt;0,"1","0")</f>
        <v>0</v>
      </c>
      <c r="BK36" s="45">
        <f>2*'Tabulky jízd'!BJ$7*Vzdálenosti!$D$112-Vzdálenosti!$D$112*IF('Tabulky jízd'!BJ$7&gt;0,"1","0")</f>
        <v>0</v>
      </c>
      <c r="BL36" s="45">
        <f>2*'Tabulky jízd'!BK$7*Vzdálenosti!$D$112-Vzdálenosti!$D$112*IF('Tabulky jízd'!BK$7&gt;0,"1","0")</f>
        <v>691.25</v>
      </c>
      <c r="BM36" s="45">
        <f>2*'Tabulky jízd'!BL$7*Vzdálenosti!$D$112-Vzdálenosti!$D$112*IF('Tabulky jízd'!BL$7&gt;0,"1","0")</f>
        <v>0</v>
      </c>
      <c r="BN36" s="45">
        <f>2*'Tabulky jízd'!BM$7*Vzdálenosti!$D$112-Vzdálenosti!$D$112*IF('Tabulky jízd'!BM$7&gt;0,"1","0")</f>
        <v>0</v>
      </c>
      <c r="BO36" s="45">
        <f>2*'Tabulky jízd'!BN$7*Vzdálenosti!$D$112-Vzdálenosti!$D$112*IF('Tabulky jízd'!BN$7&gt;0,"1","0")</f>
        <v>2350.25</v>
      </c>
      <c r="BP36" s="45">
        <f>2*'Tabulky jízd'!BO$7*Vzdálenosti!$D$112-Vzdálenosti!$D$112*IF('Tabulky jízd'!BO$7&gt;0,"1","0")</f>
        <v>0</v>
      </c>
      <c r="BQ36" s="45">
        <f>2*'Tabulky jízd'!BP$7*Vzdálenosti!$D$112-Vzdálenosti!$D$112*IF('Tabulky jízd'!BP$7&gt;0,"1","0")</f>
        <v>0</v>
      </c>
      <c r="BR36" s="45">
        <f>2*'Tabulky jízd'!BQ$7*Vzdálenosti!$D$112-Vzdálenosti!$D$112*IF('Tabulky jízd'!BQ$7&gt;0,"1","0")</f>
        <v>1797.25</v>
      </c>
      <c r="BS36" s="45">
        <f>2*'Tabulky jízd'!BR$7*Vzdálenosti!$D$112-Vzdálenosti!$D$112*IF('Tabulky jízd'!BR$7&gt;0,"1","0")</f>
        <v>0</v>
      </c>
      <c r="BT36" s="45">
        <f>2*'Tabulky jízd'!BS$7*Vzdálenosti!$D$112-Vzdálenosti!$D$112*IF('Tabulky jízd'!BS$7&gt;0,"1","0")</f>
        <v>0</v>
      </c>
      <c r="BU36" s="45">
        <f>2*'Tabulky jízd'!BT$7*Vzdálenosti!$D$112-Vzdálenosti!$D$112*IF('Tabulky jízd'!BT$7&gt;0,"1","0")</f>
        <v>0</v>
      </c>
      <c r="BV36" s="45">
        <f>2*'Tabulky jízd'!BU$7*Vzdálenosti!$D$112-Vzdálenosti!$D$112*IF('Tabulky jízd'!BU$7&gt;0,"1","0")</f>
        <v>0</v>
      </c>
      <c r="BW36" s="45">
        <f>2*'Tabulky jízd'!BV$7*Vzdálenosti!$D$112-Vzdálenosti!$D$112*IF('Tabulky jízd'!BV$7&gt;0,"1","0")</f>
        <v>0</v>
      </c>
      <c r="BX36" s="45">
        <f>2*'Tabulky jízd'!BW$7*Vzdálenosti!$D$112-Vzdálenosti!$D$112*IF('Tabulky jízd'!BW$7&gt;0,"1","0")</f>
        <v>0</v>
      </c>
      <c r="BY36" s="45">
        <f>2*'Tabulky jízd'!BX$7*Vzdálenosti!$D$112-Vzdálenosti!$D$112*IF('Tabulky jízd'!BX$7&gt;0,"1","0")</f>
        <v>0</v>
      </c>
      <c r="BZ36" s="45">
        <f>2*'Tabulky jízd'!BY$7*Vzdálenosti!$D$112-Vzdálenosti!$D$112*IF('Tabulky jízd'!BY$7&gt;0,"1","0")</f>
        <v>0</v>
      </c>
      <c r="CA36" s="45">
        <f>2*'Tabulky jízd'!BZ$7*Vzdálenosti!$D$112-Vzdálenosti!$D$112*IF('Tabulky jízd'!BZ$7&gt;0,"1","0")</f>
        <v>0</v>
      </c>
      <c r="CB36" s="45">
        <f>2*'Tabulky jízd'!CA$7*Vzdálenosti!$D$112-Vzdálenosti!$D$112*IF('Tabulky jízd'!CA$7&gt;0,"1","0")</f>
        <v>0</v>
      </c>
      <c r="CC36" s="45">
        <f>2*'Tabulky jízd'!CB$7*Vzdálenosti!$D$112-Vzdálenosti!$D$112*IF('Tabulky jízd'!CB$7&gt;0,"1","0")</f>
        <v>0</v>
      </c>
      <c r="CD36" s="45">
        <f>2*'Tabulky jízd'!CC$7*Vzdálenosti!$D$112-Vzdálenosti!$D$112*IF('Tabulky jízd'!CC$7&gt;0,"1","0")</f>
        <v>0</v>
      </c>
      <c r="CE36" s="45">
        <f>2*'Tabulky jízd'!CD$7*Vzdálenosti!$D$112-Vzdálenosti!$D$112*IF('Tabulky jízd'!CD$7&gt;0,"1","0")</f>
        <v>0</v>
      </c>
      <c r="CF36" s="45">
        <f>2*'Tabulky jízd'!CE$7*Vzdálenosti!$D$112-Vzdálenosti!$D$112*IF('Tabulky jízd'!CE$7&gt;0,"1","0")</f>
        <v>0</v>
      </c>
      <c r="CG36" s="45">
        <f>2*'Tabulky jízd'!CF$7*Vzdálenosti!$D$112-Vzdálenosti!$D$112*IF('Tabulky jízd'!CF$7&gt;0,"1","0")</f>
        <v>0</v>
      </c>
      <c r="CH36" s="45">
        <f>2*'Tabulky jízd'!CG$7*Vzdálenosti!$D$112-Vzdálenosti!$D$112*IF('Tabulky jízd'!CG$7&gt;0,"1","0")</f>
        <v>0</v>
      </c>
      <c r="CI36" s="45">
        <f>2*'Tabulky jízd'!CH$7*Vzdálenosti!$D$112-Vzdálenosti!$D$112*IF('Tabulky jízd'!CH$7&gt;0,"1","0")</f>
        <v>0</v>
      </c>
      <c r="CJ36" s="45">
        <f>2*'Tabulky jízd'!CI$7*Vzdálenosti!$D$112-Vzdálenosti!$D$112*IF('Tabulky jízd'!CI$7&gt;0,"1","0")</f>
        <v>0</v>
      </c>
      <c r="CK36" s="45">
        <f>2*'Tabulky jízd'!CJ$7*Vzdálenosti!$D$112-Vzdálenosti!$D$112*IF('Tabulky jízd'!CJ$7&gt;0,"1","0")</f>
        <v>0</v>
      </c>
      <c r="CL36" s="45">
        <f>2*'Tabulky jízd'!CK$7*Vzdálenosti!$D$112-Vzdálenosti!$D$112*IF('Tabulky jízd'!CK$7&gt;0,"1","0")</f>
        <v>0</v>
      </c>
      <c r="CM36" s="45">
        <f>2*'Tabulky jízd'!CL$7*Vzdálenosti!$D$112-Vzdálenosti!$D$112*IF('Tabulky jízd'!CL$7&gt;0,"1","0")</f>
        <v>0</v>
      </c>
      <c r="CN36" s="45">
        <f>2*'Tabulky jízd'!CM$7*Vzdálenosti!$D$112-Vzdálenosti!$D$112*IF('Tabulky jízd'!CM$7&gt;0,"1","0")</f>
        <v>0</v>
      </c>
      <c r="CO36" s="45">
        <f>2*'Tabulky jízd'!CN$7*Vzdálenosti!$D$112-Vzdálenosti!$D$112*IF('Tabulky jízd'!CN$7&gt;0,"1","0")</f>
        <v>0</v>
      </c>
      <c r="CP36" s="45">
        <f>2*'Tabulky jízd'!CO$7*Vzdálenosti!$D$112-Vzdálenosti!$D$112*IF('Tabulky jízd'!CO$7&gt;0,"1","0")</f>
        <v>0</v>
      </c>
      <c r="CQ36" s="45">
        <f>2*'Tabulky jízd'!CP$7*Vzdálenosti!$D$112-Vzdálenosti!$D$112*IF('Tabulky jízd'!CP$7&gt;0,"1","0")</f>
        <v>0</v>
      </c>
      <c r="CR36" s="45">
        <f>2*'Tabulky jízd'!CQ$7*Vzdálenosti!$D$112-Vzdálenosti!$D$112*IF('Tabulky jízd'!CQ$7&gt;0,"1","0")</f>
        <v>0</v>
      </c>
      <c r="CS36" s="45">
        <f>2*'Tabulky jízd'!CR$7*Vzdálenosti!$D$112-Vzdálenosti!$D$112*IF('Tabulky jízd'!CR$7&gt;0,"1","0")</f>
        <v>0</v>
      </c>
      <c r="CT36" s="45">
        <f>2*'Tabulky jízd'!CS$7*Vzdálenosti!$D$112-Vzdálenosti!$D$112*IF('Tabulky jízd'!CS$7&gt;0,"1","0")</f>
        <v>0</v>
      </c>
      <c r="CU36" s="45">
        <f>2*'Tabulky jízd'!CT$7*Vzdálenosti!$D$112-Vzdálenosti!$D$112*IF('Tabulky jízd'!CT$7&gt;0,"1","0")</f>
        <v>0</v>
      </c>
      <c r="CV36" s="45">
        <f>2*'Tabulky jízd'!CU$7*Vzdálenosti!$D$112-Vzdálenosti!$D$112*IF('Tabulky jízd'!CU$7&gt;0,"1","0")</f>
        <v>2350.25</v>
      </c>
      <c r="CW36" s="45">
        <f>2*'Tabulky jízd'!CV$7*Vzdálenosti!$D$112-Vzdálenosti!$D$112*IF('Tabulky jízd'!CV$7&gt;0,"1","0")</f>
        <v>0</v>
      </c>
      <c r="CX36" s="47">
        <f t="shared" si="7"/>
        <v>48249.25</v>
      </c>
      <c r="CY36" s="47" t="s">
        <v>64</v>
      </c>
      <c r="CZ36" s="28">
        <f>Vzdálenosti!$D$114</f>
        <v>53.426428525202738</v>
      </c>
      <c r="DA36" s="79">
        <f t="shared" si="8"/>
        <v>25777.851065196381</v>
      </c>
      <c r="DB36" s="224">
        <f>SUM(DA36:DA39)</f>
        <v>52584.359457542443</v>
      </c>
    </row>
    <row r="37" spans="1:106" s="15" customFormat="1" x14ac:dyDescent="0.25">
      <c r="A37" s="230"/>
      <c r="B37" s="45" t="s">
        <v>54</v>
      </c>
      <c r="C37" s="45" t="s">
        <v>57</v>
      </c>
      <c r="D37" s="135" t="s">
        <v>312</v>
      </c>
      <c r="E37" s="45" t="s">
        <v>10</v>
      </c>
      <c r="F37" s="45">
        <v>1</v>
      </c>
      <c r="G37" s="45"/>
      <c r="H37" s="47"/>
      <c r="I37" s="45">
        <f>2*'Tabulky jízd'!H$7*Vzdálenosti!$E$112-Vzdálenosti!$E$112*IF('Tabulky jízd'!H$7&gt;0,"1","0")</f>
        <v>0</v>
      </c>
      <c r="J37" s="45">
        <f>2*'Tabulky jízd'!I$7*Vzdálenosti!$E$112-Vzdálenosti!$E$112*IF('Tabulky jízd'!I$7&gt;0,"1","0")</f>
        <v>3011.5</v>
      </c>
      <c r="K37" s="45">
        <f>2*'Tabulky jízd'!J$7*Vzdálenosti!$E$112-Vzdálenosti!$E$112*IF('Tabulky jízd'!J$7&gt;0,"1","0")</f>
        <v>0</v>
      </c>
      <c r="L37" s="45">
        <f>2*'Tabulky jízd'!K$7*Vzdálenosti!$E$112-Vzdálenosti!$E$112*IF('Tabulky jízd'!K$7&gt;0,"1","0")</f>
        <v>0</v>
      </c>
      <c r="M37" s="45">
        <f>2*'Tabulky jízd'!L$7*Vzdálenosti!$E$112-Vzdálenosti!$E$112*IF('Tabulky jízd'!L$7&gt;0,"1","0")</f>
        <v>0</v>
      </c>
      <c r="N37" s="45">
        <f>2*'Tabulky jízd'!M$7*Vzdálenosti!$E$112-Vzdálenosti!$E$112*IF('Tabulky jízd'!M$7&gt;0,"1","0")</f>
        <v>0</v>
      </c>
      <c r="O37" s="45">
        <f>2*'Tabulky jízd'!N$7*Vzdálenosti!$E$112-Vzdálenosti!$E$112*IF('Tabulky jízd'!N$7&gt;0,"1","0")</f>
        <v>0</v>
      </c>
      <c r="P37" s="45">
        <f>2*'Tabulky jízd'!O$7*Vzdálenosti!$E$112-Vzdálenosti!$E$112*IF('Tabulky jízd'!O$7&gt;0,"1","0")</f>
        <v>1743.5</v>
      </c>
      <c r="Q37" s="45">
        <f>2*'Tabulky jízd'!P$7*Vzdálenosti!$E$112-Vzdálenosti!$E$112*IF('Tabulky jízd'!P$7&gt;0,"1","0")</f>
        <v>0</v>
      </c>
      <c r="R37" s="45">
        <f>2*'Tabulky jízd'!Q$7*Vzdálenosti!$E$112-Vzdálenosti!$E$112*IF('Tabulky jízd'!Q$7&gt;0,"1","0")</f>
        <v>0</v>
      </c>
      <c r="S37" s="45">
        <f>2*'Tabulky jízd'!R$7*Vzdálenosti!$E$112-Vzdálenosti!$E$112*IF('Tabulky jízd'!R$7&gt;0,"1","0")</f>
        <v>3011.5</v>
      </c>
      <c r="T37" s="45">
        <f>2*'Tabulky jízd'!S$7*Vzdálenosti!$E$112-Vzdálenosti!$E$112*IF('Tabulky jízd'!S$7&gt;0,"1","0")</f>
        <v>0</v>
      </c>
      <c r="U37" s="45">
        <f>2*'Tabulky jízd'!T$7*Vzdálenosti!$E$112-Vzdálenosti!$E$112*IF('Tabulky jízd'!T$7&gt;0,"1","0")</f>
        <v>0</v>
      </c>
      <c r="V37" s="45">
        <f>2*'Tabulky jízd'!U$7*Vzdálenosti!$E$112-Vzdálenosti!$E$112*IF('Tabulky jízd'!U$7&gt;0,"1","0")</f>
        <v>3645.5</v>
      </c>
      <c r="W37" s="45">
        <f>2*'Tabulky jízd'!V$7*Vzdálenosti!$E$112-Vzdálenosti!$E$112*IF('Tabulky jízd'!V$7&gt;0,"1","0")</f>
        <v>0</v>
      </c>
      <c r="X37" s="45">
        <f>2*'Tabulky jízd'!W$7*Vzdálenosti!$E$112-Vzdálenosti!$E$112*IF('Tabulky jízd'!W$7&gt;0,"1","0")</f>
        <v>0</v>
      </c>
      <c r="Y37" s="45">
        <f>2*'Tabulky jízd'!X$7*Vzdálenosti!$E$112-Vzdálenosti!$E$112*IF('Tabulky jízd'!X$7&gt;0,"1","0")</f>
        <v>3645.5</v>
      </c>
      <c r="Z37" s="45">
        <f>2*'Tabulky jízd'!Y$7*Vzdálenosti!$E$112-Vzdálenosti!$E$112*IF('Tabulky jízd'!Y$7&gt;0,"1","0")</f>
        <v>0</v>
      </c>
      <c r="AA37" s="45">
        <f>2*'Tabulky jízd'!Z$7*Vzdálenosti!$E$112-Vzdálenosti!$E$112*IF('Tabulky jízd'!Z$7&gt;0,"1","0")</f>
        <v>0</v>
      </c>
      <c r="AB37" s="45">
        <f>2*'Tabulky jízd'!AA$7*Vzdálenosti!$E$112-Vzdálenosti!$E$112*IF('Tabulky jízd'!AA$7&gt;0,"1","0")</f>
        <v>3645.5</v>
      </c>
      <c r="AC37" s="45">
        <f>2*'Tabulky jízd'!AB$7*Vzdálenosti!$E$112-Vzdálenosti!$E$112*IF('Tabulky jízd'!AB$7&gt;0,"1","0")</f>
        <v>0</v>
      </c>
      <c r="AD37" s="45">
        <f>2*'Tabulky jízd'!AC$7*Vzdálenosti!$E$112-Vzdálenosti!$E$112*IF('Tabulky jízd'!AC$7&gt;0,"1","0")</f>
        <v>0</v>
      </c>
      <c r="AE37" s="45">
        <f>2*'Tabulky jízd'!AD$7*Vzdálenosti!$E$112-Vzdálenosti!$E$112*IF('Tabulky jízd'!AD$7&gt;0,"1","0")</f>
        <v>2060.5</v>
      </c>
      <c r="AF37" s="45">
        <f>2*'Tabulky jízd'!AE$7*Vzdálenosti!$E$112-Vzdálenosti!$E$112*IF('Tabulky jízd'!AE$7&gt;0,"1","0")</f>
        <v>0</v>
      </c>
      <c r="AG37" s="45">
        <f>2*'Tabulky jízd'!AF$7*Vzdálenosti!$E$112-Vzdálenosti!$E$112*IF('Tabulky jízd'!AF$7&gt;0,"1","0")</f>
        <v>0</v>
      </c>
      <c r="AH37" s="45">
        <f>2*'Tabulky jízd'!AG$7*Vzdálenosti!$E$112-Vzdálenosti!$E$112*IF('Tabulky jízd'!AG$7&gt;0,"1","0")</f>
        <v>792.5</v>
      </c>
      <c r="AI37" s="45">
        <f>2*'Tabulky jízd'!AH$7*Vzdálenosti!$E$112-Vzdálenosti!$E$112*IF('Tabulky jízd'!AH$7&gt;0,"1","0")</f>
        <v>0</v>
      </c>
      <c r="AJ37" s="45">
        <f>2*'Tabulky jízd'!AI$7*Vzdálenosti!$E$112-Vzdálenosti!$E$112*IF('Tabulky jízd'!AI$7&gt;0,"1","0")</f>
        <v>0</v>
      </c>
      <c r="AK37" s="45">
        <f>2*'Tabulky jízd'!AJ$7*Vzdálenosti!$E$112-Vzdálenosti!$E$112*IF('Tabulky jízd'!AJ$7&gt;0,"1","0")</f>
        <v>792.5</v>
      </c>
      <c r="AL37" s="45">
        <f>2*'Tabulky jízd'!AK$7*Vzdálenosti!$E$112-Vzdálenosti!$E$112*IF('Tabulky jízd'!AK$7&gt;0,"1","0")</f>
        <v>0</v>
      </c>
      <c r="AM37" s="45">
        <f>2*'Tabulky jízd'!AL$7*Vzdálenosti!$E$112-Vzdálenosti!$E$112*IF('Tabulky jízd'!AL$7&gt;0,"1","0")</f>
        <v>0</v>
      </c>
      <c r="AN37" s="45">
        <f>2*'Tabulky jízd'!AM$7*Vzdálenosti!$E$112-Vzdálenosti!$E$112*IF('Tabulky jízd'!AM$7&gt;0,"1","0")</f>
        <v>1743.5</v>
      </c>
      <c r="AO37" s="45">
        <f>2*'Tabulky jízd'!AN$7*Vzdálenosti!$E$112-Vzdálenosti!$E$112*IF('Tabulky jízd'!AN$7&gt;0,"1","0")</f>
        <v>0</v>
      </c>
      <c r="AP37" s="45">
        <f>2*'Tabulky jízd'!AO$7*Vzdálenosti!$E$112-Vzdálenosti!$E$112*IF('Tabulky jízd'!AO$7&gt;0,"1","0")</f>
        <v>0</v>
      </c>
      <c r="AQ37" s="45">
        <f>2*'Tabulky jízd'!AP$7*Vzdálenosti!$E$112-Vzdálenosti!$E$112*IF('Tabulky jízd'!AP$7&gt;0,"1","0")</f>
        <v>2694.5</v>
      </c>
      <c r="AR37" s="45">
        <f>2*'Tabulky jízd'!AQ$7*Vzdálenosti!$E$112-Vzdálenosti!$E$112*IF('Tabulky jízd'!AQ$7&gt;0,"1","0")</f>
        <v>0</v>
      </c>
      <c r="AS37" s="45">
        <f>2*'Tabulky jízd'!AR$7*Vzdálenosti!$E$112-Vzdálenosti!$E$112*IF('Tabulky jízd'!AR$7&gt;0,"1","0")</f>
        <v>0</v>
      </c>
      <c r="AT37" s="45">
        <f>2*'Tabulky jízd'!AS$7*Vzdálenosti!$E$112-Vzdálenosti!$E$112*IF('Tabulky jízd'!AS$7&gt;0,"1","0")</f>
        <v>2694.5</v>
      </c>
      <c r="AU37" s="45">
        <f>2*'Tabulky jízd'!AT$7*Vzdálenosti!$E$112-Vzdálenosti!$E$112*IF('Tabulky jízd'!AT$7&gt;0,"1","0")</f>
        <v>0</v>
      </c>
      <c r="AV37" s="45">
        <f>2*'Tabulky jízd'!AU$7*Vzdálenosti!$E$112-Vzdálenosti!$E$112*IF('Tabulky jízd'!AU$7&gt;0,"1","0")</f>
        <v>0</v>
      </c>
      <c r="AW37" s="45">
        <f>2*'Tabulky jízd'!AV$7*Vzdálenosti!$E$112-Vzdálenosti!$E$112*IF('Tabulky jízd'!AV$7&gt;0,"1","0")</f>
        <v>3645.5</v>
      </c>
      <c r="AX37" s="45">
        <f>2*'Tabulky jízd'!AW$7*Vzdálenosti!$E$112-Vzdálenosti!$E$112*IF('Tabulky jízd'!AW$7&gt;0,"1","0")</f>
        <v>0</v>
      </c>
      <c r="AY37" s="45">
        <f>2*'Tabulky jízd'!AX$7*Vzdálenosti!$E$112-Vzdálenosti!$E$112*IF('Tabulky jízd'!AX$7&gt;0,"1","0")</f>
        <v>0</v>
      </c>
      <c r="AZ37" s="45">
        <f>2*'Tabulky jízd'!AY$7*Vzdálenosti!$E$112-Vzdálenosti!$E$112*IF('Tabulky jízd'!AY$7&gt;0,"1","0")</f>
        <v>3328.5</v>
      </c>
      <c r="BA37" s="45">
        <f>2*'Tabulky jízd'!AZ$7*Vzdálenosti!$E$112-Vzdálenosti!$E$112*IF('Tabulky jízd'!AZ$7&gt;0,"1","0")</f>
        <v>0</v>
      </c>
      <c r="BB37" s="45">
        <f>2*'Tabulky jízd'!BA$7*Vzdálenosti!$E$112-Vzdálenosti!$E$112*IF('Tabulky jízd'!BA$7&gt;0,"1","0")</f>
        <v>0</v>
      </c>
      <c r="BC37" s="45">
        <f>2*'Tabulky jízd'!BB$7*Vzdálenosti!$E$112-Vzdálenosti!$E$112*IF('Tabulky jízd'!BB$7&gt;0,"1","0")</f>
        <v>2377.5</v>
      </c>
      <c r="BD37" s="45">
        <f>2*'Tabulky jízd'!BC$7*Vzdálenosti!$E$112-Vzdálenosti!$E$112*IF('Tabulky jízd'!BC$7&gt;0,"1","0")</f>
        <v>0</v>
      </c>
      <c r="BE37" s="45">
        <f>2*'Tabulky jízd'!BD$7*Vzdálenosti!$E$112-Vzdálenosti!$E$112*IF('Tabulky jízd'!BD$7&gt;0,"1","0")</f>
        <v>0</v>
      </c>
      <c r="BF37" s="45">
        <f>2*'Tabulky jízd'!BE$7*Vzdálenosti!$E$112-Vzdálenosti!$E$112*IF('Tabulky jízd'!BE$7&gt;0,"1","0")</f>
        <v>3328.5</v>
      </c>
      <c r="BG37" s="45">
        <f>2*'Tabulky jízd'!BF$7*Vzdálenosti!$E$112-Vzdálenosti!$E$112*IF('Tabulky jízd'!BF$7&gt;0,"1","0")</f>
        <v>0</v>
      </c>
      <c r="BH37" s="45">
        <f>2*'Tabulky jízd'!BG$7*Vzdálenosti!$E$112-Vzdálenosti!$E$112*IF('Tabulky jízd'!BG$7&gt;0,"1","0")</f>
        <v>0</v>
      </c>
      <c r="BI37" s="45">
        <f>2*'Tabulky jízd'!BH$7*Vzdálenosti!$E$112-Vzdálenosti!$E$112*IF('Tabulky jízd'!BH$7&gt;0,"1","0")</f>
        <v>4913.5</v>
      </c>
      <c r="BJ37" s="45">
        <f>2*'Tabulky jízd'!BI$7*Vzdálenosti!$E$112-Vzdálenosti!$E$112*IF('Tabulky jízd'!BI$7&gt;0,"1","0")</f>
        <v>0</v>
      </c>
      <c r="BK37" s="45">
        <f>2*'Tabulky jízd'!BJ$7*Vzdálenosti!$E$112-Vzdálenosti!$E$112*IF('Tabulky jízd'!BJ$7&gt;0,"1","0")</f>
        <v>0</v>
      </c>
      <c r="BL37" s="45">
        <f>2*'Tabulky jízd'!BK$7*Vzdálenosti!$E$112-Vzdálenosti!$E$112*IF('Tabulky jízd'!BK$7&gt;0,"1","0")</f>
        <v>792.5</v>
      </c>
      <c r="BM37" s="45">
        <f>2*'Tabulky jízd'!BL$7*Vzdálenosti!$E$112-Vzdálenosti!$E$112*IF('Tabulky jízd'!BL$7&gt;0,"1","0")</f>
        <v>0</v>
      </c>
      <c r="BN37" s="45">
        <f>2*'Tabulky jízd'!BM$7*Vzdálenosti!$E$112-Vzdálenosti!$E$112*IF('Tabulky jízd'!BM$7&gt;0,"1","0")</f>
        <v>0</v>
      </c>
      <c r="BO37" s="45">
        <f>2*'Tabulky jízd'!BN$7*Vzdálenosti!$E$112-Vzdálenosti!$E$112*IF('Tabulky jízd'!BN$7&gt;0,"1","0")</f>
        <v>2694.5</v>
      </c>
      <c r="BP37" s="45">
        <f>2*'Tabulky jízd'!BO$7*Vzdálenosti!$E$112-Vzdálenosti!$E$112*IF('Tabulky jízd'!BO$7&gt;0,"1","0")</f>
        <v>0</v>
      </c>
      <c r="BQ37" s="45">
        <f>2*'Tabulky jízd'!BP$7*Vzdálenosti!$E$112-Vzdálenosti!$E$112*IF('Tabulky jízd'!BP$7&gt;0,"1","0")</f>
        <v>0</v>
      </c>
      <c r="BR37" s="45">
        <f>2*'Tabulky jízd'!BQ$7*Vzdálenosti!$E$112-Vzdálenosti!$E$112*IF('Tabulky jízd'!BQ$7&gt;0,"1","0")</f>
        <v>2060.5</v>
      </c>
      <c r="BS37" s="45">
        <f>2*'Tabulky jízd'!BR$7*Vzdálenosti!$E$112-Vzdálenosti!$E$112*IF('Tabulky jízd'!BR$7&gt;0,"1","0")</f>
        <v>0</v>
      </c>
      <c r="BT37" s="45">
        <f>2*'Tabulky jízd'!BS$7*Vzdálenosti!$E$112-Vzdálenosti!$E$112*IF('Tabulky jízd'!BS$7&gt;0,"1","0")</f>
        <v>0</v>
      </c>
      <c r="BU37" s="45">
        <f>2*'Tabulky jízd'!BT$7*Vzdálenosti!$E$112-Vzdálenosti!$E$112*IF('Tabulky jízd'!BT$7&gt;0,"1","0")</f>
        <v>0</v>
      </c>
      <c r="BV37" s="45">
        <f>2*'Tabulky jízd'!BU$7*Vzdálenosti!$E$112-Vzdálenosti!$E$112*IF('Tabulky jízd'!BU$7&gt;0,"1","0")</f>
        <v>0</v>
      </c>
      <c r="BW37" s="45">
        <f>2*'Tabulky jízd'!BV$7*Vzdálenosti!$E$112-Vzdálenosti!$E$112*IF('Tabulky jízd'!BV$7&gt;0,"1","0")</f>
        <v>0</v>
      </c>
      <c r="BX37" s="45">
        <f>2*'Tabulky jízd'!BW$7*Vzdálenosti!$E$112-Vzdálenosti!$E$112*IF('Tabulky jízd'!BW$7&gt;0,"1","0")</f>
        <v>0</v>
      </c>
      <c r="BY37" s="45">
        <f>2*'Tabulky jízd'!BX$7*Vzdálenosti!$E$112-Vzdálenosti!$E$112*IF('Tabulky jízd'!BX$7&gt;0,"1","0")</f>
        <v>0</v>
      </c>
      <c r="BZ37" s="45">
        <f>2*'Tabulky jízd'!BY$7*Vzdálenosti!$E$112-Vzdálenosti!$E$112*IF('Tabulky jízd'!BY$7&gt;0,"1","0")</f>
        <v>0</v>
      </c>
      <c r="CA37" s="45">
        <f>2*'Tabulky jízd'!BZ$7*Vzdálenosti!$E$112-Vzdálenosti!$E$112*IF('Tabulky jízd'!BZ$7&gt;0,"1","0")</f>
        <v>0</v>
      </c>
      <c r="CB37" s="45">
        <f>2*'Tabulky jízd'!CA$7*Vzdálenosti!$E$112-Vzdálenosti!$E$112*IF('Tabulky jízd'!CA$7&gt;0,"1","0")</f>
        <v>0</v>
      </c>
      <c r="CC37" s="45">
        <f>2*'Tabulky jízd'!CB$7*Vzdálenosti!$E$112-Vzdálenosti!$E$112*IF('Tabulky jízd'!CB$7&gt;0,"1","0")</f>
        <v>0</v>
      </c>
      <c r="CD37" s="45">
        <f>2*'Tabulky jízd'!CC$7*Vzdálenosti!$E$112-Vzdálenosti!$E$112*IF('Tabulky jízd'!CC$7&gt;0,"1","0")</f>
        <v>0</v>
      </c>
      <c r="CE37" s="45">
        <f>2*'Tabulky jízd'!CD$7*Vzdálenosti!$E$112-Vzdálenosti!$E$112*IF('Tabulky jízd'!CD$7&gt;0,"1","0")</f>
        <v>0</v>
      </c>
      <c r="CF37" s="45">
        <f>2*'Tabulky jízd'!CE$7*Vzdálenosti!$E$112-Vzdálenosti!$E$112*IF('Tabulky jízd'!CE$7&gt;0,"1","0")</f>
        <v>0</v>
      </c>
      <c r="CG37" s="45">
        <f>2*'Tabulky jízd'!CF$7*Vzdálenosti!$E$112-Vzdálenosti!$E$112*IF('Tabulky jízd'!CF$7&gt;0,"1","0")</f>
        <v>0</v>
      </c>
      <c r="CH37" s="45">
        <f>2*'Tabulky jízd'!CG$7*Vzdálenosti!$E$112-Vzdálenosti!$E$112*IF('Tabulky jízd'!CG$7&gt;0,"1","0")</f>
        <v>0</v>
      </c>
      <c r="CI37" s="45">
        <f>2*'Tabulky jízd'!CH$7*Vzdálenosti!$E$112-Vzdálenosti!$E$112*IF('Tabulky jízd'!CH$7&gt;0,"1","0")</f>
        <v>0</v>
      </c>
      <c r="CJ37" s="45">
        <f>2*'Tabulky jízd'!CI$7*Vzdálenosti!$E$112-Vzdálenosti!$E$112*IF('Tabulky jízd'!CI$7&gt;0,"1","0")</f>
        <v>0</v>
      </c>
      <c r="CK37" s="45">
        <f>2*'Tabulky jízd'!CJ$7*Vzdálenosti!$E$112-Vzdálenosti!$E$112*IF('Tabulky jízd'!CJ$7&gt;0,"1","0")</f>
        <v>0</v>
      </c>
      <c r="CL37" s="45">
        <f>2*'Tabulky jízd'!CK$7*Vzdálenosti!$E$112-Vzdálenosti!$E$112*IF('Tabulky jízd'!CK$7&gt;0,"1","0")</f>
        <v>0</v>
      </c>
      <c r="CM37" s="45">
        <f>2*'Tabulky jízd'!CL$7*Vzdálenosti!$E$112-Vzdálenosti!$E$112*IF('Tabulky jízd'!CL$7&gt;0,"1","0")</f>
        <v>0</v>
      </c>
      <c r="CN37" s="45">
        <f>2*'Tabulky jízd'!CM$7*Vzdálenosti!$E$112-Vzdálenosti!$E$112*IF('Tabulky jízd'!CM$7&gt;0,"1","0")</f>
        <v>0</v>
      </c>
      <c r="CO37" s="45">
        <f>2*'Tabulky jízd'!CN$7*Vzdálenosti!$E$112-Vzdálenosti!$E$112*IF('Tabulky jízd'!CN$7&gt;0,"1","0")</f>
        <v>0</v>
      </c>
      <c r="CP37" s="45">
        <f>2*'Tabulky jízd'!CO$7*Vzdálenosti!$E$112-Vzdálenosti!$E$112*IF('Tabulky jízd'!CO$7&gt;0,"1","0")</f>
        <v>0</v>
      </c>
      <c r="CQ37" s="45">
        <f>2*'Tabulky jízd'!CP$7*Vzdálenosti!$E$112-Vzdálenosti!$E$112*IF('Tabulky jízd'!CP$7&gt;0,"1","0")</f>
        <v>0</v>
      </c>
      <c r="CR37" s="45">
        <f>2*'Tabulky jízd'!CQ$7*Vzdálenosti!$E$112-Vzdálenosti!$E$112*IF('Tabulky jízd'!CQ$7&gt;0,"1","0")</f>
        <v>0</v>
      </c>
      <c r="CS37" s="45">
        <f>2*'Tabulky jízd'!CR$7*Vzdálenosti!$E$112-Vzdálenosti!$E$112*IF('Tabulky jízd'!CR$7&gt;0,"1","0")</f>
        <v>0</v>
      </c>
      <c r="CT37" s="45">
        <f>2*'Tabulky jízd'!CS$7*Vzdálenosti!$E$112-Vzdálenosti!$E$112*IF('Tabulky jízd'!CS$7&gt;0,"1","0")</f>
        <v>0</v>
      </c>
      <c r="CU37" s="45">
        <f>2*'Tabulky jízd'!CT$7*Vzdálenosti!$E$112-Vzdálenosti!$E$112*IF('Tabulky jízd'!CT$7&gt;0,"1","0")</f>
        <v>0</v>
      </c>
      <c r="CV37" s="45">
        <f>2*'Tabulky jízd'!CU$7*Vzdálenosti!$E$112-Vzdálenosti!$E$112*IF('Tabulky jízd'!CU$7&gt;0,"1","0")</f>
        <v>2694.5</v>
      </c>
      <c r="CW37" s="45">
        <f>2*'Tabulky jízd'!CV$7*Vzdálenosti!$E$112-Vzdálenosti!$E$112*IF('Tabulky jízd'!CV$7&gt;0,"1","0")</f>
        <v>0</v>
      </c>
      <c r="CX37" s="47">
        <f t="shared" ref="CX37" si="9">SUM(I37:CW37)</f>
        <v>55316.5</v>
      </c>
      <c r="CY37" s="47" t="s">
        <v>54</v>
      </c>
      <c r="CZ37" s="28">
        <f>Vzdálenosti!$E$114</f>
        <v>23.339289282201047</v>
      </c>
      <c r="DA37" s="79">
        <f t="shared" si="8"/>
        <v>12910.477955788741</v>
      </c>
      <c r="DB37" s="224"/>
    </row>
    <row r="38" spans="1:106" s="15" customFormat="1" x14ac:dyDescent="0.25">
      <c r="A38" s="230"/>
      <c r="B38" s="45" t="s">
        <v>54</v>
      </c>
      <c r="C38" s="45" t="s">
        <v>57</v>
      </c>
      <c r="D38" s="135" t="s">
        <v>312</v>
      </c>
      <c r="E38" s="45" t="s">
        <v>10</v>
      </c>
      <c r="F38" s="45">
        <v>1</v>
      </c>
      <c r="G38" s="45"/>
      <c r="H38" s="47"/>
      <c r="I38" s="45">
        <f>2*'Tabulky jízd'!H$7*Vzdálenosti!$F$112-Vzdálenosti!$F$112*IF('Tabulky jízd'!H$7&gt;0,"1","0")</f>
        <v>0</v>
      </c>
      <c r="J38" s="45">
        <f>2*'Tabulky jízd'!I$7*Vzdálenosti!$F$112-Vzdálenosti!$F$112*IF('Tabulky jízd'!I$7&gt;0,"1","0")</f>
        <v>3182.5</v>
      </c>
      <c r="K38" s="45">
        <f>2*'Tabulky jízd'!J$7*Vzdálenosti!$F$112-Vzdálenosti!$F$112*IF('Tabulky jízd'!J$7&gt;0,"1","0")</f>
        <v>0</v>
      </c>
      <c r="L38" s="45">
        <f>2*'Tabulky jízd'!K$7*Vzdálenosti!$F$112-Vzdálenosti!$F$112*IF('Tabulky jízd'!K$7&gt;0,"1","0")</f>
        <v>0</v>
      </c>
      <c r="M38" s="45">
        <f>2*'Tabulky jízd'!L$7*Vzdálenosti!$F$112-Vzdálenosti!$F$112*IF('Tabulky jízd'!L$7&gt;0,"1","0")</f>
        <v>0</v>
      </c>
      <c r="N38" s="45">
        <f>2*'Tabulky jízd'!M$7*Vzdálenosti!$F$112-Vzdálenosti!$F$112*IF('Tabulky jízd'!M$7&gt;0,"1","0")</f>
        <v>0</v>
      </c>
      <c r="O38" s="45">
        <f>2*'Tabulky jízd'!N$7*Vzdálenosti!$F$112-Vzdálenosti!$F$112*IF('Tabulky jízd'!N$7&gt;0,"1","0")</f>
        <v>0</v>
      </c>
      <c r="P38" s="45">
        <f>2*'Tabulky jízd'!O$7*Vzdálenosti!$F$112-Vzdálenosti!$F$112*IF('Tabulky jízd'!O$7&gt;0,"1","0")</f>
        <v>1842.5</v>
      </c>
      <c r="Q38" s="45">
        <f>2*'Tabulky jízd'!P$7*Vzdálenosti!$F$112-Vzdálenosti!$F$112*IF('Tabulky jízd'!P$7&gt;0,"1","0")</f>
        <v>0</v>
      </c>
      <c r="R38" s="45">
        <f>2*'Tabulky jízd'!Q$7*Vzdálenosti!$F$112-Vzdálenosti!$F$112*IF('Tabulky jízd'!Q$7&gt;0,"1","0")</f>
        <v>0</v>
      </c>
      <c r="S38" s="45">
        <f>2*'Tabulky jízd'!R$7*Vzdálenosti!$F$112-Vzdálenosti!$F$112*IF('Tabulky jízd'!R$7&gt;0,"1","0")</f>
        <v>3182.5</v>
      </c>
      <c r="T38" s="45">
        <f>2*'Tabulky jízd'!S$7*Vzdálenosti!$F$112-Vzdálenosti!$F$112*IF('Tabulky jízd'!S$7&gt;0,"1","0")</f>
        <v>0</v>
      </c>
      <c r="U38" s="45">
        <f>2*'Tabulky jízd'!T$7*Vzdálenosti!$F$112-Vzdálenosti!$F$112*IF('Tabulky jízd'!T$7&gt;0,"1","0")</f>
        <v>0</v>
      </c>
      <c r="V38" s="45">
        <f>2*'Tabulky jízd'!U$7*Vzdálenosti!$F$112-Vzdálenosti!$F$112*IF('Tabulky jízd'!U$7&gt;0,"1","0")</f>
        <v>3852.5</v>
      </c>
      <c r="W38" s="45">
        <f>2*'Tabulky jízd'!V$7*Vzdálenosti!$F$112-Vzdálenosti!$F$112*IF('Tabulky jízd'!V$7&gt;0,"1","0")</f>
        <v>0</v>
      </c>
      <c r="X38" s="45">
        <f>2*'Tabulky jízd'!W$7*Vzdálenosti!$F$112-Vzdálenosti!$F$112*IF('Tabulky jízd'!W$7&gt;0,"1","0")</f>
        <v>0</v>
      </c>
      <c r="Y38" s="45">
        <f>2*'Tabulky jízd'!X$7*Vzdálenosti!$F$112-Vzdálenosti!$F$112*IF('Tabulky jízd'!X$7&gt;0,"1","0")</f>
        <v>3852.5</v>
      </c>
      <c r="Z38" s="45">
        <f>2*'Tabulky jízd'!Y$7*Vzdálenosti!$F$112-Vzdálenosti!$F$112*IF('Tabulky jízd'!Y$7&gt;0,"1","0")</f>
        <v>0</v>
      </c>
      <c r="AA38" s="45">
        <f>2*'Tabulky jízd'!Z$7*Vzdálenosti!$F$112-Vzdálenosti!$F$112*IF('Tabulky jízd'!Z$7&gt;0,"1","0")</f>
        <v>0</v>
      </c>
      <c r="AB38" s="45">
        <f>2*'Tabulky jízd'!AA$7*Vzdálenosti!$F$112-Vzdálenosti!$F$112*IF('Tabulky jízd'!AA$7&gt;0,"1","0")</f>
        <v>3852.5</v>
      </c>
      <c r="AC38" s="45">
        <f>2*'Tabulky jízd'!AB$7*Vzdálenosti!$F$112-Vzdálenosti!$F$112*IF('Tabulky jízd'!AB$7&gt;0,"1","0")</f>
        <v>0</v>
      </c>
      <c r="AD38" s="45">
        <f>2*'Tabulky jízd'!AC$7*Vzdálenosti!$F$112-Vzdálenosti!$F$112*IF('Tabulky jízd'!AC$7&gt;0,"1","0")</f>
        <v>0</v>
      </c>
      <c r="AE38" s="45">
        <f>2*'Tabulky jízd'!AD$7*Vzdálenosti!$F$112-Vzdálenosti!$F$112*IF('Tabulky jízd'!AD$7&gt;0,"1","0")</f>
        <v>2177.5</v>
      </c>
      <c r="AF38" s="45">
        <f>2*'Tabulky jízd'!AE$7*Vzdálenosti!$F$112-Vzdálenosti!$F$112*IF('Tabulky jízd'!AE$7&gt;0,"1","0")</f>
        <v>0</v>
      </c>
      <c r="AG38" s="45">
        <f>2*'Tabulky jízd'!AF$7*Vzdálenosti!$F$112-Vzdálenosti!$F$112*IF('Tabulky jízd'!AF$7&gt;0,"1","0")</f>
        <v>0</v>
      </c>
      <c r="AH38" s="45">
        <f>2*'Tabulky jízd'!AG$7*Vzdálenosti!$F$112-Vzdálenosti!$F$112*IF('Tabulky jízd'!AG$7&gt;0,"1","0")</f>
        <v>837.5</v>
      </c>
      <c r="AI38" s="45">
        <f>2*'Tabulky jízd'!AH$7*Vzdálenosti!$F$112-Vzdálenosti!$F$112*IF('Tabulky jízd'!AH$7&gt;0,"1","0")</f>
        <v>0</v>
      </c>
      <c r="AJ38" s="45">
        <f>2*'Tabulky jízd'!AI$7*Vzdálenosti!$F$112-Vzdálenosti!$F$112*IF('Tabulky jízd'!AI$7&gt;0,"1","0")</f>
        <v>0</v>
      </c>
      <c r="AK38" s="45">
        <f>2*'Tabulky jízd'!AJ$7*Vzdálenosti!$F$112-Vzdálenosti!$F$112*IF('Tabulky jízd'!AJ$7&gt;0,"1","0")</f>
        <v>837.5</v>
      </c>
      <c r="AL38" s="45">
        <f>2*'Tabulky jízd'!AK$7*Vzdálenosti!$F$112-Vzdálenosti!$F$112*IF('Tabulky jízd'!AK$7&gt;0,"1","0")</f>
        <v>0</v>
      </c>
      <c r="AM38" s="45">
        <f>2*'Tabulky jízd'!AL$7*Vzdálenosti!$F$112-Vzdálenosti!$F$112*IF('Tabulky jízd'!AL$7&gt;0,"1","0")</f>
        <v>0</v>
      </c>
      <c r="AN38" s="45">
        <f>2*'Tabulky jízd'!AM$7*Vzdálenosti!$F$112-Vzdálenosti!$F$112*IF('Tabulky jízd'!AM$7&gt;0,"1","0")</f>
        <v>1842.5</v>
      </c>
      <c r="AO38" s="45">
        <f>2*'Tabulky jízd'!AN$7*Vzdálenosti!$F$112-Vzdálenosti!$F$112*IF('Tabulky jízd'!AN$7&gt;0,"1","0")</f>
        <v>0</v>
      </c>
      <c r="AP38" s="45">
        <f>2*'Tabulky jízd'!AO$7*Vzdálenosti!$F$112-Vzdálenosti!$F$112*IF('Tabulky jízd'!AO$7&gt;0,"1","0")</f>
        <v>0</v>
      </c>
      <c r="AQ38" s="45">
        <f>2*'Tabulky jízd'!AP$7*Vzdálenosti!$F$112-Vzdálenosti!$F$112*IF('Tabulky jízd'!AP$7&gt;0,"1","0")</f>
        <v>2847.5</v>
      </c>
      <c r="AR38" s="45">
        <f>2*'Tabulky jízd'!AQ$7*Vzdálenosti!$F$112-Vzdálenosti!$F$112*IF('Tabulky jízd'!AQ$7&gt;0,"1","0")</f>
        <v>0</v>
      </c>
      <c r="AS38" s="45">
        <f>2*'Tabulky jízd'!AR$7*Vzdálenosti!$F$112-Vzdálenosti!$F$112*IF('Tabulky jízd'!AR$7&gt;0,"1","0")</f>
        <v>0</v>
      </c>
      <c r="AT38" s="45">
        <f>2*'Tabulky jízd'!AS$7*Vzdálenosti!$F$112-Vzdálenosti!$F$112*IF('Tabulky jízd'!AS$7&gt;0,"1","0")</f>
        <v>2847.5</v>
      </c>
      <c r="AU38" s="45">
        <f>2*'Tabulky jízd'!AT$7*Vzdálenosti!$F$112-Vzdálenosti!$F$112*IF('Tabulky jízd'!AT$7&gt;0,"1","0")</f>
        <v>0</v>
      </c>
      <c r="AV38" s="45">
        <f>2*'Tabulky jízd'!AU$7*Vzdálenosti!$F$112-Vzdálenosti!$F$112*IF('Tabulky jízd'!AU$7&gt;0,"1","0")</f>
        <v>0</v>
      </c>
      <c r="AW38" s="45">
        <f>2*'Tabulky jízd'!AV$7*Vzdálenosti!$F$112-Vzdálenosti!$F$112*IF('Tabulky jízd'!AV$7&gt;0,"1","0")</f>
        <v>3852.5</v>
      </c>
      <c r="AX38" s="45">
        <f>2*'Tabulky jízd'!AW$7*Vzdálenosti!$F$112-Vzdálenosti!$F$112*IF('Tabulky jízd'!AW$7&gt;0,"1","0")</f>
        <v>0</v>
      </c>
      <c r="AY38" s="45">
        <f>2*'Tabulky jízd'!AX$7*Vzdálenosti!$F$112-Vzdálenosti!$F$112*IF('Tabulky jízd'!AX$7&gt;0,"1","0")</f>
        <v>0</v>
      </c>
      <c r="AZ38" s="45">
        <f>2*'Tabulky jízd'!AY$7*Vzdálenosti!$F$112-Vzdálenosti!$F$112*IF('Tabulky jízd'!AY$7&gt;0,"1","0")</f>
        <v>3517.5</v>
      </c>
      <c r="BA38" s="45">
        <f>2*'Tabulky jízd'!AZ$7*Vzdálenosti!$F$112-Vzdálenosti!$F$112*IF('Tabulky jízd'!AZ$7&gt;0,"1","0")</f>
        <v>0</v>
      </c>
      <c r="BB38" s="45">
        <f>2*'Tabulky jízd'!BA$7*Vzdálenosti!$F$112-Vzdálenosti!$F$112*IF('Tabulky jízd'!BA$7&gt;0,"1","0")</f>
        <v>0</v>
      </c>
      <c r="BC38" s="45">
        <f>2*'Tabulky jízd'!BB$7*Vzdálenosti!$F$112-Vzdálenosti!$F$112*IF('Tabulky jízd'!BB$7&gt;0,"1","0")</f>
        <v>2512.5</v>
      </c>
      <c r="BD38" s="45">
        <f>2*'Tabulky jízd'!BC$7*Vzdálenosti!$F$112-Vzdálenosti!$F$112*IF('Tabulky jízd'!BC$7&gt;0,"1","0")</f>
        <v>0</v>
      </c>
      <c r="BE38" s="45">
        <f>2*'Tabulky jízd'!BD$7*Vzdálenosti!$F$112-Vzdálenosti!$F$112*IF('Tabulky jízd'!BD$7&gt;0,"1","0")</f>
        <v>0</v>
      </c>
      <c r="BF38" s="45">
        <f>2*'Tabulky jízd'!BE$7*Vzdálenosti!$F$112-Vzdálenosti!$F$112*IF('Tabulky jízd'!BE$7&gt;0,"1","0")</f>
        <v>3517.5</v>
      </c>
      <c r="BG38" s="45">
        <f>2*'Tabulky jízd'!BF$7*Vzdálenosti!$F$112-Vzdálenosti!$F$112*IF('Tabulky jízd'!BF$7&gt;0,"1","0")</f>
        <v>0</v>
      </c>
      <c r="BH38" s="45">
        <f>2*'Tabulky jízd'!BG$7*Vzdálenosti!$F$112-Vzdálenosti!$F$112*IF('Tabulky jízd'!BG$7&gt;0,"1","0")</f>
        <v>0</v>
      </c>
      <c r="BI38" s="45">
        <f>2*'Tabulky jízd'!BH$7*Vzdálenosti!$F$112-Vzdálenosti!$F$112*IF('Tabulky jízd'!BH$7&gt;0,"1","0")</f>
        <v>5192.5</v>
      </c>
      <c r="BJ38" s="45">
        <f>2*'Tabulky jízd'!BI$7*Vzdálenosti!$F$112-Vzdálenosti!$F$112*IF('Tabulky jízd'!BI$7&gt;0,"1","0")</f>
        <v>0</v>
      </c>
      <c r="BK38" s="45">
        <f>2*'Tabulky jízd'!BJ$7*Vzdálenosti!$F$112-Vzdálenosti!$F$112*IF('Tabulky jízd'!BJ$7&gt;0,"1","0")</f>
        <v>0</v>
      </c>
      <c r="BL38" s="45">
        <f>2*'Tabulky jízd'!BK$7*Vzdálenosti!$F$112-Vzdálenosti!$F$112*IF('Tabulky jízd'!BK$7&gt;0,"1","0")</f>
        <v>837.5</v>
      </c>
      <c r="BM38" s="45">
        <f>2*'Tabulky jízd'!BL$7*Vzdálenosti!$F$112-Vzdálenosti!$F$112*IF('Tabulky jízd'!BL$7&gt;0,"1","0")</f>
        <v>0</v>
      </c>
      <c r="BN38" s="45">
        <f>2*'Tabulky jízd'!BM$7*Vzdálenosti!$F$112-Vzdálenosti!$F$112*IF('Tabulky jízd'!BM$7&gt;0,"1","0")</f>
        <v>0</v>
      </c>
      <c r="BO38" s="45">
        <f>2*'Tabulky jízd'!BN$7*Vzdálenosti!$F$112-Vzdálenosti!$F$112*IF('Tabulky jízd'!BN$7&gt;0,"1","0")</f>
        <v>2847.5</v>
      </c>
      <c r="BP38" s="45">
        <f>2*'Tabulky jízd'!BO$7*Vzdálenosti!$F$112-Vzdálenosti!$F$112*IF('Tabulky jízd'!BO$7&gt;0,"1","0")</f>
        <v>0</v>
      </c>
      <c r="BQ38" s="45">
        <f>2*'Tabulky jízd'!BP$7*Vzdálenosti!$F$112-Vzdálenosti!$F$112*IF('Tabulky jízd'!BP$7&gt;0,"1","0")</f>
        <v>0</v>
      </c>
      <c r="BR38" s="45">
        <f>2*'Tabulky jízd'!BQ$7*Vzdálenosti!$F$112-Vzdálenosti!$F$112*IF('Tabulky jízd'!BQ$7&gt;0,"1","0")</f>
        <v>2177.5</v>
      </c>
      <c r="BS38" s="45">
        <f>2*'Tabulky jízd'!BR$7*Vzdálenosti!$F$112-Vzdálenosti!$F$112*IF('Tabulky jízd'!BR$7&gt;0,"1","0")</f>
        <v>0</v>
      </c>
      <c r="BT38" s="45">
        <f>2*'Tabulky jízd'!BS$7*Vzdálenosti!$F$112-Vzdálenosti!$F$112*IF('Tabulky jízd'!BS$7&gt;0,"1","0")</f>
        <v>0</v>
      </c>
      <c r="BU38" s="45">
        <f>2*'Tabulky jízd'!BT$7*Vzdálenosti!$F$112-Vzdálenosti!$F$112*IF('Tabulky jízd'!BT$7&gt;0,"1","0")</f>
        <v>0</v>
      </c>
      <c r="BV38" s="45">
        <f>2*'Tabulky jízd'!BU$7*Vzdálenosti!$F$112-Vzdálenosti!$F$112*IF('Tabulky jízd'!BU$7&gt;0,"1","0")</f>
        <v>0</v>
      </c>
      <c r="BW38" s="45">
        <f>2*'Tabulky jízd'!BV$7*Vzdálenosti!$F$112-Vzdálenosti!$F$112*IF('Tabulky jízd'!BV$7&gt;0,"1","0")</f>
        <v>0</v>
      </c>
      <c r="BX38" s="45">
        <f>2*'Tabulky jízd'!BW$7*Vzdálenosti!$F$112-Vzdálenosti!$F$112*IF('Tabulky jízd'!BW$7&gt;0,"1","0")</f>
        <v>0</v>
      </c>
      <c r="BY38" s="45">
        <f>2*'Tabulky jízd'!BX$7*Vzdálenosti!$F$112-Vzdálenosti!$F$112*IF('Tabulky jízd'!BX$7&gt;0,"1","0")</f>
        <v>0</v>
      </c>
      <c r="BZ38" s="45">
        <f>2*'Tabulky jízd'!BY$7*Vzdálenosti!$F$112-Vzdálenosti!$F$112*IF('Tabulky jízd'!BY$7&gt;0,"1","0")</f>
        <v>0</v>
      </c>
      <c r="CA38" s="45">
        <f>2*'Tabulky jízd'!BZ$7*Vzdálenosti!$F$112-Vzdálenosti!$F$112*IF('Tabulky jízd'!BZ$7&gt;0,"1","0")</f>
        <v>0</v>
      </c>
      <c r="CB38" s="45">
        <f>2*'Tabulky jízd'!CA$7*Vzdálenosti!$F$112-Vzdálenosti!$F$112*IF('Tabulky jízd'!CA$7&gt;0,"1","0")</f>
        <v>0</v>
      </c>
      <c r="CC38" s="45">
        <f>2*'Tabulky jízd'!CB$7*Vzdálenosti!$F$112-Vzdálenosti!$F$112*IF('Tabulky jízd'!CB$7&gt;0,"1","0")</f>
        <v>0</v>
      </c>
      <c r="CD38" s="45">
        <f>2*'Tabulky jízd'!CC$7*Vzdálenosti!$F$112-Vzdálenosti!$F$112*IF('Tabulky jízd'!CC$7&gt;0,"1","0")</f>
        <v>0</v>
      </c>
      <c r="CE38" s="45">
        <f>2*'Tabulky jízd'!CD$7*Vzdálenosti!$F$112-Vzdálenosti!$F$112*IF('Tabulky jízd'!CD$7&gt;0,"1","0")</f>
        <v>0</v>
      </c>
      <c r="CF38" s="45">
        <f>2*'Tabulky jízd'!CE$7*Vzdálenosti!$F$112-Vzdálenosti!$F$112*IF('Tabulky jízd'!CE$7&gt;0,"1","0")</f>
        <v>0</v>
      </c>
      <c r="CG38" s="45">
        <f>2*'Tabulky jízd'!CF$7*Vzdálenosti!$F$112-Vzdálenosti!$F$112*IF('Tabulky jízd'!CF$7&gt;0,"1","0")</f>
        <v>0</v>
      </c>
      <c r="CH38" s="45">
        <f>2*'Tabulky jízd'!CG$7*Vzdálenosti!$F$112-Vzdálenosti!$F$112*IF('Tabulky jízd'!CG$7&gt;0,"1","0")</f>
        <v>0</v>
      </c>
      <c r="CI38" s="45">
        <f>2*'Tabulky jízd'!CH$7*Vzdálenosti!$F$112-Vzdálenosti!$F$112*IF('Tabulky jízd'!CH$7&gt;0,"1","0")</f>
        <v>0</v>
      </c>
      <c r="CJ38" s="45">
        <f>2*'Tabulky jízd'!CI$7*Vzdálenosti!$F$112-Vzdálenosti!$F$112*IF('Tabulky jízd'!CI$7&gt;0,"1","0")</f>
        <v>0</v>
      </c>
      <c r="CK38" s="45">
        <f>2*'Tabulky jízd'!CJ$7*Vzdálenosti!$F$112-Vzdálenosti!$F$112*IF('Tabulky jízd'!CJ$7&gt;0,"1","0")</f>
        <v>0</v>
      </c>
      <c r="CL38" s="45">
        <f>2*'Tabulky jízd'!CK$7*Vzdálenosti!$F$112-Vzdálenosti!$F$112*IF('Tabulky jízd'!CK$7&gt;0,"1","0")</f>
        <v>0</v>
      </c>
      <c r="CM38" s="45">
        <f>2*'Tabulky jízd'!CL$7*Vzdálenosti!$F$112-Vzdálenosti!$F$112*IF('Tabulky jízd'!CL$7&gt;0,"1","0")</f>
        <v>0</v>
      </c>
      <c r="CN38" s="45">
        <f>2*'Tabulky jízd'!CM$7*Vzdálenosti!$F$112-Vzdálenosti!$F$112*IF('Tabulky jízd'!CM$7&gt;0,"1","0")</f>
        <v>0</v>
      </c>
      <c r="CO38" s="45">
        <f>2*'Tabulky jízd'!CN$7*Vzdálenosti!$F$112-Vzdálenosti!$F$112*IF('Tabulky jízd'!CN$7&gt;0,"1","0")</f>
        <v>0</v>
      </c>
      <c r="CP38" s="45">
        <f>2*'Tabulky jízd'!CO$7*Vzdálenosti!$F$112-Vzdálenosti!$F$112*IF('Tabulky jízd'!CO$7&gt;0,"1","0")</f>
        <v>0</v>
      </c>
      <c r="CQ38" s="45">
        <f>2*'Tabulky jízd'!CP$7*Vzdálenosti!$F$112-Vzdálenosti!$F$112*IF('Tabulky jízd'!CP$7&gt;0,"1","0")</f>
        <v>0</v>
      </c>
      <c r="CR38" s="45">
        <f>2*'Tabulky jízd'!CQ$7*Vzdálenosti!$F$112-Vzdálenosti!$F$112*IF('Tabulky jízd'!CQ$7&gt;0,"1","0")</f>
        <v>0</v>
      </c>
      <c r="CS38" s="45">
        <f>2*'Tabulky jízd'!CR$7*Vzdálenosti!$F$112-Vzdálenosti!$F$112*IF('Tabulky jízd'!CR$7&gt;0,"1","0")</f>
        <v>0</v>
      </c>
      <c r="CT38" s="45">
        <f>2*'Tabulky jízd'!CS$7*Vzdálenosti!$F$112-Vzdálenosti!$F$112*IF('Tabulky jízd'!CS$7&gt;0,"1","0")</f>
        <v>0</v>
      </c>
      <c r="CU38" s="45">
        <f>2*'Tabulky jízd'!CT$7*Vzdálenosti!$F$112-Vzdálenosti!$F$112*IF('Tabulky jízd'!CT$7&gt;0,"1","0")</f>
        <v>0</v>
      </c>
      <c r="CV38" s="45">
        <f>2*'Tabulky jízd'!CU$7*Vzdálenosti!$F$112-Vzdálenosti!$F$112*IF('Tabulky jízd'!CU$7&gt;0,"1","0")</f>
        <v>2847.5</v>
      </c>
      <c r="CW38" s="45">
        <f>2*'Tabulky jízd'!CV$7*Vzdálenosti!$F$112-Vzdálenosti!$F$112*IF('Tabulky jízd'!CV$7&gt;0,"1","0")</f>
        <v>0</v>
      </c>
      <c r="CX38" s="47">
        <f t="shared" si="7"/>
        <v>58457.5</v>
      </c>
      <c r="CY38" s="47" t="s">
        <v>121</v>
      </c>
      <c r="CZ38" s="28">
        <f>Vzdálenosti!$F$114</f>
        <v>9.9115644245651442</v>
      </c>
      <c r="DA38" s="79">
        <f t="shared" si="8"/>
        <v>5794.0527734901698</v>
      </c>
      <c r="DB38" s="224"/>
    </row>
    <row r="39" spans="1:106" s="15" customFormat="1" x14ac:dyDescent="0.25">
      <c r="A39" s="231"/>
      <c r="B39" s="45" t="s">
        <v>54</v>
      </c>
      <c r="C39" s="45" t="s">
        <v>57</v>
      </c>
      <c r="D39" s="135" t="s">
        <v>312</v>
      </c>
      <c r="E39" s="45" t="s">
        <v>10</v>
      </c>
      <c r="F39" s="45">
        <v>1</v>
      </c>
      <c r="G39" s="45"/>
      <c r="H39" s="47"/>
      <c r="I39" s="45">
        <f>2*'Tabulky jízd'!H$7*Vzdálenosti!$G$112-Vzdálenosti!$G$112*IF('Tabulky jízd'!H$7&gt;0,"1","0")</f>
        <v>0</v>
      </c>
      <c r="J39" s="45">
        <f>2*'Tabulky jízd'!I$7*Vzdálenosti!$G$112-Vzdálenosti!$G$112*IF('Tabulky jízd'!I$7&gt;0,"1","0")</f>
        <v>3310.75</v>
      </c>
      <c r="K39" s="45">
        <f>2*'Tabulky jízd'!J$7*Vzdálenosti!$G$112-Vzdálenosti!$G$112*IF('Tabulky jízd'!J$7&gt;0,"1","0")</f>
        <v>0</v>
      </c>
      <c r="L39" s="45">
        <f>2*'Tabulky jízd'!K$7*Vzdálenosti!$G$112-Vzdálenosti!$G$112*IF('Tabulky jízd'!K$7&gt;0,"1","0")</f>
        <v>0</v>
      </c>
      <c r="M39" s="45">
        <f>2*'Tabulky jízd'!L$7*Vzdálenosti!$G$112-Vzdálenosti!$G$112*IF('Tabulky jízd'!L$7&gt;0,"1","0")</f>
        <v>0</v>
      </c>
      <c r="N39" s="45">
        <f>2*'Tabulky jízd'!M$7*Vzdálenosti!$G$112-Vzdálenosti!$G$112*IF('Tabulky jízd'!M$7&gt;0,"1","0")</f>
        <v>0</v>
      </c>
      <c r="O39" s="45">
        <f>2*'Tabulky jízd'!N$7*Vzdálenosti!$G$112-Vzdálenosti!$G$112*IF('Tabulky jízd'!N$7&gt;0,"1","0")</f>
        <v>0</v>
      </c>
      <c r="P39" s="45">
        <f>2*'Tabulky jízd'!O$7*Vzdálenosti!$G$112-Vzdálenosti!$G$112*IF('Tabulky jízd'!O$7&gt;0,"1","0")</f>
        <v>1916.75</v>
      </c>
      <c r="Q39" s="45">
        <f>2*'Tabulky jízd'!P$7*Vzdálenosti!$G$112-Vzdálenosti!$G$112*IF('Tabulky jízd'!P$7&gt;0,"1","0")</f>
        <v>0</v>
      </c>
      <c r="R39" s="45">
        <f>2*'Tabulky jízd'!Q$7*Vzdálenosti!$G$112-Vzdálenosti!$G$112*IF('Tabulky jízd'!Q$7&gt;0,"1","0")</f>
        <v>0</v>
      </c>
      <c r="S39" s="45">
        <f>2*'Tabulky jízd'!R$7*Vzdálenosti!$G$112-Vzdálenosti!$G$112*IF('Tabulky jízd'!R$7&gt;0,"1","0")</f>
        <v>3310.75</v>
      </c>
      <c r="T39" s="45">
        <f>2*'Tabulky jízd'!S$7*Vzdálenosti!$G$112-Vzdálenosti!$G$112*IF('Tabulky jízd'!S$7&gt;0,"1","0")</f>
        <v>0</v>
      </c>
      <c r="U39" s="45">
        <f>2*'Tabulky jízd'!T$7*Vzdálenosti!$G$112-Vzdálenosti!$G$112*IF('Tabulky jízd'!T$7&gt;0,"1","0")</f>
        <v>0</v>
      </c>
      <c r="V39" s="45">
        <f>2*'Tabulky jízd'!U$7*Vzdálenosti!$G$112-Vzdálenosti!$G$112*IF('Tabulky jízd'!U$7&gt;0,"1","0")</f>
        <v>4007.75</v>
      </c>
      <c r="W39" s="45">
        <f>2*'Tabulky jízd'!V$7*Vzdálenosti!$G$112-Vzdálenosti!$G$112*IF('Tabulky jízd'!V$7&gt;0,"1","0")</f>
        <v>0</v>
      </c>
      <c r="X39" s="45">
        <f>2*'Tabulky jízd'!W$7*Vzdálenosti!$G$112-Vzdálenosti!$G$112*IF('Tabulky jízd'!W$7&gt;0,"1","0")</f>
        <v>0</v>
      </c>
      <c r="Y39" s="45">
        <f>2*'Tabulky jízd'!X$7*Vzdálenosti!$G$112-Vzdálenosti!$G$112*IF('Tabulky jízd'!X$7&gt;0,"1","0")</f>
        <v>4007.75</v>
      </c>
      <c r="Z39" s="45">
        <f>2*'Tabulky jízd'!Y$7*Vzdálenosti!$G$112-Vzdálenosti!$G$112*IF('Tabulky jízd'!Y$7&gt;0,"1","0")</f>
        <v>0</v>
      </c>
      <c r="AA39" s="45">
        <f>2*'Tabulky jízd'!Z$7*Vzdálenosti!$G$112-Vzdálenosti!$G$112*IF('Tabulky jízd'!Z$7&gt;0,"1","0")</f>
        <v>0</v>
      </c>
      <c r="AB39" s="45">
        <f>2*'Tabulky jízd'!AA$7*Vzdálenosti!$G$112-Vzdálenosti!$G$112*IF('Tabulky jízd'!AA$7&gt;0,"1","0")</f>
        <v>4007.75</v>
      </c>
      <c r="AC39" s="45">
        <f>2*'Tabulky jízd'!AB$7*Vzdálenosti!$G$112-Vzdálenosti!$G$112*IF('Tabulky jízd'!AB$7&gt;0,"1","0")</f>
        <v>0</v>
      </c>
      <c r="AD39" s="45">
        <f>2*'Tabulky jízd'!AC$7*Vzdálenosti!$G$112-Vzdálenosti!$G$112*IF('Tabulky jízd'!AC$7&gt;0,"1","0")</f>
        <v>0</v>
      </c>
      <c r="AE39" s="45">
        <f>2*'Tabulky jízd'!AD$7*Vzdálenosti!$G$112-Vzdálenosti!$G$112*IF('Tabulky jízd'!AD$7&gt;0,"1","0")</f>
        <v>2265.25</v>
      </c>
      <c r="AF39" s="45">
        <f>2*'Tabulky jízd'!AE$7*Vzdálenosti!$G$112-Vzdálenosti!$G$112*IF('Tabulky jízd'!AE$7&gt;0,"1","0")</f>
        <v>0</v>
      </c>
      <c r="AG39" s="45">
        <f>2*'Tabulky jízd'!AF$7*Vzdálenosti!$G$112-Vzdálenosti!$G$112*IF('Tabulky jízd'!AF$7&gt;0,"1","0")</f>
        <v>0</v>
      </c>
      <c r="AH39" s="45">
        <f>2*'Tabulky jízd'!AG$7*Vzdálenosti!$G$112-Vzdálenosti!$G$112*IF('Tabulky jízd'!AG$7&gt;0,"1","0")</f>
        <v>871.25</v>
      </c>
      <c r="AI39" s="45">
        <f>2*'Tabulky jízd'!AH$7*Vzdálenosti!$G$112-Vzdálenosti!$G$112*IF('Tabulky jízd'!AH$7&gt;0,"1","0")</f>
        <v>0</v>
      </c>
      <c r="AJ39" s="45">
        <f>2*'Tabulky jízd'!AI$7*Vzdálenosti!$G$112-Vzdálenosti!$G$112*IF('Tabulky jízd'!AI$7&gt;0,"1","0")</f>
        <v>0</v>
      </c>
      <c r="AK39" s="45">
        <f>2*'Tabulky jízd'!AJ$7*Vzdálenosti!$G$112-Vzdálenosti!$G$112*IF('Tabulky jízd'!AJ$7&gt;0,"1","0")</f>
        <v>871.25</v>
      </c>
      <c r="AL39" s="45">
        <f>2*'Tabulky jízd'!AK$7*Vzdálenosti!$G$112-Vzdálenosti!$G$112*IF('Tabulky jízd'!AK$7&gt;0,"1","0")</f>
        <v>0</v>
      </c>
      <c r="AM39" s="45">
        <f>2*'Tabulky jízd'!AL$7*Vzdálenosti!$G$112-Vzdálenosti!$G$112*IF('Tabulky jízd'!AL$7&gt;0,"1","0")</f>
        <v>0</v>
      </c>
      <c r="AN39" s="45">
        <f>2*'Tabulky jízd'!AM$7*Vzdálenosti!$G$112-Vzdálenosti!$G$112*IF('Tabulky jízd'!AM$7&gt;0,"1","0")</f>
        <v>1916.75</v>
      </c>
      <c r="AO39" s="45">
        <f>2*'Tabulky jízd'!AN$7*Vzdálenosti!$G$112-Vzdálenosti!$G$112*IF('Tabulky jízd'!AN$7&gt;0,"1","0")</f>
        <v>0</v>
      </c>
      <c r="AP39" s="45">
        <f>2*'Tabulky jízd'!AO$7*Vzdálenosti!$G$112-Vzdálenosti!$G$112*IF('Tabulky jízd'!AO$7&gt;0,"1","0")</f>
        <v>0</v>
      </c>
      <c r="AQ39" s="45">
        <f>2*'Tabulky jízd'!AP$7*Vzdálenosti!$G$112-Vzdálenosti!$G$112*IF('Tabulky jízd'!AP$7&gt;0,"1","0")</f>
        <v>2962.25</v>
      </c>
      <c r="AR39" s="45">
        <f>2*'Tabulky jízd'!AQ$7*Vzdálenosti!$G$112-Vzdálenosti!$G$112*IF('Tabulky jízd'!AQ$7&gt;0,"1","0")</f>
        <v>0</v>
      </c>
      <c r="AS39" s="45">
        <f>2*'Tabulky jízd'!AR$7*Vzdálenosti!$G$112-Vzdálenosti!$G$112*IF('Tabulky jízd'!AR$7&gt;0,"1","0")</f>
        <v>0</v>
      </c>
      <c r="AT39" s="45">
        <f>2*'Tabulky jízd'!AS$7*Vzdálenosti!$G$112-Vzdálenosti!$G$112*IF('Tabulky jízd'!AS$7&gt;0,"1","0")</f>
        <v>2962.25</v>
      </c>
      <c r="AU39" s="45">
        <f>2*'Tabulky jízd'!AT$7*Vzdálenosti!$G$112-Vzdálenosti!$G$112*IF('Tabulky jízd'!AT$7&gt;0,"1","0")</f>
        <v>0</v>
      </c>
      <c r="AV39" s="45">
        <f>2*'Tabulky jízd'!AU$7*Vzdálenosti!$G$112-Vzdálenosti!$G$112*IF('Tabulky jízd'!AU$7&gt;0,"1","0")</f>
        <v>0</v>
      </c>
      <c r="AW39" s="45">
        <f>2*'Tabulky jízd'!AV$7*Vzdálenosti!$G$112-Vzdálenosti!$G$112*IF('Tabulky jízd'!AV$7&gt;0,"1","0")</f>
        <v>4007.75</v>
      </c>
      <c r="AX39" s="45">
        <f>2*'Tabulky jízd'!AW$7*Vzdálenosti!$G$112-Vzdálenosti!$G$112*IF('Tabulky jízd'!AW$7&gt;0,"1","0")</f>
        <v>0</v>
      </c>
      <c r="AY39" s="45">
        <f>2*'Tabulky jízd'!AX$7*Vzdálenosti!$G$112-Vzdálenosti!$G$112*IF('Tabulky jízd'!AX$7&gt;0,"1","0")</f>
        <v>0</v>
      </c>
      <c r="AZ39" s="45">
        <f>2*'Tabulky jízd'!AY$7*Vzdálenosti!$G$112-Vzdálenosti!$G$112*IF('Tabulky jízd'!AY$7&gt;0,"1","0")</f>
        <v>3659.25</v>
      </c>
      <c r="BA39" s="45">
        <f>2*'Tabulky jízd'!AZ$7*Vzdálenosti!$G$112-Vzdálenosti!$G$112*IF('Tabulky jízd'!AZ$7&gt;0,"1","0")</f>
        <v>0</v>
      </c>
      <c r="BB39" s="45">
        <f>2*'Tabulky jízd'!BA$7*Vzdálenosti!$G$112-Vzdálenosti!$G$112*IF('Tabulky jízd'!BA$7&gt;0,"1","0")</f>
        <v>0</v>
      </c>
      <c r="BC39" s="45">
        <f>2*'Tabulky jízd'!BB$7*Vzdálenosti!$G$112-Vzdálenosti!$G$112*IF('Tabulky jízd'!BB$7&gt;0,"1","0")</f>
        <v>2613.75</v>
      </c>
      <c r="BD39" s="45">
        <f>2*'Tabulky jízd'!BC$7*Vzdálenosti!$G$112-Vzdálenosti!$G$112*IF('Tabulky jízd'!BC$7&gt;0,"1","0")</f>
        <v>0</v>
      </c>
      <c r="BE39" s="45">
        <f>2*'Tabulky jízd'!BD$7*Vzdálenosti!$G$112-Vzdálenosti!$G$112*IF('Tabulky jízd'!BD$7&gt;0,"1","0")</f>
        <v>0</v>
      </c>
      <c r="BF39" s="45">
        <f>2*'Tabulky jízd'!BE$7*Vzdálenosti!$G$112-Vzdálenosti!$G$112*IF('Tabulky jízd'!BE$7&gt;0,"1","0")</f>
        <v>3659.25</v>
      </c>
      <c r="BG39" s="45">
        <f>2*'Tabulky jízd'!BF$7*Vzdálenosti!$G$112-Vzdálenosti!$G$112*IF('Tabulky jízd'!BF$7&gt;0,"1","0")</f>
        <v>0</v>
      </c>
      <c r="BH39" s="45">
        <f>2*'Tabulky jízd'!BG$7*Vzdálenosti!$G$112-Vzdálenosti!$G$112*IF('Tabulky jízd'!BG$7&gt;0,"1","0")</f>
        <v>0</v>
      </c>
      <c r="BI39" s="45">
        <f>2*'Tabulky jízd'!BH$7*Vzdálenosti!$G$112-Vzdálenosti!$G$112*IF('Tabulky jízd'!BH$7&gt;0,"1","0")</f>
        <v>5401.75</v>
      </c>
      <c r="BJ39" s="45">
        <f>2*'Tabulky jízd'!BI$7*Vzdálenosti!$G$112-Vzdálenosti!$G$112*IF('Tabulky jízd'!BI$7&gt;0,"1","0")</f>
        <v>0</v>
      </c>
      <c r="BK39" s="45">
        <f>2*'Tabulky jízd'!BJ$7*Vzdálenosti!$G$112-Vzdálenosti!$G$112*IF('Tabulky jízd'!BJ$7&gt;0,"1","0")</f>
        <v>0</v>
      </c>
      <c r="BL39" s="45">
        <f>2*'Tabulky jízd'!BK$7*Vzdálenosti!$G$112-Vzdálenosti!$G$112*IF('Tabulky jízd'!BK$7&gt;0,"1","0")</f>
        <v>871.25</v>
      </c>
      <c r="BM39" s="45">
        <f>2*'Tabulky jízd'!BL$7*Vzdálenosti!$G$112-Vzdálenosti!$G$112*IF('Tabulky jízd'!BL$7&gt;0,"1","0")</f>
        <v>0</v>
      </c>
      <c r="BN39" s="45">
        <f>2*'Tabulky jízd'!BM$7*Vzdálenosti!$G$112-Vzdálenosti!$G$112*IF('Tabulky jízd'!BM$7&gt;0,"1","0")</f>
        <v>0</v>
      </c>
      <c r="BO39" s="45">
        <f>2*'Tabulky jízd'!BN$7*Vzdálenosti!$G$112-Vzdálenosti!$G$112*IF('Tabulky jízd'!BN$7&gt;0,"1","0")</f>
        <v>2962.25</v>
      </c>
      <c r="BP39" s="45">
        <f>2*'Tabulky jízd'!BO$7*Vzdálenosti!$G$112-Vzdálenosti!$G$112*IF('Tabulky jízd'!BO$7&gt;0,"1","0")</f>
        <v>0</v>
      </c>
      <c r="BQ39" s="45">
        <f>2*'Tabulky jízd'!BP$7*Vzdálenosti!$G$112-Vzdálenosti!$G$112*IF('Tabulky jízd'!BP$7&gt;0,"1","0")</f>
        <v>0</v>
      </c>
      <c r="BR39" s="45">
        <f>2*'Tabulky jízd'!BQ$7*Vzdálenosti!$G$112-Vzdálenosti!$G$112*IF('Tabulky jízd'!BQ$7&gt;0,"1","0")</f>
        <v>2265.25</v>
      </c>
      <c r="BS39" s="45">
        <f>2*'Tabulky jízd'!BR$7*Vzdálenosti!$G$112-Vzdálenosti!$G$112*IF('Tabulky jízd'!BR$7&gt;0,"1","0")</f>
        <v>0</v>
      </c>
      <c r="BT39" s="45">
        <f>2*'Tabulky jízd'!BS$7*Vzdálenosti!$G$112-Vzdálenosti!$G$112*IF('Tabulky jízd'!BS$7&gt;0,"1","0")</f>
        <v>0</v>
      </c>
      <c r="BU39" s="45">
        <f>2*'Tabulky jízd'!BT$7*Vzdálenosti!$G$112-Vzdálenosti!$G$112*IF('Tabulky jízd'!BT$7&gt;0,"1","0")</f>
        <v>0</v>
      </c>
      <c r="BV39" s="45">
        <f>2*'Tabulky jízd'!BU$7*Vzdálenosti!$G$112-Vzdálenosti!$G$112*IF('Tabulky jízd'!BU$7&gt;0,"1","0")</f>
        <v>0</v>
      </c>
      <c r="BW39" s="45">
        <f>2*'Tabulky jízd'!BV$7*Vzdálenosti!$G$112-Vzdálenosti!$G$112*IF('Tabulky jízd'!BV$7&gt;0,"1","0")</f>
        <v>0</v>
      </c>
      <c r="BX39" s="45">
        <f>2*'Tabulky jízd'!BW$7*Vzdálenosti!$G$112-Vzdálenosti!$G$112*IF('Tabulky jízd'!BW$7&gt;0,"1","0")</f>
        <v>0</v>
      </c>
      <c r="BY39" s="45">
        <f>2*'Tabulky jízd'!BX$7*Vzdálenosti!$G$112-Vzdálenosti!$G$112*IF('Tabulky jízd'!BX$7&gt;0,"1","0")</f>
        <v>0</v>
      </c>
      <c r="BZ39" s="45">
        <f>2*'Tabulky jízd'!BY$7*Vzdálenosti!$G$112-Vzdálenosti!$G$112*IF('Tabulky jízd'!BY$7&gt;0,"1","0")</f>
        <v>0</v>
      </c>
      <c r="CA39" s="45">
        <f>2*'Tabulky jízd'!BZ$7*Vzdálenosti!$G$112-Vzdálenosti!$G$112*IF('Tabulky jízd'!BZ$7&gt;0,"1","0")</f>
        <v>0</v>
      </c>
      <c r="CB39" s="45">
        <f>2*'Tabulky jízd'!CA$7*Vzdálenosti!$G$112-Vzdálenosti!$G$112*IF('Tabulky jízd'!CA$7&gt;0,"1","0")</f>
        <v>0</v>
      </c>
      <c r="CC39" s="45">
        <f>2*'Tabulky jízd'!CB$7*Vzdálenosti!$G$112-Vzdálenosti!$G$112*IF('Tabulky jízd'!CB$7&gt;0,"1","0")</f>
        <v>0</v>
      </c>
      <c r="CD39" s="45">
        <f>2*'Tabulky jízd'!CC$7*Vzdálenosti!$G$112-Vzdálenosti!$G$112*IF('Tabulky jízd'!CC$7&gt;0,"1","0")</f>
        <v>0</v>
      </c>
      <c r="CE39" s="45">
        <f>2*'Tabulky jízd'!CD$7*Vzdálenosti!$G$112-Vzdálenosti!$G$112*IF('Tabulky jízd'!CD$7&gt;0,"1","0")</f>
        <v>0</v>
      </c>
      <c r="CF39" s="45">
        <f>2*'Tabulky jízd'!CE$7*Vzdálenosti!$G$112-Vzdálenosti!$G$112*IF('Tabulky jízd'!CE$7&gt;0,"1","0")</f>
        <v>0</v>
      </c>
      <c r="CG39" s="45">
        <f>2*'Tabulky jízd'!CF$7*Vzdálenosti!$G$112-Vzdálenosti!$G$112*IF('Tabulky jízd'!CF$7&gt;0,"1","0")</f>
        <v>0</v>
      </c>
      <c r="CH39" s="45">
        <f>2*'Tabulky jízd'!CG$7*Vzdálenosti!$G$112-Vzdálenosti!$G$112*IF('Tabulky jízd'!CG$7&gt;0,"1","0")</f>
        <v>0</v>
      </c>
      <c r="CI39" s="45">
        <f>2*'Tabulky jízd'!CH$7*Vzdálenosti!$G$112-Vzdálenosti!$G$112*IF('Tabulky jízd'!CH$7&gt;0,"1","0")</f>
        <v>0</v>
      </c>
      <c r="CJ39" s="45">
        <f>2*'Tabulky jízd'!CI$7*Vzdálenosti!$G$112-Vzdálenosti!$G$112*IF('Tabulky jízd'!CI$7&gt;0,"1","0")</f>
        <v>0</v>
      </c>
      <c r="CK39" s="45">
        <f>2*'Tabulky jízd'!CJ$7*Vzdálenosti!$G$112-Vzdálenosti!$G$112*IF('Tabulky jízd'!CJ$7&gt;0,"1","0")</f>
        <v>0</v>
      </c>
      <c r="CL39" s="45">
        <f>2*'Tabulky jízd'!CK$7*Vzdálenosti!$G$112-Vzdálenosti!$G$112*IF('Tabulky jízd'!CK$7&gt;0,"1","0")</f>
        <v>0</v>
      </c>
      <c r="CM39" s="45">
        <f>2*'Tabulky jízd'!CL$7*Vzdálenosti!$G$112-Vzdálenosti!$G$112*IF('Tabulky jízd'!CL$7&gt;0,"1","0")</f>
        <v>0</v>
      </c>
      <c r="CN39" s="45">
        <f>2*'Tabulky jízd'!CM$7*Vzdálenosti!$G$112-Vzdálenosti!$G$112*IF('Tabulky jízd'!CM$7&gt;0,"1","0")</f>
        <v>0</v>
      </c>
      <c r="CO39" s="45">
        <f>2*'Tabulky jízd'!CN$7*Vzdálenosti!$G$112-Vzdálenosti!$G$112*IF('Tabulky jízd'!CN$7&gt;0,"1","0")</f>
        <v>0</v>
      </c>
      <c r="CP39" s="45">
        <f>2*'Tabulky jízd'!CO$7*Vzdálenosti!$G$112-Vzdálenosti!$G$112*IF('Tabulky jízd'!CO$7&gt;0,"1","0")</f>
        <v>0</v>
      </c>
      <c r="CQ39" s="45">
        <f>2*'Tabulky jízd'!CP$7*Vzdálenosti!$G$112-Vzdálenosti!$G$112*IF('Tabulky jízd'!CP$7&gt;0,"1","0")</f>
        <v>0</v>
      </c>
      <c r="CR39" s="45">
        <f>2*'Tabulky jízd'!CQ$7*Vzdálenosti!$G$112-Vzdálenosti!$G$112*IF('Tabulky jízd'!CQ$7&gt;0,"1","0")</f>
        <v>0</v>
      </c>
      <c r="CS39" s="45">
        <f>2*'Tabulky jízd'!CR$7*Vzdálenosti!$G$112-Vzdálenosti!$G$112*IF('Tabulky jízd'!CR$7&gt;0,"1","0")</f>
        <v>0</v>
      </c>
      <c r="CT39" s="45">
        <f>2*'Tabulky jízd'!CS$7*Vzdálenosti!$G$112-Vzdálenosti!$G$112*IF('Tabulky jízd'!CS$7&gt;0,"1","0")</f>
        <v>0</v>
      </c>
      <c r="CU39" s="45">
        <f>2*'Tabulky jízd'!CT$7*Vzdálenosti!$G$112-Vzdálenosti!$G$112*IF('Tabulky jízd'!CT$7&gt;0,"1","0")</f>
        <v>0</v>
      </c>
      <c r="CV39" s="45">
        <f>2*'Tabulky jízd'!CU$7*Vzdálenosti!$G$112-Vzdálenosti!$G$112*IF('Tabulky jízd'!CU$7&gt;0,"1","0")</f>
        <v>2962.25</v>
      </c>
      <c r="CW39" s="45">
        <f>2*'Tabulky jízd'!CV$7*Vzdálenosti!$G$112-Vzdálenosti!$G$112*IF('Tabulky jízd'!CV$7&gt;0,"1","0")</f>
        <v>0</v>
      </c>
      <c r="CX39" s="47">
        <f t="shared" si="7"/>
        <v>60813.25</v>
      </c>
      <c r="CY39" s="47" t="s">
        <v>57</v>
      </c>
      <c r="CZ39" s="28">
        <f>Vzdálenosti!$G$114</f>
        <v>13.322717768031062</v>
      </c>
      <c r="DA39" s="79">
        <f t="shared" si="8"/>
        <v>8101.9776630671504</v>
      </c>
      <c r="DB39" s="224"/>
    </row>
    <row r="40" spans="1:106" ht="18.75" customHeight="1" x14ac:dyDescent="0.25">
      <c r="CZ40" s="81"/>
      <c r="DA40" s="82" t="s">
        <v>132</v>
      </c>
      <c r="DB40" s="80">
        <f>DB24+DB28+DB32+DB36</f>
        <v>244853.17806973823</v>
      </c>
    </row>
    <row r="42" spans="1:106" s="12" customFormat="1" ht="38.25" customHeight="1" x14ac:dyDescent="0.25">
      <c r="A42" s="232" t="s">
        <v>130</v>
      </c>
      <c r="B42" s="160" t="s">
        <v>61</v>
      </c>
      <c r="C42" s="160" t="s">
        <v>62</v>
      </c>
      <c r="D42" s="166" t="s">
        <v>90</v>
      </c>
      <c r="E42" s="160" t="s">
        <v>0</v>
      </c>
      <c r="F42" s="160" t="s">
        <v>88</v>
      </c>
      <c r="G42" s="39" t="s">
        <v>103</v>
      </c>
      <c r="H42" s="13" t="s">
        <v>87</v>
      </c>
      <c r="I42" s="14" t="s">
        <v>12</v>
      </c>
      <c r="J42" s="14" t="s">
        <v>12</v>
      </c>
      <c r="K42" s="14" t="s">
        <v>12</v>
      </c>
      <c r="L42" s="14" t="s">
        <v>13</v>
      </c>
      <c r="M42" s="14" t="s">
        <v>13</v>
      </c>
      <c r="N42" s="14" t="s">
        <v>13</v>
      </c>
      <c r="O42" s="14" t="s">
        <v>14</v>
      </c>
      <c r="P42" s="14" t="s">
        <v>14</v>
      </c>
      <c r="Q42" s="14" t="s">
        <v>14</v>
      </c>
      <c r="R42" s="14" t="s">
        <v>15</v>
      </c>
      <c r="S42" s="14" t="s">
        <v>15</v>
      </c>
      <c r="T42" s="14" t="s">
        <v>15</v>
      </c>
      <c r="U42" s="14" t="s">
        <v>16</v>
      </c>
      <c r="V42" s="14" t="s">
        <v>16</v>
      </c>
      <c r="W42" s="14" t="s">
        <v>16</v>
      </c>
      <c r="X42" s="14" t="s">
        <v>17</v>
      </c>
      <c r="Y42" s="14" t="s">
        <v>17</v>
      </c>
      <c r="Z42" s="14" t="s">
        <v>17</v>
      </c>
      <c r="AA42" s="14" t="s">
        <v>18</v>
      </c>
      <c r="AB42" s="14" t="s">
        <v>18</v>
      </c>
      <c r="AC42" s="14" t="s">
        <v>18</v>
      </c>
      <c r="AD42" s="14" t="s">
        <v>19</v>
      </c>
      <c r="AE42" s="14" t="s">
        <v>19</v>
      </c>
      <c r="AF42" s="14" t="s">
        <v>19</v>
      </c>
      <c r="AG42" s="14" t="s">
        <v>20</v>
      </c>
      <c r="AH42" s="14" t="s">
        <v>20</v>
      </c>
      <c r="AI42" s="14" t="s">
        <v>20</v>
      </c>
      <c r="AJ42" s="14" t="s">
        <v>21</v>
      </c>
      <c r="AK42" s="14" t="s">
        <v>21</v>
      </c>
      <c r="AL42" s="14" t="s">
        <v>21</v>
      </c>
      <c r="AM42" s="14" t="s">
        <v>22</v>
      </c>
      <c r="AN42" s="14" t="s">
        <v>22</v>
      </c>
      <c r="AO42" s="14" t="s">
        <v>22</v>
      </c>
      <c r="AP42" s="14" t="s">
        <v>23</v>
      </c>
      <c r="AQ42" s="14" t="s">
        <v>23</v>
      </c>
      <c r="AR42" s="14" t="s">
        <v>23</v>
      </c>
      <c r="AS42" s="14" t="s">
        <v>24</v>
      </c>
      <c r="AT42" s="14" t="s">
        <v>24</v>
      </c>
      <c r="AU42" s="14" t="s">
        <v>24</v>
      </c>
      <c r="AV42" s="14" t="s">
        <v>25</v>
      </c>
      <c r="AW42" s="14" t="s">
        <v>25</v>
      </c>
      <c r="AX42" s="14" t="s">
        <v>25</v>
      </c>
      <c r="AY42" s="14" t="s">
        <v>26</v>
      </c>
      <c r="AZ42" s="14" t="s">
        <v>26</v>
      </c>
      <c r="BA42" s="14" t="s">
        <v>26</v>
      </c>
      <c r="BB42" s="14" t="s">
        <v>27</v>
      </c>
      <c r="BC42" s="14" t="s">
        <v>27</v>
      </c>
      <c r="BD42" s="14" t="s">
        <v>27</v>
      </c>
      <c r="BE42" s="14" t="s">
        <v>28</v>
      </c>
      <c r="BF42" s="14" t="s">
        <v>28</v>
      </c>
      <c r="BG42" s="14" t="s">
        <v>28</v>
      </c>
      <c r="BH42" s="14" t="s">
        <v>29</v>
      </c>
      <c r="BI42" s="14" t="s">
        <v>29</v>
      </c>
      <c r="BJ42" s="14" t="s">
        <v>29</v>
      </c>
      <c r="BK42" s="14" t="s">
        <v>30</v>
      </c>
      <c r="BL42" s="14" t="s">
        <v>30</v>
      </c>
      <c r="BM42" s="14" t="s">
        <v>30</v>
      </c>
      <c r="BN42" s="14" t="s">
        <v>31</v>
      </c>
      <c r="BO42" s="14" t="s">
        <v>31</v>
      </c>
      <c r="BP42" s="14" t="s">
        <v>31</v>
      </c>
      <c r="BQ42" s="14" t="s">
        <v>32</v>
      </c>
      <c r="BR42" s="14" t="s">
        <v>32</v>
      </c>
      <c r="BS42" s="14" t="s">
        <v>32</v>
      </c>
      <c r="BT42" s="14" t="s">
        <v>33</v>
      </c>
      <c r="BU42" s="14" t="s">
        <v>33</v>
      </c>
      <c r="BV42" s="14" t="s">
        <v>33</v>
      </c>
      <c r="BW42" s="14" t="s">
        <v>34</v>
      </c>
      <c r="BX42" s="14" t="s">
        <v>34</v>
      </c>
      <c r="BY42" s="14" t="s">
        <v>34</v>
      </c>
      <c r="BZ42" s="14" t="s">
        <v>35</v>
      </c>
      <c r="CA42" s="14" t="s">
        <v>35</v>
      </c>
      <c r="CB42" s="14" t="s">
        <v>35</v>
      </c>
      <c r="CC42" s="14" t="s">
        <v>36</v>
      </c>
      <c r="CD42" s="14" t="s">
        <v>36</v>
      </c>
      <c r="CE42" s="14" t="s">
        <v>36</v>
      </c>
      <c r="CF42" s="14" t="s">
        <v>37</v>
      </c>
      <c r="CG42" s="14" t="s">
        <v>37</v>
      </c>
      <c r="CH42" s="14" t="s">
        <v>37</v>
      </c>
      <c r="CI42" s="14" t="s">
        <v>39</v>
      </c>
      <c r="CJ42" s="14" t="s">
        <v>39</v>
      </c>
      <c r="CK42" s="14" t="s">
        <v>39</v>
      </c>
      <c r="CL42" s="14" t="s">
        <v>38</v>
      </c>
      <c r="CM42" s="14" t="s">
        <v>38</v>
      </c>
      <c r="CN42" s="14" t="s">
        <v>38</v>
      </c>
      <c r="CO42" s="14" t="s">
        <v>40</v>
      </c>
      <c r="CP42" s="14" t="s">
        <v>40</v>
      </c>
      <c r="CQ42" s="14" t="s">
        <v>40</v>
      </c>
      <c r="CR42" s="14" t="s">
        <v>41</v>
      </c>
      <c r="CS42" s="14" t="s">
        <v>41</v>
      </c>
      <c r="CT42" s="14" t="s">
        <v>41</v>
      </c>
      <c r="CU42" s="14" t="s">
        <v>42</v>
      </c>
      <c r="CV42" s="14" t="s">
        <v>42</v>
      </c>
      <c r="CW42" s="14" t="s">
        <v>42</v>
      </c>
      <c r="CX42" s="161" t="s">
        <v>89</v>
      </c>
      <c r="CY42" s="166" t="s">
        <v>134</v>
      </c>
      <c r="CZ42" s="39" t="s">
        <v>131</v>
      </c>
      <c r="DA42" s="39" t="s">
        <v>145</v>
      </c>
      <c r="DB42" s="38" t="s">
        <v>89</v>
      </c>
    </row>
    <row r="43" spans="1:106" s="12" customFormat="1" ht="20.25" customHeight="1" x14ac:dyDescent="0.25">
      <c r="A43" s="233"/>
      <c r="B43" s="160"/>
      <c r="C43" s="160"/>
      <c r="D43" s="167"/>
      <c r="E43" s="160"/>
      <c r="F43" s="160"/>
      <c r="G43" s="39" t="s">
        <v>80</v>
      </c>
      <c r="H43" s="38" t="s">
        <v>2</v>
      </c>
      <c r="I43" s="38" t="s">
        <v>5</v>
      </c>
      <c r="J43" s="38" t="s">
        <v>3</v>
      </c>
      <c r="K43" s="38" t="s">
        <v>4</v>
      </c>
      <c r="L43" s="38" t="s">
        <v>5</v>
      </c>
      <c r="M43" s="38" t="s">
        <v>3</v>
      </c>
      <c r="N43" s="38" t="s">
        <v>4</v>
      </c>
      <c r="O43" s="38" t="s">
        <v>5</v>
      </c>
      <c r="P43" s="38" t="s">
        <v>3</v>
      </c>
      <c r="Q43" s="38" t="s">
        <v>4</v>
      </c>
      <c r="R43" s="38" t="s">
        <v>5</v>
      </c>
      <c r="S43" s="38" t="s">
        <v>3</v>
      </c>
      <c r="T43" s="38" t="s">
        <v>4</v>
      </c>
      <c r="U43" s="38" t="s">
        <v>5</v>
      </c>
      <c r="V43" s="38" t="s">
        <v>3</v>
      </c>
      <c r="W43" s="38" t="s">
        <v>4</v>
      </c>
      <c r="X43" s="38" t="s">
        <v>5</v>
      </c>
      <c r="Y43" s="38" t="s">
        <v>3</v>
      </c>
      <c r="Z43" s="38" t="s">
        <v>4</v>
      </c>
      <c r="AA43" s="38" t="s">
        <v>5</v>
      </c>
      <c r="AB43" s="38" t="s">
        <v>3</v>
      </c>
      <c r="AC43" s="38" t="s">
        <v>4</v>
      </c>
      <c r="AD43" s="38" t="s">
        <v>5</v>
      </c>
      <c r="AE43" s="38" t="s">
        <v>3</v>
      </c>
      <c r="AF43" s="38" t="s">
        <v>4</v>
      </c>
      <c r="AG43" s="38" t="s">
        <v>5</v>
      </c>
      <c r="AH43" s="38" t="s">
        <v>3</v>
      </c>
      <c r="AI43" s="38" t="s">
        <v>4</v>
      </c>
      <c r="AJ43" s="38" t="s">
        <v>5</v>
      </c>
      <c r="AK43" s="38" t="s">
        <v>3</v>
      </c>
      <c r="AL43" s="38" t="s">
        <v>4</v>
      </c>
      <c r="AM43" s="38" t="s">
        <v>5</v>
      </c>
      <c r="AN43" s="38" t="s">
        <v>3</v>
      </c>
      <c r="AO43" s="38" t="s">
        <v>4</v>
      </c>
      <c r="AP43" s="38" t="s">
        <v>5</v>
      </c>
      <c r="AQ43" s="38" t="s">
        <v>3</v>
      </c>
      <c r="AR43" s="38" t="s">
        <v>4</v>
      </c>
      <c r="AS43" s="38" t="s">
        <v>5</v>
      </c>
      <c r="AT43" s="38" t="s">
        <v>3</v>
      </c>
      <c r="AU43" s="38" t="s">
        <v>4</v>
      </c>
      <c r="AV43" s="38" t="s">
        <v>5</v>
      </c>
      <c r="AW43" s="38" t="s">
        <v>3</v>
      </c>
      <c r="AX43" s="38" t="s">
        <v>4</v>
      </c>
      <c r="AY43" s="38" t="s">
        <v>5</v>
      </c>
      <c r="AZ43" s="38" t="s">
        <v>3</v>
      </c>
      <c r="BA43" s="38" t="s">
        <v>4</v>
      </c>
      <c r="BB43" s="38" t="s">
        <v>5</v>
      </c>
      <c r="BC43" s="38" t="s">
        <v>3</v>
      </c>
      <c r="BD43" s="38" t="s">
        <v>4</v>
      </c>
      <c r="BE43" s="38" t="s">
        <v>5</v>
      </c>
      <c r="BF43" s="38" t="s">
        <v>3</v>
      </c>
      <c r="BG43" s="38" t="s">
        <v>4</v>
      </c>
      <c r="BH43" s="38" t="s">
        <v>5</v>
      </c>
      <c r="BI43" s="38" t="s">
        <v>3</v>
      </c>
      <c r="BJ43" s="38" t="s">
        <v>4</v>
      </c>
      <c r="BK43" s="38" t="s">
        <v>5</v>
      </c>
      <c r="BL43" s="38" t="s">
        <v>3</v>
      </c>
      <c r="BM43" s="38" t="s">
        <v>4</v>
      </c>
      <c r="BN43" s="38" t="s">
        <v>5</v>
      </c>
      <c r="BO43" s="38" t="s">
        <v>3</v>
      </c>
      <c r="BP43" s="38" t="s">
        <v>4</v>
      </c>
      <c r="BQ43" s="38" t="s">
        <v>5</v>
      </c>
      <c r="BR43" s="38" t="s">
        <v>3</v>
      </c>
      <c r="BS43" s="38" t="s">
        <v>4</v>
      </c>
      <c r="BT43" s="38" t="s">
        <v>5</v>
      </c>
      <c r="BU43" s="38" t="s">
        <v>3</v>
      </c>
      <c r="BV43" s="38" t="s">
        <v>4</v>
      </c>
      <c r="BW43" s="38" t="s">
        <v>5</v>
      </c>
      <c r="BX43" s="38" t="s">
        <v>3</v>
      </c>
      <c r="BY43" s="38" t="s">
        <v>4</v>
      </c>
      <c r="BZ43" s="38" t="s">
        <v>5</v>
      </c>
      <c r="CA43" s="38" t="s">
        <v>3</v>
      </c>
      <c r="CB43" s="38" t="s">
        <v>4</v>
      </c>
      <c r="CC43" s="38" t="s">
        <v>5</v>
      </c>
      <c r="CD43" s="38" t="s">
        <v>3</v>
      </c>
      <c r="CE43" s="38" t="s">
        <v>4</v>
      </c>
      <c r="CF43" s="38" t="s">
        <v>5</v>
      </c>
      <c r="CG43" s="38" t="s">
        <v>3</v>
      </c>
      <c r="CH43" s="38" t="s">
        <v>4</v>
      </c>
      <c r="CI43" s="38" t="s">
        <v>5</v>
      </c>
      <c r="CJ43" s="38" t="s">
        <v>3</v>
      </c>
      <c r="CK43" s="38" t="s">
        <v>4</v>
      </c>
      <c r="CL43" s="38" t="s">
        <v>5</v>
      </c>
      <c r="CM43" s="38" t="s">
        <v>3</v>
      </c>
      <c r="CN43" s="38" t="s">
        <v>4</v>
      </c>
      <c r="CO43" s="38" t="s">
        <v>5</v>
      </c>
      <c r="CP43" s="38" t="s">
        <v>3</v>
      </c>
      <c r="CQ43" s="38" t="s">
        <v>4</v>
      </c>
      <c r="CR43" s="38" t="s">
        <v>5</v>
      </c>
      <c r="CS43" s="38" t="s">
        <v>3</v>
      </c>
      <c r="CT43" s="38" t="s">
        <v>4</v>
      </c>
      <c r="CU43" s="38" t="s">
        <v>5</v>
      </c>
      <c r="CV43" s="38" t="s">
        <v>3</v>
      </c>
      <c r="CW43" s="38" t="s">
        <v>4</v>
      </c>
      <c r="CX43" s="161"/>
      <c r="CY43" s="167"/>
      <c r="CZ43" s="39" t="s">
        <v>133</v>
      </c>
      <c r="DA43" s="39" t="s">
        <v>79</v>
      </c>
      <c r="DB43" s="38" t="s">
        <v>79</v>
      </c>
    </row>
    <row r="44" spans="1:106" s="15" customFormat="1" x14ac:dyDescent="0.25">
      <c r="A44" s="229">
        <v>3</v>
      </c>
      <c r="B44" s="45" t="s">
        <v>54</v>
      </c>
      <c r="C44" s="45" t="s">
        <v>55</v>
      </c>
      <c r="D44" s="45" t="s">
        <v>312</v>
      </c>
      <c r="E44" s="45" t="s">
        <v>59</v>
      </c>
      <c r="F44" s="45">
        <v>1</v>
      </c>
      <c r="G44" s="45"/>
      <c r="H44" s="47"/>
      <c r="I44" s="45">
        <f>2*'Tabulky jízd'!H$4*Vzdálenosti!$D$127-Vzdálenosti!$D$127*IF('Tabulky jízd'!H$4&gt;0,"1","0")</f>
        <v>0</v>
      </c>
      <c r="J44" s="45">
        <f>2*'Tabulky jízd'!I$4*Vzdálenosti!$D$127-Vzdálenosti!$D$127*IF('Tabulky jízd'!I$4&gt;0,"1","0")</f>
        <v>581.25</v>
      </c>
      <c r="K44" s="45">
        <f>2*'Tabulky jízd'!J$4*Vzdálenosti!$D$127-Vzdálenosti!$D$127*IF('Tabulky jízd'!J$4&gt;0,"1","0")</f>
        <v>0</v>
      </c>
      <c r="L44" s="45">
        <f>2*'Tabulky jízd'!K$4*Vzdálenosti!$D$127-Vzdálenosti!$D$127*IF('Tabulky jízd'!K$4&gt;0,"1","0")</f>
        <v>0</v>
      </c>
      <c r="M44" s="45">
        <f>2*'Tabulky jízd'!L$4*Vzdálenosti!$D$127-Vzdálenosti!$D$127*IF('Tabulky jízd'!L$4&gt;0,"1","0")</f>
        <v>968.75</v>
      </c>
      <c r="N44" s="45">
        <f>2*'Tabulky jízd'!M$4*Vzdálenosti!$D$127-Vzdálenosti!$D$127*IF('Tabulky jízd'!M$4&gt;0,"1","0")</f>
        <v>0</v>
      </c>
      <c r="O44" s="45">
        <f>2*'Tabulky jízd'!N$4*Vzdálenosti!$D$127-Vzdálenosti!$D$127*IF('Tabulky jízd'!N$4&gt;0,"1","0")</f>
        <v>0</v>
      </c>
      <c r="P44" s="45">
        <f>2*'Tabulky jízd'!O$4*Vzdálenosti!$D$127-Vzdálenosti!$D$127*IF('Tabulky jízd'!O$4&gt;0,"1","0")</f>
        <v>193.75</v>
      </c>
      <c r="Q44" s="45">
        <f>2*'Tabulky jízd'!P$4*Vzdálenosti!$D$127-Vzdálenosti!$D$127*IF('Tabulky jízd'!P$4&gt;0,"1","0")</f>
        <v>0</v>
      </c>
      <c r="R44" s="45">
        <f>2*'Tabulky jízd'!Q$4*Vzdálenosti!$D$127-Vzdálenosti!$D$127*IF('Tabulky jízd'!Q$4&gt;0,"1","0")</f>
        <v>0</v>
      </c>
      <c r="S44" s="45">
        <f>2*'Tabulky jízd'!R$4*Vzdálenosti!$D$127-Vzdálenosti!$D$127*IF('Tabulky jízd'!R$4&gt;0,"1","0")</f>
        <v>813.75</v>
      </c>
      <c r="T44" s="45">
        <f>2*'Tabulky jízd'!S$4*Vzdálenosti!$D$127-Vzdálenosti!$D$127*IF('Tabulky jízd'!S$4&gt;0,"1","0")</f>
        <v>0</v>
      </c>
      <c r="U44" s="45">
        <f>2*'Tabulky jízd'!T$4*Vzdálenosti!$D$127-Vzdálenosti!$D$127*IF('Tabulky jízd'!T$4&gt;0,"1","0")</f>
        <v>0</v>
      </c>
      <c r="V44" s="45">
        <f>2*'Tabulky jízd'!U$4*Vzdálenosti!$D$127-Vzdálenosti!$D$127*IF('Tabulky jízd'!U$4&gt;0,"1","0")</f>
        <v>736.25</v>
      </c>
      <c r="W44" s="45">
        <f>2*'Tabulky jízd'!V$4*Vzdálenosti!$D$127-Vzdálenosti!$D$127*IF('Tabulky jízd'!V$4&gt;0,"1","0")</f>
        <v>0</v>
      </c>
      <c r="X44" s="45">
        <f>2*'Tabulky jízd'!W$4*Vzdálenosti!$D$127-Vzdálenosti!$D$127*IF('Tabulky jízd'!W$4&gt;0,"1","0")</f>
        <v>0</v>
      </c>
      <c r="Y44" s="45">
        <f>2*'Tabulky jízd'!X$4*Vzdálenosti!$D$127-Vzdálenosti!$D$127*IF('Tabulky jízd'!X$4&gt;0,"1","0")</f>
        <v>891.25</v>
      </c>
      <c r="Z44" s="45">
        <f>2*'Tabulky jízd'!Y$4*Vzdálenosti!$D$127-Vzdálenosti!$D$127*IF('Tabulky jízd'!Y$4&gt;0,"1","0")</f>
        <v>0</v>
      </c>
      <c r="AA44" s="45">
        <f>2*'Tabulky jízd'!Z$4*Vzdálenosti!$D$127-Vzdálenosti!$D$127*IF('Tabulky jízd'!Z$4&gt;0,"1","0")</f>
        <v>0</v>
      </c>
      <c r="AB44" s="45">
        <f>2*'Tabulky jízd'!AA$4*Vzdálenosti!$D$127-Vzdálenosti!$D$127*IF('Tabulky jízd'!AA$4&gt;0,"1","0")</f>
        <v>503.75</v>
      </c>
      <c r="AC44" s="45">
        <f>2*'Tabulky jízd'!AB$4*Vzdálenosti!$D$127-Vzdálenosti!$D$127*IF('Tabulky jízd'!AB$4&gt;0,"1","0")</f>
        <v>0</v>
      </c>
      <c r="AD44" s="45">
        <f>2*'Tabulky jízd'!AC$4*Vzdálenosti!$D$127-Vzdálenosti!$D$127*IF('Tabulky jízd'!AC$4&gt;0,"1","0")</f>
        <v>0</v>
      </c>
      <c r="AE44" s="45">
        <f>2*'Tabulky jízd'!AD$4*Vzdálenosti!$D$127-Vzdálenosti!$D$127*IF('Tabulky jízd'!AD$4&gt;0,"1","0")</f>
        <v>503.75</v>
      </c>
      <c r="AF44" s="45">
        <f>2*'Tabulky jízd'!AE$4*Vzdálenosti!$D$127-Vzdálenosti!$D$127*IF('Tabulky jízd'!AE$4&gt;0,"1","0")</f>
        <v>0</v>
      </c>
      <c r="AG44" s="45">
        <f>2*'Tabulky jízd'!AF$4*Vzdálenosti!$D$127-Vzdálenosti!$D$127*IF('Tabulky jízd'!AF$4&gt;0,"1","0")</f>
        <v>0</v>
      </c>
      <c r="AH44" s="45">
        <f>2*'Tabulky jízd'!AG$4*Vzdálenosti!$D$127-Vzdálenosti!$D$127*IF('Tabulky jízd'!AG$4&gt;0,"1","0")</f>
        <v>116.25</v>
      </c>
      <c r="AI44" s="45">
        <f>2*'Tabulky jízd'!AH$4*Vzdálenosti!$D$127-Vzdálenosti!$D$127*IF('Tabulky jízd'!AH$4&gt;0,"1","0")</f>
        <v>0</v>
      </c>
      <c r="AJ44" s="45">
        <f>2*'Tabulky jízd'!AI$4*Vzdálenosti!$D$127-Vzdálenosti!$D$127*IF('Tabulky jízd'!AI$4&gt;0,"1","0")</f>
        <v>0</v>
      </c>
      <c r="AK44" s="45">
        <f>2*'Tabulky jízd'!AJ$4*Vzdálenosti!$D$127-Vzdálenosti!$D$127*IF('Tabulky jízd'!AJ$4&gt;0,"1","0")</f>
        <v>736.25</v>
      </c>
      <c r="AL44" s="45">
        <f>2*'Tabulky jízd'!AK$4*Vzdálenosti!$D$127-Vzdálenosti!$D$127*IF('Tabulky jízd'!AK$4&gt;0,"1","0")</f>
        <v>0</v>
      </c>
      <c r="AM44" s="45">
        <f>2*'Tabulky jízd'!AL$4*Vzdálenosti!$D$127-Vzdálenosti!$D$127*IF('Tabulky jízd'!AL$4&gt;0,"1","0")</f>
        <v>0</v>
      </c>
      <c r="AN44" s="45">
        <f>2*'Tabulky jízd'!AM$4*Vzdálenosti!$D$127-Vzdálenosti!$D$127*IF('Tabulky jízd'!AM$4&gt;0,"1","0")</f>
        <v>503.75</v>
      </c>
      <c r="AO44" s="45">
        <f>2*'Tabulky jízd'!AN$4*Vzdálenosti!$D$127-Vzdálenosti!$D$127*IF('Tabulky jízd'!AN$4&gt;0,"1","0")</f>
        <v>0</v>
      </c>
      <c r="AP44" s="45">
        <f>2*'Tabulky jízd'!AO$4*Vzdálenosti!$D$127-Vzdálenosti!$D$127*IF('Tabulky jízd'!AO$4&gt;0,"1","0")</f>
        <v>0</v>
      </c>
      <c r="AQ44" s="45">
        <f>2*'Tabulky jízd'!AP$4*Vzdálenosti!$D$127-Vzdálenosti!$D$127*IF('Tabulky jízd'!AP$4&gt;0,"1","0")</f>
        <v>1123.75</v>
      </c>
      <c r="AR44" s="45">
        <f>2*'Tabulky jízd'!AQ$4*Vzdálenosti!$D$127-Vzdálenosti!$D$127*IF('Tabulky jízd'!AQ$4&gt;0,"1","0")</f>
        <v>0</v>
      </c>
      <c r="AS44" s="45">
        <f>2*'Tabulky jízd'!AR$4*Vzdálenosti!$D$127-Vzdálenosti!$D$127*IF('Tabulky jízd'!AR$4&gt;0,"1","0")</f>
        <v>0</v>
      </c>
      <c r="AT44" s="45">
        <f>2*'Tabulky jízd'!AS$4*Vzdálenosti!$D$127-Vzdálenosti!$D$127*IF('Tabulky jízd'!AS$4&gt;0,"1","0")</f>
        <v>736.25</v>
      </c>
      <c r="AU44" s="45">
        <f>2*'Tabulky jízd'!AT$4*Vzdálenosti!$D$127-Vzdálenosti!$D$127*IF('Tabulky jízd'!AT$4&gt;0,"1","0")</f>
        <v>0</v>
      </c>
      <c r="AV44" s="45">
        <f>2*'Tabulky jízd'!AU$4*Vzdálenosti!$D$127-Vzdálenosti!$D$127*IF('Tabulky jízd'!AU$4&gt;0,"1","0")</f>
        <v>0</v>
      </c>
      <c r="AW44" s="45">
        <f>2*'Tabulky jízd'!AV$4*Vzdálenosti!$D$127-Vzdálenosti!$D$127*IF('Tabulky jízd'!AV$4&gt;0,"1","0")</f>
        <v>813.75</v>
      </c>
      <c r="AX44" s="45">
        <f>2*'Tabulky jízd'!AW$4*Vzdálenosti!$D$127-Vzdálenosti!$D$127*IF('Tabulky jízd'!AW$4&gt;0,"1","0")</f>
        <v>0</v>
      </c>
      <c r="AY44" s="45">
        <f>2*'Tabulky jízd'!AX$4*Vzdálenosti!$D$127-Vzdálenosti!$D$127*IF('Tabulky jízd'!AX$4&gt;0,"1","0")</f>
        <v>0</v>
      </c>
      <c r="AZ44" s="45">
        <f>2*'Tabulky jízd'!AY$4*Vzdálenosti!$D$127-Vzdálenosti!$D$127*IF('Tabulky jízd'!AY$4&gt;0,"1","0")</f>
        <v>658.75</v>
      </c>
      <c r="BA44" s="45">
        <f>2*'Tabulky jízd'!AZ$4*Vzdálenosti!$D$127-Vzdálenosti!$D$127*IF('Tabulky jízd'!AZ$4&gt;0,"1","0")</f>
        <v>0</v>
      </c>
      <c r="BB44" s="45">
        <f>2*'Tabulky jízd'!BA$4*Vzdálenosti!$D$127-Vzdálenosti!$D$127*IF('Tabulky jízd'!BA$4&gt;0,"1","0")</f>
        <v>0</v>
      </c>
      <c r="BC44" s="45">
        <f>2*'Tabulky jízd'!BB$4*Vzdálenosti!$D$127-Vzdálenosti!$D$127*IF('Tabulky jízd'!BB$4&gt;0,"1","0")</f>
        <v>0</v>
      </c>
      <c r="BD44" s="45">
        <f>2*'Tabulky jízd'!BC$4*Vzdálenosti!$D$127-Vzdálenosti!$D$127*IF('Tabulky jízd'!BC$4&gt;0,"1","0")</f>
        <v>0</v>
      </c>
      <c r="BE44" s="45">
        <f>2*'Tabulky jízd'!BD$4*Vzdálenosti!$D$127-Vzdálenosti!$D$127*IF('Tabulky jízd'!BD$4&gt;0,"1","0")</f>
        <v>0</v>
      </c>
      <c r="BF44" s="45">
        <f>2*'Tabulky jízd'!BE$4*Vzdálenosti!$D$127-Vzdálenosti!$D$127*IF('Tabulky jízd'!BE$4&gt;0,"1","0")</f>
        <v>813.75</v>
      </c>
      <c r="BG44" s="45">
        <f>2*'Tabulky jízd'!BF$4*Vzdálenosti!$D$127-Vzdálenosti!$D$127*IF('Tabulky jízd'!BF$4&gt;0,"1","0")</f>
        <v>0</v>
      </c>
      <c r="BH44" s="45">
        <f>2*'Tabulky jízd'!BG$4*Vzdálenosti!$D$127-Vzdálenosti!$D$127*IF('Tabulky jízd'!BG$4&gt;0,"1","0")</f>
        <v>0</v>
      </c>
      <c r="BI44" s="45">
        <f>2*'Tabulky jízd'!BH$4*Vzdálenosti!$D$127-Vzdálenosti!$D$127*IF('Tabulky jízd'!BH$4&gt;0,"1","0")</f>
        <v>968.75</v>
      </c>
      <c r="BJ44" s="45">
        <f>2*'Tabulky jízd'!BI$4*Vzdálenosti!$D$127-Vzdálenosti!$D$127*IF('Tabulky jízd'!BI$4&gt;0,"1","0")</f>
        <v>0</v>
      </c>
      <c r="BK44" s="45">
        <f>2*'Tabulky jízd'!BJ$4*Vzdálenosti!$D$127-Vzdálenosti!$D$127*IF('Tabulky jízd'!BJ$4&gt;0,"1","0")</f>
        <v>0</v>
      </c>
      <c r="BL44" s="45">
        <f>2*'Tabulky jízd'!BK$4*Vzdálenosti!$D$127-Vzdálenosti!$D$127*IF('Tabulky jízd'!BK$4&gt;0,"1","0")</f>
        <v>348.75</v>
      </c>
      <c r="BM44" s="45">
        <f>2*'Tabulky jízd'!BL$4*Vzdálenosti!$D$127-Vzdálenosti!$D$127*IF('Tabulky jízd'!BL$4&gt;0,"1","0")</f>
        <v>0</v>
      </c>
      <c r="BN44" s="45">
        <f>2*'Tabulky jízd'!BM$4*Vzdálenosti!$D$127-Vzdálenosti!$D$127*IF('Tabulky jízd'!BM$4&gt;0,"1","0")</f>
        <v>0</v>
      </c>
      <c r="BO44" s="45">
        <f>2*'Tabulky jízd'!BN$4*Vzdálenosti!$D$127-Vzdálenosti!$D$127*IF('Tabulky jízd'!BN$4&gt;0,"1","0")</f>
        <v>1046.25</v>
      </c>
      <c r="BP44" s="45">
        <f>2*'Tabulky jízd'!BO$4*Vzdálenosti!$D$127-Vzdálenosti!$D$127*IF('Tabulky jízd'!BO$4&gt;0,"1","0")</f>
        <v>0</v>
      </c>
      <c r="BQ44" s="45">
        <f>2*'Tabulky jízd'!BP$4*Vzdálenosti!$D$127-Vzdálenosti!$D$127*IF('Tabulky jízd'!BP$4&gt;0,"1","0")</f>
        <v>0</v>
      </c>
      <c r="BR44" s="45">
        <f>2*'Tabulky jízd'!BQ$4*Vzdálenosti!$D$127-Vzdálenosti!$D$127*IF('Tabulky jízd'!BQ$4&gt;0,"1","0")</f>
        <v>426.25</v>
      </c>
      <c r="BS44" s="45">
        <f>2*'Tabulky jízd'!BR$4*Vzdálenosti!$D$127-Vzdálenosti!$D$127*IF('Tabulky jízd'!BR$4&gt;0,"1","0")</f>
        <v>0</v>
      </c>
      <c r="BT44" s="45">
        <f>2*'Tabulky jízd'!BS$4*Vzdálenosti!$D$127-Vzdálenosti!$D$127*IF('Tabulky jízd'!BS$4&gt;0,"1","0")</f>
        <v>0</v>
      </c>
      <c r="BU44" s="45">
        <f>2*'Tabulky jízd'!BT$4*Vzdálenosti!$D$127-Vzdálenosti!$D$127*IF('Tabulky jízd'!BT$4&gt;0,"1","0")</f>
        <v>1046.25</v>
      </c>
      <c r="BV44" s="45">
        <f>2*'Tabulky jízd'!BU$4*Vzdálenosti!$D$127-Vzdálenosti!$D$127*IF('Tabulky jízd'!BU$4&gt;0,"1","0")</f>
        <v>0</v>
      </c>
      <c r="BW44" s="45">
        <f>2*'Tabulky jízd'!BV$4*Vzdálenosti!$D$127-Vzdálenosti!$D$127*IF('Tabulky jízd'!BV$4&gt;0,"1","0")</f>
        <v>0</v>
      </c>
      <c r="BX44" s="45">
        <f>2*'Tabulky jízd'!BW$4*Vzdálenosti!$D$127-Vzdálenosti!$D$127*IF('Tabulky jízd'!BW$4&gt;0,"1","0")</f>
        <v>193.75</v>
      </c>
      <c r="BY44" s="45">
        <f>2*'Tabulky jízd'!BX$4*Vzdálenosti!$D$127-Vzdálenosti!$D$127*IF('Tabulky jízd'!BX$4&gt;0,"1","0")</f>
        <v>0</v>
      </c>
      <c r="BZ44" s="45">
        <f>2*'Tabulky jízd'!BY$4*Vzdálenosti!$D$127-Vzdálenosti!$D$127*IF('Tabulky jízd'!BY$4&gt;0,"1","0")</f>
        <v>0</v>
      </c>
      <c r="CA44" s="45">
        <f>2*'Tabulky jízd'!BZ$4*Vzdálenosti!$D$127-Vzdálenosti!$D$127*IF('Tabulky jízd'!BZ$4&gt;0,"1","0")</f>
        <v>348.75</v>
      </c>
      <c r="CB44" s="45">
        <f>2*'Tabulky jízd'!CA$4*Vzdálenosti!$D$127-Vzdálenosti!$D$127*IF('Tabulky jízd'!CA$4&gt;0,"1","0")</f>
        <v>0</v>
      </c>
      <c r="CC44" s="45">
        <f>2*'Tabulky jízd'!CB$4*Vzdálenosti!$D$127-Vzdálenosti!$D$127*IF('Tabulky jízd'!CB$4&gt;0,"1","0")</f>
        <v>0</v>
      </c>
      <c r="CD44" s="45">
        <f>2*'Tabulky jízd'!CC$4*Vzdálenosti!$D$127-Vzdálenosti!$D$127*IF('Tabulky jízd'!CC$4&gt;0,"1","0")</f>
        <v>658.75</v>
      </c>
      <c r="CE44" s="45">
        <f>2*'Tabulky jízd'!CD$4*Vzdálenosti!$D$127-Vzdálenosti!$D$127*IF('Tabulky jízd'!CD$4&gt;0,"1","0")</f>
        <v>0</v>
      </c>
      <c r="CF44" s="45">
        <f>2*'Tabulky jízd'!CE$4*Vzdálenosti!$D$127-Vzdálenosti!$D$127*IF('Tabulky jízd'!CE$4&gt;0,"1","0")</f>
        <v>0</v>
      </c>
      <c r="CG44" s="45">
        <f>2*'Tabulky jízd'!CF$4*Vzdálenosti!$D$127-Vzdálenosti!$D$127*IF('Tabulky jízd'!CF$4&gt;0,"1","0")</f>
        <v>658.75</v>
      </c>
      <c r="CH44" s="45">
        <f>2*'Tabulky jízd'!CG$4*Vzdálenosti!$D$127-Vzdálenosti!$D$127*IF('Tabulky jízd'!CG$4&gt;0,"1","0")</f>
        <v>0</v>
      </c>
      <c r="CI44" s="45">
        <f>2*'Tabulky jízd'!CH$4*Vzdálenosti!$D$127-Vzdálenosti!$D$127*IF('Tabulky jízd'!CH$4&gt;0,"1","0")</f>
        <v>0</v>
      </c>
      <c r="CJ44" s="45">
        <f>2*'Tabulky jízd'!CI$4*Vzdálenosti!$D$127-Vzdálenosti!$D$127*IF('Tabulky jízd'!CI$4&gt;0,"1","0")</f>
        <v>503.75</v>
      </c>
      <c r="CK44" s="45">
        <f>2*'Tabulky jízd'!CJ$4*Vzdálenosti!$D$127-Vzdálenosti!$D$127*IF('Tabulky jízd'!CJ$4&gt;0,"1","0")</f>
        <v>0</v>
      </c>
      <c r="CL44" s="45">
        <f>2*'Tabulky jízd'!CK$4*Vzdálenosti!$D$127-Vzdálenosti!$D$127*IF('Tabulky jízd'!CK$4&gt;0,"1","0")</f>
        <v>0</v>
      </c>
      <c r="CM44" s="45">
        <f>2*'Tabulky jízd'!CL$4*Vzdálenosti!$D$127-Vzdálenosti!$D$127*IF('Tabulky jízd'!CL$4&gt;0,"1","0")</f>
        <v>116.25</v>
      </c>
      <c r="CN44" s="45">
        <f>2*'Tabulky jízd'!CM$4*Vzdálenosti!$D$127-Vzdálenosti!$D$127*IF('Tabulky jízd'!CM$4&gt;0,"1","0")</f>
        <v>0</v>
      </c>
      <c r="CO44" s="45">
        <f>2*'Tabulky jízd'!CN$4*Vzdálenosti!$D$127-Vzdálenosti!$D$127*IF('Tabulky jízd'!CN$4&gt;0,"1","0")</f>
        <v>0</v>
      </c>
      <c r="CP44" s="45">
        <f>2*'Tabulky jízd'!CO$4*Vzdálenosti!$D$127-Vzdálenosti!$D$127*IF('Tabulky jízd'!CO$4&gt;0,"1","0")</f>
        <v>0</v>
      </c>
      <c r="CQ44" s="45">
        <f>2*'Tabulky jízd'!CP$4*Vzdálenosti!$D$127-Vzdálenosti!$D$127*IF('Tabulky jízd'!CP$4&gt;0,"1","0")</f>
        <v>0</v>
      </c>
      <c r="CR44" s="45">
        <f>2*'Tabulky jízd'!CQ$4*Vzdálenosti!$D$127-Vzdálenosti!$D$127*IF('Tabulky jízd'!CQ$4&gt;0,"1","0")</f>
        <v>0</v>
      </c>
      <c r="CS44" s="45">
        <f>2*'Tabulky jízd'!CR$4*Vzdálenosti!$D$127-Vzdálenosti!$D$127*IF('Tabulky jízd'!CR$4&gt;0,"1","0")</f>
        <v>813.75</v>
      </c>
      <c r="CT44" s="45">
        <f>2*'Tabulky jízd'!CS$4*Vzdálenosti!$D$127-Vzdálenosti!$D$127*IF('Tabulky jízd'!CS$4&gt;0,"1","0")</f>
        <v>0</v>
      </c>
      <c r="CU44" s="45">
        <f>2*'Tabulky jízd'!CT$4*Vzdálenosti!$D$127-Vzdálenosti!$D$127*IF('Tabulky jízd'!CT$4&gt;0,"1","0")</f>
        <v>0</v>
      </c>
      <c r="CV44" s="45">
        <f>2*'Tabulky jízd'!CU$4*Vzdálenosti!$D$127-Vzdálenosti!$D$127*IF('Tabulky jízd'!CU$4&gt;0,"1","0")</f>
        <v>813.75</v>
      </c>
      <c r="CW44" s="45">
        <f>2*'Tabulky jízd'!CV$4*Vzdálenosti!$D$127-Vzdálenosti!$D$127*IF('Tabulky jízd'!CV$4&gt;0,"1","0")</f>
        <v>0</v>
      </c>
      <c r="CX44" s="47">
        <f t="shared" ref="CX44:CX59" si="10">SUM(I44:CW44)</f>
        <v>18638.75</v>
      </c>
      <c r="CY44" s="47" t="s">
        <v>64</v>
      </c>
      <c r="CZ44" s="28">
        <f>Vzdálenosti!$D$132</f>
        <v>36.257954975983843</v>
      </c>
      <c r="DA44" s="28">
        <f>(CX44/100)*CZ44</f>
        <v>6758.0295830861878</v>
      </c>
      <c r="DB44" s="224">
        <f>SUM(DA44:DA47)</f>
        <v>26788.657993761517</v>
      </c>
    </row>
    <row r="45" spans="1:106" s="15" customFormat="1" x14ac:dyDescent="0.25">
      <c r="A45" s="230"/>
      <c r="B45" s="45" t="s">
        <v>54</v>
      </c>
      <c r="C45" s="45" t="s">
        <v>55</v>
      </c>
      <c r="D45" s="135" t="s">
        <v>312</v>
      </c>
      <c r="E45" s="45" t="s">
        <v>59</v>
      </c>
      <c r="F45" s="45">
        <v>1</v>
      </c>
      <c r="G45" s="45"/>
      <c r="H45" s="47"/>
      <c r="I45" s="45">
        <f>2*'Tabulky jízd'!H$4*Vzdálenosti!$E$127-Vzdálenosti!$E$127*IF('Tabulky jízd'!H$4&gt;0,"1","0")</f>
        <v>0</v>
      </c>
      <c r="J45" s="45">
        <f>2*'Tabulky jízd'!I$4*Vzdálenosti!$E$127-Vzdálenosti!$E$127*IF('Tabulky jízd'!I$4&gt;0,"1","0")</f>
        <v>885</v>
      </c>
      <c r="K45" s="45">
        <f>2*'Tabulky jízd'!J$4*Vzdálenosti!$E$127-Vzdálenosti!$E$127*IF('Tabulky jízd'!J$4&gt;0,"1","0")</f>
        <v>0</v>
      </c>
      <c r="L45" s="45">
        <f>2*'Tabulky jízd'!K$4*Vzdálenosti!$E$127-Vzdálenosti!$E$127*IF('Tabulky jízd'!K$4&gt;0,"1","0")</f>
        <v>0</v>
      </c>
      <c r="M45" s="45">
        <f>2*'Tabulky jízd'!L$4*Vzdálenosti!$E$127-Vzdálenosti!$E$127*IF('Tabulky jízd'!L$4&gt;0,"1","0")</f>
        <v>1475</v>
      </c>
      <c r="N45" s="45">
        <f>2*'Tabulky jízd'!M$4*Vzdálenosti!$E$127-Vzdálenosti!$E$127*IF('Tabulky jízd'!M$4&gt;0,"1","0")</f>
        <v>0</v>
      </c>
      <c r="O45" s="45">
        <f>2*'Tabulky jízd'!N$4*Vzdálenosti!$E$127-Vzdálenosti!$E$127*IF('Tabulky jízd'!N$4&gt;0,"1","0")</f>
        <v>0</v>
      </c>
      <c r="P45" s="45">
        <f>2*'Tabulky jízd'!O$4*Vzdálenosti!$E$127-Vzdálenosti!$E$127*IF('Tabulky jízd'!O$4&gt;0,"1","0")</f>
        <v>295</v>
      </c>
      <c r="Q45" s="45">
        <f>2*'Tabulky jízd'!P$4*Vzdálenosti!$E$127-Vzdálenosti!$E$127*IF('Tabulky jízd'!P$4&gt;0,"1","0")</f>
        <v>0</v>
      </c>
      <c r="R45" s="45">
        <f>2*'Tabulky jízd'!Q$4*Vzdálenosti!$E$127-Vzdálenosti!$E$127*IF('Tabulky jízd'!Q$4&gt;0,"1","0")</f>
        <v>0</v>
      </c>
      <c r="S45" s="45">
        <f>2*'Tabulky jízd'!R$4*Vzdálenosti!$E$127-Vzdálenosti!$E$127*IF('Tabulky jízd'!R$4&gt;0,"1","0")</f>
        <v>1239</v>
      </c>
      <c r="T45" s="45">
        <f>2*'Tabulky jízd'!S$4*Vzdálenosti!$E$127-Vzdálenosti!$E$127*IF('Tabulky jízd'!S$4&gt;0,"1","0")</f>
        <v>0</v>
      </c>
      <c r="U45" s="45">
        <f>2*'Tabulky jízd'!T$4*Vzdálenosti!$E$127-Vzdálenosti!$E$127*IF('Tabulky jízd'!T$4&gt;0,"1","0")</f>
        <v>0</v>
      </c>
      <c r="V45" s="45">
        <f>2*'Tabulky jízd'!U$4*Vzdálenosti!$E$127-Vzdálenosti!$E$127*IF('Tabulky jízd'!U$4&gt;0,"1","0")</f>
        <v>1121</v>
      </c>
      <c r="W45" s="45">
        <f>2*'Tabulky jízd'!V$4*Vzdálenosti!$E$127-Vzdálenosti!$E$127*IF('Tabulky jízd'!V$4&gt;0,"1","0")</f>
        <v>0</v>
      </c>
      <c r="X45" s="45">
        <f>2*'Tabulky jízd'!W$4*Vzdálenosti!$E$127-Vzdálenosti!$E$127*IF('Tabulky jízd'!W$4&gt;0,"1","0")</f>
        <v>0</v>
      </c>
      <c r="Y45" s="45">
        <f>2*'Tabulky jízd'!X$4*Vzdálenosti!$E$127-Vzdálenosti!$E$127*IF('Tabulky jízd'!X$4&gt;0,"1","0")</f>
        <v>1357</v>
      </c>
      <c r="Z45" s="45">
        <f>2*'Tabulky jízd'!Y$4*Vzdálenosti!$E$127-Vzdálenosti!$E$127*IF('Tabulky jízd'!Y$4&gt;0,"1","0")</f>
        <v>0</v>
      </c>
      <c r="AA45" s="45">
        <f>2*'Tabulky jízd'!Z$4*Vzdálenosti!$E$127-Vzdálenosti!$E$127*IF('Tabulky jízd'!Z$4&gt;0,"1","0")</f>
        <v>0</v>
      </c>
      <c r="AB45" s="45">
        <f>2*'Tabulky jízd'!AA$4*Vzdálenosti!$E$127-Vzdálenosti!$E$127*IF('Tabulky jízd'!AA$4&gt;0,"1","0")</f>
        <v>767</v>
      </c>
      <c r="AC45" s="45">
        <f>2*'Tabulky jízd'!AB$4*Vzdálenosti!$E$127-Vzdálenosti!$E$127*IF('Tabulky jízd'!AB$4&gt;0,"1","0")</f>
        <v>0</v>
      </c>
      <c r="AD45" s="45">
        <f>2*'Tabulky jízd'!AC$4*Vzdálenosti!$E$127-Vzdálenosti!$E$127*IF('Tabulky jízd'!AC$4&gt;0,"1","0")</f>
        <v>0</v>
      </c>
      <c r="AE45" s="45">
        <f>2*'Tabulky jízd'!AD$4*Vzdálenosti!$E$127-Vzdálenosti!$E$127*IF('Tabulky jízd'!AD$4&gt;0,"1","0")</f>
        <v>767</v>
      </c>
      <c r="AF45" s="45">
        <f>2*'Tabulky jízd'!AE$4*Vzdálenosti!$E$127-Vzdálenosti!$E$127*IF('Tabulky jízd'!AE$4&gt;0,"1","0")</f>
        <v>0</v>
      </c>
      <c r="AG45" s="45">
        <f>2*'Tabulky jízd'!AF$4*Vzdálenosti!$E$127-Vzdálenosti!$E$127*IF('Tabulky jízd'!AF$4&gt;0,"1","0")</f>
        <v>0</v>
      </c>
      <c r="AH45" s="45">
        <f>2*'Tabulky jízd'!AG$4*Vzdálenosti!$E$127-Vzdálenosti!$E$127*IF('Tabulky jízd'!AG$4&gt;0,"1","0")</f>
        <v>177</v>
      </c>
      <c r="AI45" s="45">
        <f>2*'Tabulky jízd'!AH$4*Vzdálenosti!$E$127-Vzdálenosti!$E$127*IF('Tabulky jízd'!AH$4&gt;0,"1","0")</f>
        <v>0</v>
      </c>
      <c r="AJ45" s="45">
        <f>2*'Tabulky jízd'!AI$4*Vzdálenosti!$E$127-Vzdálenosti!$E$127*IF('Tabulky jízd'!AI$4&gt;0,"1","0")</f>
        <v>0</v>
      </c>
      <c r="AK45" s="45">
        <f>2*'Tabulky jízd'!AJ$4*Vzdálenosti!$E$127-Vzdálenosti!$E$127*IF('Tabulky jízd'!AJ$4&gt;0,"1","0")</f>
        <v>1121</v>
      </c>
      <c r="AL45" s="45">
        <f>2*'Tabulky jízd'!AK$4*Vzdálenosti!$E$127-Vzdálenosti!$E$127*IF('Tabulky jízd'!AK$4&gt;0,"1","0")</f>
        <v>0</v>
      </c>
      <c r="AM45" s="45">
        <f>2*'Tabulky jízd'!AL$4*Vzdálenosti!$E$127-Vzdálenosti!$E$127*IF('Tabulky jízd'!AL$4&gt;0,"1","0")</f>
        <v>0</v>
      </c>
      <c r="AN45" s="45">
        <f>2*'Tabulky jízd'!AM$4*Vzdálenosti!$E$127-Vzdálenosti!$E$127*IF('Tabulky jízd'!AM$4&gt;0,"1","0")</f>
        <v>767</v>
      </c>
      <c r="AO45" s="45">
        <f>2*'Tabulky jízd'!AN$4*Vzdálenosti!$E$127-Vzdálenosti!$E$127*IF('Tabulky jízd'!AN$4&gt;0,"1","0")</f>
        <v>0</v>
      </c>
      <c r="AP45" s="45">
        <f>2*'Tabulky jízd'!AO$4*Vzdálenosti!$E$127-Vzdálenosti!$E$127*IF('Tabulky jízd'!AO$4&gt;0,"1","0")</f>
        <v>0</v>
      </c>
      <c r="AQ45" s="45">
        <f>2*'Tabulky jízd'!AP$4*Vzdálenosti!$E$127-Vzdálenosti!$E$127*IF('Tabulky jízd'!AP$4&gt;0,"1","0")</f>
        <v>1711</v>
      </c>
      <c r="AR45" s="45">
        <f>2*'Tabulky jízd'!AQ$4*Vzdálenosti!$E$127-Vzdálenosti!$E$127*IF('Tabulky jízd'!AQ$4&gt;0,"1","0")</f>
        <v>0</v>
      </c>
      <c r="AS45" s="45">
        <f>2*'Tabulky jízd'!AR$4*Vzdálenosti!$E$127-Vzdálenosti!$E$127*IF('Tabulky jízd'!AR$4&gt;0,"1","0")</f>
        <v>0</v>
      </c>
      <c r="AT45" s="45">
        <f>2*'Tabulky jízd'!AS$4*Vzdálenosti!$E$127-Vzdálenosti!$E$127*IF('Tabulky jízd'!AS$4&gt;0,"1","0")</f>
        <v>1121</v>
      </c>
      <c r="AU45" s="45">
        <f>2*'Tabulky jízd'!AT$4*Vzdálenosti!$E$127-Vzdálenosti!$E$127*IF('Tabulky jízd'!AT$4&gt;0,"1","0")</f>
        <v>0</v>
      </c>
      <c r="AV45" s="45">
        <f>2*'Tabulky jízd'!AU$4*Vzdálenosti!$E$127-Vzdálenosti!$E$127*IF('Tabulky jízd'!AU$4&gt;0,"1","0")</f>
        <v>0</v>
      </c>
      <c r="AW45" s="45">
        <f>2*'Tabulky jízd'!AV$4*Vzdálenosti!$E$127-Vzdálenosti!$E$127*IF('Tabulky jízd'!AV$4&gt;0,"1","0")</f>
        <v>1239</v>
      </c>
      <c r="AX45" s="45">
        <f>2*'Tabulky jízd'!AW$4*Vzdálenosti!$E$127-Vzdálenosti!$E$127*IF('Tabulky jízd'!AW$4&gt;0,"1","0")</f>
        <v>0</v>
      </c>
      <c r="AY45" s="45">
        <f>2*'Tabulky jízd'!AX$4*Vzdálenosti!$E$127-Vzdálenosti!$E$127*IF('Tabulky jízd'!AX$4&gt;0,"1","0")</f>
        <v>0</v>
      </c>
      <c r="AZ45" s="45">
        <f>2*'Tabulky jízd'!AY$4*Vzdálenosti!$E$127-Vzdálenosti!$E$127*IF('Tabulky jízd'!AY$4&gt;0,"1","0")</f>
        <v>1003</v>
      </c>
      <c r="BA45" s="45">
        <f>2*'Tabulky jízd'!AZ$4*Vzdálenosti!$E$127-Vzdálenosti!$E$127*IF('Tabulky jízd'!AZ$4&gt;0,"1","0")</f>
        <v>0</v>
      </c>
      <c r="BB45" s="45">
        <f>2*'Tabulky jízd'!BA$4*Vzdálenosti!$E$127-Vzdálenosti!$E$127*IF('Tabulky jízd'!BA$4&gt;0,"1","0")</f>
        <v>0</v>
      </c>
      <c r="BC45" s="45">
        <f>2*'Tabulky jízd'!BB$4*Vzdálenosti!$E$127-Vzdálenosti!$E$127*IF('Tabulky jízd'!BB$4&gt;0,"1","0")</f>
        <v>0</v>
      </c>
      <c r="BD45" s="45">
        <f>2*'Tabulky jízd'!BC$4*Vzdálenosti!$E$127-Vzdálenosti!$E$127*IF('Tabulky jízd'!BC$4&gt;0,"1","0")</f>
        <v>0</v>
      </c>
      <c r="BE45" s="45">
        <f>2*'Tabulky jízd'!BD$4*Vzdálenosti!$E$127-Vzdálenosti!$E$127*IF('Tabulky jízd'!BD$4&gt;0,"1","0")</f>
        <v>0</v>
      </c>
      <c r="BF45" s="45">
        <f>2*'Tabulky jízd'!BE$4*Vzdálenosti!$E$127-Vzdálenosti!$E$127*IF('Tabulky jízd'!BE$4&gt;0,"1","0")</f>
        <v>1239</v>
      </c>
      <c r="BG45" s="45">
        <f>2*'Tabulky jízd'!BF$4*Vzdálenosti!$E$127-Vzdálenosti!$E$127*IF('Tabulky jízd'!BF$4&gt;0,"1","0")</f>
        <v>0</v>
      </c>
      <c r="BH45" s="45">
        <f>2*'Tabulky jízd'!BG$4*Vzdálenosti!$E$127-Vzdálenosti!$E$127*IF('Tabulky jízd'!BG$4&gt;0,"1","0")</f>
        <v>0</v>
      </c>
      <c r="BI45" s="45">
        <f>2*'Tabulky jízd'!BH$4*Vzdálenosti!$E$127-Vzdálenosti!$E$127*IF('Tabulky jízd'!BH$4&gt;0,"1","0")</f>
        <v>1475</v>
      </c>
      <c r="BJ45" s="45">
        <f>2*'Tabulky jízd'!BI$4*Vzdálenosti!$E$127-Vzdálenosti!$E$127*IF('Tabulky jízd'!BI$4&gt;0,"1","0")</f>
        <v>0</v>
      </c>
      <c r="BK45" s="45">
        <f>2*'Tabulky jízd'!BJ$4*Vzdálenosti!$E$127-Vzdálenosti!$E$127*IF('Tabulky jízd'!BJ$4&gt;0,"1","0")</f>
        <v>0</v>
      </c>
      <c r="BL45" s="45">
        <f>2*'Tabulky jízd'!BK$4*Vzdálenosti!$E$127-Vzdálenosti!$E$127*IF('Tabulky jízd'!BK$4&gt;0,"1","0")</f>
        <v>531</v>
      </c>
      <c r="BM45" s="45">
        <f>2*'Tabulky jízd'!BL$4*Vzdálenosti!$E$127-Vzdálenosti!$E$127*IF('Tabulky jízd'!BL$4&gt;0,"1","0")</f>
        <v>0</v>
      </c>
      <c r="BN45" s="45">
        <f>2*'Tabulky jízd'!BM$4*Vzdálenosti!$E$127-Vzdálenosti!$E$127*IF('Tabulky jízd'!BM$4&gt;0,"1","0")</f>
        <v>0</v>
      </c>
      <c r="BO45" s="45">
        <f>2*'Tabulky jízd'!BN$4*Vzdálenosti!$E$127-Vzdálenosti!$E$127*IF('Tabulky jízd'!BN$4&gt;0,"1","0")</f>
        <v>1593</v>
      </c>
      <c r="BP45" s="45">
        <f>2*'Tabulky jízd'!BO$4*Vzdálenosti!$E$127-Vzdálenosti!$E$127*IF('Tabulky jízd'!BO$4&gt;0,"1","0")</f>
        <v>0</v>
      </c>
      <c r="BQ45" s="45">
        <f>2*'Tabulky jízd'!BP$4*Vzdálenosti!$E$127-Vzdálenosti!$E$127*IF('Tabulky jízd'!BP$4&gt;0,"1","0")</f>
        <v>0</v>
      </c>
      <c r="BR45" s="45">
        <f>2*'Tabulky jízd'!BQ$4*Vzdálenosti!$E$127-Vzdálenosti!$E$127*IF('Tabulky jízd'!BQ$4&gt;0,"1","0")</f>
        <v>649</v>
      </c>
      <c r="BS45" s="45">
        <f>2*'Tabulky jízd'!BR$4*Vzdálenosti!$E$127-Vzdálenosti!$E$127*IF('Tabulky jízd'!BR$4&gt;0,"1","0")</f>
        <v>0</v>
      </c>
      <c r="BT45" s="45">
        <f>2*'Tabulky jízd'!BS$4*Vzdálenosti!$E$127-Vzdálenosti!$E$127*IF('Tabulky jízd'!BS$4&gt;0,"1","0")</f>
        <v>0</v>
      </c>
      <c r="BU45" s="45">
        <f>2*'Tabulky jízd'!BT$4*Vzdálenosti!$E$127-Vzdálenosti!$E$127*IF('Tabulky jízd'!BT$4&gt;0,"1","0")</f>
        <v>1593</v>
      </c>
      <c r="BV45" s="45">
        <f>2*'Tabulky jízd'!BU$4*Vzdálenosti!$E$127-Vzdálenosti!$E$127*IF('Tabulky jízd'!BU$4&gt;0,"1","0")</f>
        <v>0</v>
      </c>
      <c r="BW45" s="45">
        <f>2*'Tabulky jízd'!BV$4*Vzdálenosti!$E$127-Vzdálenosti!$E$127*IF('Tabulky jízd'!BV$4&gt;0,"1","0")</f>
        <v>0</v>
      </c>
      <c r="BX45" s="45">
        <f>2*'Tabulky jízd'!BW$4*Vzdálenosti!$E$127-Vzdálenosti!$E$127*IF('Tabulky jízd'!BW$4&gt;0,"1","0")</f>
        <v>295</v>
      </c>
      <c r="BY45" s="45">
        <f>2*'Tabulky jízd'!BX$4*Vzdálenosti!$E$127-Vzdálenosti!$E$127*IF('Tabulky jízd'!BX$4&gt;0,"1","0")</f>
        <v>0</v>
      </c>
      <c r="BZ45" s="45">
        <f>2*'Tabulky jízd'!BY$4*Vzdálenosti!$E$127-Vzdálenosti!$E$127*IF('Tabulky jízd'!BY$4&gt;0,"1","0")</f>
        <v>0</v>
      </c>
      <c r="CA45" s="45">
        <f>2*'Tabulky jízd'!BZ$4*Vzdálenosti!$E$127-Vzdálenosti!$E$127*IF('Tabulky jízd'!BZ$4&gt;0,"1","0")</f>
        <v>531</v>
      </c>
      <c r="CB45" s="45">
        <f>2*'Tabulky jízd'!CA$4*Vzdálenosti!$E$127-Vzdálenosti!$E$127*IF('Tabulky jízd'!CA$4&gt;0,"1","0")</f>
        <v>0</v>
      </c>
      <c r="CC45" s="45">
        <f>2*'Tabulky jízd'!CB$4*Vzdálenosti!$E$127-Vzdálenosti!$E$127*IF('Tabulky jízd'!CB$4&gt;0,"1","0")</f>
        <v>0</v>
      </c>
      <c r="CD45" s="45">
        <f>2*'Tabulky jízd'!CC$4*Vzdálenosti!$E$127-Vzdálenosti!$E$127*IF('Tabulky jízd'!CC$4&gt;0,"1","0")</f>
        <v>1003</v>
      </c>
      <c r="CE45" s="45">
        <f>2*'Tabulky jízd'!CD$4*Vzdálenosti!$E$127-Vzdálenosti!$E$127*IF('Tabulky jízd'!CD$4&gt;0,"1","0")</f>
        <v>0</v>
      </c>
      <c r="CF45" s="45">
        <f>2*'Tabulky jízd'!CE$4*Vzdálenosti!$E$127-Vzdálenosti!$E$127*IF('Tabulky jízd'!CE$4&gt;0,"1","0")</f>
        <v>0</v>
      </c>
      <c r="CG45" s="45">
        <f>2*'Tabulky jízd'!CF$4*Vzdálenosti!$E$127-Vzdálenosti!$E$127*IF('Tabulky jízd'!CF$4&gt;0,"1","0")</f>
        <v>1003</v>
      </c>
      <c r="CH45" s="45">
        <f>2*'Tabulky jízd'!CG$4*Vzdálenosti!$E$127-Vzdálenosti!$E$127*IF('Tabulky jízd'!CG$4&gt;0,"1","0")</f>
        <v>0</v>
      </c>
      <c r="CI45" s="45">
        <f>2*'Tabulky jízd'!CH$4*Vzdálenosti!$E$127-Vzdálenosti!$E$127*IF('Tabulky jízd'!CH$4&gt;0,"1","0")</f>
        <v>0</v>
      </c>
      <c r="CJ45" s="45">
        <f>2*'Tabulky jízd'!CI$4*Vzdálenosti!$E$127-Vzdálenosti!$E$127*IF('Tabulky jízd'!CI$4&gt;0,"1","0")</f>
        <v>767</v>
      </c>
      <c r="CK45" s="45">
        <f>2*'Tabulky jízd'!CJ$4*Vzdálenosti!$E$127-Vzdálenosti!$E$127*IF('Tabulky jízd'!CJ$4&gt;0,"1","0")</f>
        <v>0</v>
      </c>
      <c r="CL45" s="45">
        <f>2*'Tabulky jízd'!CK$4*Vzdálenosti!$E$127-Vzdálenosti!$E$127*IF('Tabulky jízd'!CK$4&gt;0,"1","0")</f>
        <v>0</v>
      </c>
      <c r="CM45" s="45">
        <f>2*'Tabulky jízd'!CL$4*Vzdálenosti!$E$127-Vzdálenosti!$E$127*IF('Tabulky jízd'!CL$4&gt;0,"1","0")</f>
        <v>177</v>
      </c>
      <c r="CN45" s="45">
        <f>2*'Tabulky jízd'!CM$4*Vzdálenosti!$E$127-Vzdálenosti!$E$127*IF('Tabulky jízd'!CM$4&gt;0,"1","0")</f>
        <v>0</v>
      </c>
      <c r="CO45" s="45">
        <f>2*'Tabulky jízd'!CN$4*Vzdálenosti!$E$127-Vzdálenosti!$E$127*IF('Tabulky jízd'!CN$4&gt;0,"1","0")</f>
        <v>0</v>
      </c>
      <c r="CP45" s="45">
        <f>2*'Tabulky jízd'!CO$4*Vzdálenosti!$E$127-Vzdálenosti!$E$127*IF('Tabulky jízd'!CO$4&gt;0,"1","0")</f>
        <v>0</v>
      </c>
      <c r="CQ45" s="45">
        <f>2*'Tabulky jízd'!CP$4*Vzdálenosti!$E$127-Vzdálenosti!$E$127*IF('Tabulky jízd'!CP$4&gt;0,"1","0")</f>
        <v>0</v>
      </c>
      <c r="CR45" s="45">
        <f>2*'Tabulky jízd'!CQ$4*Vzdálenosti!$E$127-Vzdálenosti!$E$127*IF('Tabulky jízd'!CQ$4&gt;0,"1","0")</f>
        <v>0</v>
      </c>
      <c r="CS45" s="45">
        <f>2*'Tabulky jízd'!CR$4*Vzdálenosti!$E$127-Vzdálenosti!$E$127*IF('Tabulky jízd'!CR$4&gt;0,"1","0")</f>
        <v>1239</v>
      </c>
      <c r="CT45" s="45">
        <f>2*'Tabulky jízd'!CS$4*Vzdálenosti!$E$127-Vzdálenosti!$E$127*IF('Tabulky jízd'!CS$4&gt;0,"1","0")</f>
        <v>0</v>
      </c>
      <c r="CU45" s="45">
        <f>2*'Tabulky jízd'!CT$4*Vzdálenosti!$E$127-Vzdálenosti!$E$127*IF('Tabulky jízd'!CT$4&gt;0,"1","0")</f>
        <v>0</v>
      </c>
      <c r="CV45" s="45">
        <f>2*'Tabulky jízd'!CU$4*Vzdálenosti!$E$127-Vzdálenosti!$E$127*IF('Tabulky jízd'!CU$4&gt;0,"1","0")</f>
        <v>1239</v>
      </c>
      <c r="CW45" s="45">
        <f>2*'Tabulky jízd'!CV$4*Vzdálenosti!$E$127-Vzdálenosti!$E$127*IF('Tabulky jízd'!CV$4&gt;0,"1","0")</f>
        <v>0</v>
      </c>
      <c r="CX45" s="47">
        <f t="shared" si="10"/>
        <v>28379</v>
      </c>
      <c r="CY45" s="47" t="s">
        <v>54</v>
      </c>
      <c r="CZ45" s="28">
        <f>Vzdálenosti!$E$132</f>
        <v>40.507762831419946</v>
      </c>
      <c r="DA45" s="28">
        <f t="shared" ref="DA45:DA58" si="11">(CX45/100)*CZ45</f>
        <v>11495.698013928668</v>
      </c>
      <c r="DB45" s="224"/>
    </row>
    <row r="46" spans="1:106" s="15" customFormat="1" x14ac:dyDescent="0.25">
      <c r="A46" s="230"/>
      <c r="B46" s="45" t="s">
        <v>54</v>
      </c>
      <c r="C46" s="45" t="s">
        <v>55</v>
      </c>
      <c r="D46" s="135" t="s">
        <v>312</v>
      </c>
      <c r="E46" s="45" t="s">
        <v>59</v>
      </c>
      <c r="F46" s="45">
        <v>1</v>
      </c>
      <c r="G46" s="45"/>
      <c r="H46" s="47"/>
      <c r="I46" s="45">
        <f>2*'Tabulky jízd'!H$4*Vzdálenosti!$F$127-Vzdálenosti!$F$127*IF('Tabulky jízd'!H$4&gt;0,"1","0")</f>
        <v>0</v>
      </c>
      <c r="J46" s="45">
        <f>2*'Tabulky jízd'!I$4*Vzdálenosti!$F$127-Vzdálenosti!$F$127*IF('Tabulky jízd'!I$4&gt;0,"1","0")</f>
        <v>1087.5</v>
      </c>
      <c r="K46" s="45">
        <f>2*'Tabulky jízd'!J$4*Vzdálenosti!$F$127-Vzdálenosti!$F$127*IF('Tabulky jízd'!J$4&gt;0,"1","0")</f>
        <v>0</v>
      </c>
      <c r="L46" s="45">
        <f>2*'Tabulky jízd'!K$4*Vzdálenosti!$F$127-Vzdálenosti!$F$127*IF('Tabulky jízd'!K$4&gt;0,"1","0")</f>
        <v>0</v>
      </c>
      <c r="M46" s="45">
        <f>2*'Tabulky jízd'!L$4*Vzdálenosti!$F$127-Vzdálenosti!$F$127*IF('Tabulky jízd'!L$4&gt;0,"1","0")</f>
        <v>1812.5</v>
      </c>
      <c r="N46" s="45">
        <f>2*'Tabulky jízd'!M$4*Vzdálenosti!$F$127-Vzdálenosti!$F$127*IF('Tabulky jízd'!M$4&gt;0,"1","0")</f>
        <v>0</v>
      </c>
      <c r="O46" s="45">
        <f>2*'Tabulky jízd'!N$4*Vzdálenosti!$F$127-Vzdálenosti!$F$127*IF('Tabulky jízd'!N$4&gt;0,"1","0")</f>
        <v>0</v>
      </c>
      <c r="P46" s="45">
        <f>2*'Tabulky jízd'!O$4*Vzdálenosti!$F$127-Vzdálenosti!$F$127*IF('Tabulky jízd'!O$4&gt;0,"1","0")</f>
        <v>362.5</v>
      </c>
      <c r="Q46" s="45">
        <f>2*'Tabulky jízd'!P$4*Vzdálenosti!$F$127-Vzdálenosti!$F$127*IF('Tabulky jízd'!P$4&gt;0,"1","0")</f>
        <v>0</v>
      </c>
      <c r="R46" s="45">
        <f>2*'Tabulky jízd'!Q$4*Vzdálenosti!$F$127-Vzdálenosti!$F$127*IF('Tabulky jízd'!Q$4&gt;0,"1","0")</f>
        <v>0</v>
      </c>
      <c r="S46" s="45">
        <f>2*'Tabulky jízd'!R$4*Vzdálenosti!$F$127-Vzdálenosti!$F$127*IF('Tabulky jízd'!R$4&gt;0,"1","0")</f>
        <v>1522.5</v>
      </c>
      <c r="T46" s="45">
        <f>2*'Tabulky jízd'!S$4*Vzdálenosti!$F$127-Vzdálenosti!$F$127*IF('Tabulky jízd'!S$4&gt;0,"1","0")</f>
        <v>0</v>
      </c>
      <c r="U46" s="45">
        <f>2*'Tabulky jízd'!T$4*Vzdálenosti!$F$127-Vzdálenosti!$F$127*IF('Tabulky jízd'!T$4&gt;0,"1","0")</f>
        <v>0</v>
      </c>
      <c r="V46" s="45">
        <f>2*'Tabulky jízd'!U$4*Vzdálenosti!$F$127-Vzdálenosti!$F$127*IF('Tabulky jízd'!U$4&gt;0,"1","0")</f>
        <v>1377.5</v>
      </c>
      <c r="W46" s="45">
        <f>2*'Tabulky jízd'!V$4*Vzdálenosti!$F$127-Vzdálenosti!$F$127*IF('Tabulky jízd'!V$4&gt;0,"1","0")</f>
        <v>0</v>
      </c>
      <c r="X46" s="45">
        <f>2*'Tabulky jízd'!W$4*Vzdálenosti!$F$127-Vzdálenosti!$F$127*IF('Tabulky jízd'!W$4&gt;0,"1","0")</f>
        <v>0</v>
      </c>
      <c r="Y46" s="45">
        <f>2*'Tabulky jízd'!X$4*Vzdálenosti!$F$127-Vzdálenosti!$F$127*IF('Tabulky jízd'!X$4&gt;0,"1","0")</f>
        <v>1667.5</v>
      </c>
      <c r="Z46" s="45">
        <f>2*'Tabulky jízd'!Y$4*Vzdálenosti!$F$127-Vzdálenosti!$F$127*IF('Tabulky jízd'!Y$4&gt;0,"1","0")</f>
        <v>0</v>
      </c>
      <c r="AA46" s="45">
        <f>2*'Tabulky jízd'!Z$4*Vzdálenosti!$F$127-Vzdálenosti!$F$127*IF('Tabulky jízd'!Z$4&gt;0,"1","0")</f>
        <v>0</v>
      </c>
      <c r="AB46" s="45">
        <f>2*'Tabulky jízd'!AA$4*Vzdálenosti!$F$127-Vzdálenosti!$F$127*IF('Tabulky jízd'!AA$4&gt;0,"1","0")</f>
        <v>942.5</v>
      </c>
      <c r="AC46" s="45">
        <f>2*'Tabulky jízd'!AB$4*Vzdálenosti!$F$127-Vzdálenosti!$F$127*IF('Tabulky jízd'!AB$4&gt;0,"1","0")</f>
        <v>0</v>
      </c>
      <c r="AD46" s="45">
        <f>2*'Tabulky jízd'!AC$4*Vzdálenosti!$F$127-Vzdálenosti!$F$127*IF('Tabulky jízd'!AC$4&gt;0,"1","0")</f>
        <v>0</v>
      </c>
      <c r="AE46" s="45">
        <f>2*'Tabulky jízd'!AD$4*Vzdálenosti!$F$127-Vzdálenosti!$F$127*IF('Tabulky jízd'!AD$4&gt;0,"1","0")</f>
        <v>942.5</v>
      </c>
      <c r="AF46" s="45">
        <f>2*'Tabulky jízd'!AE$4*Vzdálenosti!$F$127-Vzdálenosti!$F$127*IF('Tabulky jízd'!AE$4&gt;0,"1","0")</f>
        <v>0</v>
      </c>
      <c r="AG46" s="45">
        <f>2*'Tabulky jízd'!AF$4*Vzdálenosti!$F$127-Vzdálenosti!$F$127*IF('Tabulky jízd'!AF$4&gt;0,"1","0")</f>
        <v>0</v>
      </c>
      <c r="AH46" s="45">
        <f>2*'Tabulky jízd'!AG$4*Vzdálenosti!$F$127-Vzdálenosti!$F$127*IF('Tabulky jízd'!AG$4&gt;0,"1","0")</f>
        <v>217.5</v>
      </c>
      <c r="AI46" s="45">
        <f>2*'Tabulky jízd'!AH$4*Vzdálenosti!$F$127-Vzdálenosti!$F$127*IF('Tabulky jízd'!AH$4&gt;0,"1","0")</f>
        <v>0</v>
      </c>
      <c r="AJ46" s="45">
        <f>2*'Tabulky jízd'!AI$4*Vzdálenosti!$F$127-Vzdálenosti!$F$127*IF('Tabulky jízd'!AI$4&gt;0,"1","0")</f>
        <v>0</v>
      </c>
      <c r="AK46" s="45">
        <f>2*'Tabulky jízd'!AJ$4*Vzdálenosti!$F$127-Vzdálenosti!$F$127*IF('Tabulky jízd'!AJ$4&gt;0,"1","0")</f>
        <v>1377.5</v>
      </c>
      <c r="AL46" s="45">
        <f>2*'Tabulky jízd'!AK$4*Vzdálenosti!$F$127-Vzdálenosti!$F$127*IF('Tabulky jízd'!AK$4&gt;0,"1","0")</f>
        <v>0</v>
      </c>
      <c r="AM46" s="45">
        <f>2*'Tabulky jízd'!AL$4*Vzdálenosti!$F$127-Vzdálenosti!$F$127*IF('Tabulky jízd'!AL$4&gt;0,"1","0")</f>
        <v>0</v>
      </c>
      <c r="AN46" s="45">
        <f>2*'Tabulky jízd'!AM$4*Vzdálenosti!$F$127-Vzdálenosti!$F$127*IF('Tabulky jízd'!AM$4&gt;0,"1","0")</f>
        <v>942.5</v>
      </c>
      <c r="AO46" s="45">
        <f>2*'Tabulky jízd'!AN$4*Vzdálenosti!$F$127-Vzdálenosti!$F$127*IF('Tabulky jízd'!AN$4&gt;0,"1","0")</f>
        <v>0</v>
      </c>
      <c r="AP46" s="45">
        <f>2*'Tabulky jízd'!AO$4*Vzdálenosti!$F$127-Vzdálenosti!$F$127*IF('Tabulky jízd'!AO$4&gt;0,"1","0")</f>
        <v>0</v>
      </c>
      <c r="AQ46" s="45">
        <f>2*'Tabulky jízd'!AP$4*Vzdálenosti!$F$127-Vzdálenosti!$F$127*IF('Tabulky jízd'!AP$4&gt;0,"1","0")</f>
        <v>2102.5</v>
      </c>
      <c r="AR46" s="45">
        <f>2*'Tabulky jízd'!AQ$4*Vzdálenosti!$F$127-Vzdálenosti!$F$127*IF('Tabulky jízd'!AQ$4&gt;0,"1","0")</f>
        <v>0</v>
      </c>
      <c r="AS46" s="45">
        <f>2*'Tabulky jízd'!AR$4*Vzdálenosti!$F$127-Vzdálenosti!$F$127*IF('Tabulky jízd'!AR$4&gt;0,"1","0")</f>
        <v>0</v>
      </c>
      <c r="AT46" s="45">
        <f>2*'Tabulky jízd'!AS$4*Vzdálenosti!$F$127-Vzdálenosti!$F$127*IF('Tabulky jízd'!AS$4&gt;0,"1","0")</f>
        <v>1377.5</v>
      </c>
      <c r="AU46" s="45">
        <f>2*'Tabulky jízd'!AT$4*Vzdálenosti!$F$127-Vzdálenosti!$F$127*IF('Tabulky jízd'!AT$4&gt;0,"1","0")</f>
        <v>0</v>
      </c>
      <c r="AV46" s="45">
        <f>2*'Tabulky jízd'!AU$4*Vzdálenosti!$F$127-Vzdálenosti!$F$127*IF('Tabulky jízd'!AU$4&gt;0,"1","0")</f>
        <v>0</v>
      </c>
      <c r="AW46" s="45">
        <f>2*'Tabulky jízd'!AV$4*Vzdálenosti!$F$127-Vzdálenosti!$F$127*IF('Tabulky jízd'!AV$4&gt;0,"1","0")</f>
        <v>1522.5</v>
      </c>
      <c r="AX46" s="45">
        <f>2*'Tabulky jízd'!AW$4*Vzdálenosti!$F$127-Vzdálenosti!$F$127*IF('Tabulky jízd'!AW$4&gt;0,"1","0")</f>
        <v>0</v>
      </c>
      <c r="AY46" s="45">
        <f>2*'Tabulky jízd'!AX$4*Vzdálenosti!$F$127-Vzdálenosti!$F$127*IF('Tabulky jízd'!AX$4&gt;0,"1","0")</f>
        <v>0</v>
      </c>
      <c r="AZ46" s="45">
        <f>2*'Tabulky jízd'!AY$4*Vzdálenosti!$F$127-Vzdálenosti!$F$127*IF('Tabulky jízd'!AY$4&gt;0,"1","0")</f>
        <v>1232.5</v>
      </c>
      <c r="BA46" s="45">
        <f>2*'Tabulky jízd'!AZ$4*Vzdálenosti!$F$127-Vzdálenosti!$F$127*IF('Tabulky jízd'!AZ$4&gt;0,"1","0")</f>
        <v>0</v>
      </c>
      <c r="BB46" s="45">
        <f>2*'Tabulky jízd'!BA$4*Vzdálenosti!$F$127-Vzdálenosti!$F$127*IF('Tabulky jízd'!BA$4&gt;0,"1","0")</f>
        <v>0</v>
      </c>
      <c r="BC46" s="45">
        <f>2*'Tabulky jízd'!BB$4*Vzdálenosti!$F$127-Vzdálenosti!$F$127*IF('Tabulky jízd'!BB$4&gt;0,"1","0")</f>
        <v>0</v>
      </c>
      <c r="BD46" s="45">
        <f>2*'Tabulky jízd'!BC$4*Vzdálenosti!$F$127-Vzdálenosti!$F$127*IF('Tabulky jízd'!BC$4&gt;0,"1","0")</f>
        <v>0</v>
      </c>
      <c r="BE46" s="45">
        <f>2*'Tabulky jízd'!BD$4*Vzdálenosti!$F$127-Vzdálenosti!$F$127*IF('Tabulky jízd'!BD$4&gt;0,"1","0")</f>
        <v>0</v>
      </c>
      <c r="BF46" s="45">
        <f>2*'Tabulky jízd'!BE$4*Vzdálenosti!$F$127-Vzdálenosti!$F$127*IF('Tabulky jízd'!BE$4&gt;0,"1","0")</f>
        <v>1522.5</v>
      </c>
      <c r="BG46" s="45">
        <f>2*'Tabulky jízd'!BF$4*Vzdálenosti!$F$127-Vzdálenosti!$F$127*IF('Tabulky jízd'!BF$4&gt;0,"1","0")</f>
        <v>0</v>
      </c>
      <c r="BH46" s="45">
        <f>2*'Tabulky jízd'!BG$4*Vzdálenosti!$F$127-Vzdálenosti!$F$127*IF('Tabulky jízd'!BG$4&gt;0,"1","0")</f>
        <v>0</v>
      </c>
      <c r="BI46" s="45">
        <f>2*'Tabulky jízd'!BH$4*Vzdálenosti!$F$127-Vzdálenosti!$F$127*IF('Tabulky jízd'!BH$4&gt;0,"1","0")</f>
        <v>1812.5</v>
      </c>
      <c r="BJ46" s="45">
        <f>2*'Tabulky jízd'!BI$4*Vzdálenosti!$F$127-Vzdálenosti!$F$127*IF('Tabulky jízd'!BI$4&gt;0,"1","0")</f>
        <v>0</v>
      </c>
      <c r="BK46" s="45">
        <f>2*'Tabulky jízd'!BJ$4*Vzdálenosti!$F$127-Vzdálenosti!$F$127*IF('Tabulky jízd'!BJ$4&gt;0,"1","0")</f>
        <v>0</v>
      </c>
      <c r="BL46" s="45">
        <f>2*'Tabulky jízd'!BK$4*Vzdálenosti!$F$127-Vzdálenosti!$F$127*IF('Tabulky jízd'!BK$4&gt;0,"1","0")</f>
        <v>652.5</v>
      </c>
      <c r="BM46" s="45">
        <f>2*'Tabulky jízd'!BL$4*Vzdálenosti!$F$127-Vzdálenosti!$F$127*IF('Tabulky jízd'!BL$4&gt;0,"1","0")</f>
        <v>0</v>
      </c>
      <c r="BN46" s="45">
        <f>2*'Tabulky jízd'!BM$4*Vzdálenosti!$F$127-Vzdálenosti!$F$127*IF('Tabulky jízd'!BM$4&gt;0,"1","0")</f>
        <v>0</v>
      </c>
      <c r="BO46" s="45">
        <f>2*'Tabulky jízd'!BN$4*Vzdálenosti!$F$127-Vzdálenosti!$F$127*IF('Tabulky jízd'!BN$4&gt;0,"1","0")</f>
        <v>1957.5</v>
      </c>
      <c r="BP46" s="45">
        <f>2*'Tabulky jízd'!BO$4*Vzdálenosti!$F$127-Vzdálenosti!$F$127*IF('Tabulky jízd'!BO$4&gt;0,"1","0")</f>
        <v>0</v>
      </c>
      <c r="BQ46" s="45">
        <f>2*'Tabulky jízd'!BP$4*Vzdálenosti!$F$127-Vzdálenosti!$F$127*IF('Tabulky jízd'!BP$4&gt;0,"1","0")</f>
        <v>0</v>
      </c>
      <c r="BR46" s="45">
        <f>2*'Tabulky jízd'!BQ$4*Vzdálenosti!$F$127-Vzdálenosti!$F$127*IF('Tabulky jízd'!BQ$4&gt;0,"1","0")</f>
        <v>797.5</v>
      </c>
      <c r="BS46" s="45">
        <f>2*'Tabulky jízd'!BR$4*Vzdálenosti!$F$127-Vzdálenosti!$F$127*IF('Tabulky jízd'!BR$4&gt;0,"1","0")</f>
        <v>0</v>
      </c>
      <c r="BT46" s="45">
        <f>2*'Tabulky jízd'!BS$4*Vzdálenosti!$F$127-Vzdálenosti!$F$127*IF('Tabulky jízd'!BS$4&gt;0,"1","0")</f>
        <v>0</v>
      </c>
      <c r="BU46" s="45">
        <f>2*'Tabulky jízd'!BT$4*Vzdálenosti!$F$127-Vzdálenosti!$F$127*IF('Tabulky jízd'!BT$4&gt;0,"1","0")</f>
        <v>1957.5</v>
      </c>
      <c r="BV46" s="45">
        <f>2*'Tabulky jízd'!BU$4*Vzdálenosti!$F$127-Vzdálenosti!$F$127*IF('Tabulky jízd'!BU$4&gt;0,"1","0")</f>
        <v>0</v>
      </c>
      <c r="BW46" s="45">
        <f>2*'Tabulky jízd'!BV$4*Vzdálenosti!$F$127-Vzdálenosti!$F$127*IF('Tabulky jízd'!BV$4&gt;0,"1","0")</f>
        <v>0</v>
      </c>
      <c r="BX46" s="45">
        <f>2*'Tabulky jízd'!BW$4*Vzdálenosti!$F$127-Vzdálenosti!$F$127*IF('Tabulky jízd'!BW$4&gt;0,"1","0")</f>
        <v>362.5</v>
      </c>
      <c r="BY46" s="45">
        <f>2*'Tabulky jízd'!BX$4*Vzdálenosti!$F$127-Vzdálenosti!$F$127*IF('Tabulky jízd'!BX$4&gt;0,"1","0")</f>
        <v>0</v>
      </c>
      <c r="BZ46" s="45">
        <f>2*'Tabulky jízd'!BY$4*Vzdálenosti!$F$127-Vzdálenosti!$F$127*IF('Tabulky jízd'!BY$4&gt;0,"1","0")</f>
        <v>0</v>
      </c>
      <c r="CA46" s="45">
        <f>2*'Tabulky jízd'!BZ$4*Vzdálenosti!$F$127-Vzdálenosti!$F$127*IF('Tabulky jízd'!BZ$4&gt;0,"1","0")</f>
        <v>652.5</v>
      </c>
      <c r="CB46" s="45">
        <f>2*'Tabulky jízd'!CA$4*Vzdálenosti!$F$127-Vzdálenosti!$F$127*IF('Tabulky jízd'!CA$4&gt;0,"1","0")</f>
        <v>0</v>
      </c>
      <c r="CC46" s="45">
        <f>2*'Tabulky jízd'!CB$4*Vzdálenosti!$F$127-Vzdálenosti!$F$127*IF('Tabulky jízd'!CB$4&gt;0,"1","0")</f>
        <v>0</v>
      </c>
      <c r="CD46" s="45">
        <f>2*'Tabulky jízd'!CC$4*Vzdálenosti!$F$127-Vzdálenosti!$F$127*IF('Tabulky jízd'!CC$4&gt;0,"1","0")</f>
        <v>1232.5</v>
      </c>
      <c r="CE46" s="45">
        <f>2*'Tabulky jízd'!CD$4*Vzdálenosti!$F$127-Vzdálenosti!$F$127*IF('Tabulky jízd'!CD$4&gt;0,"1","0")</f>
        <v>0</v>
      </c>
      <c r="CF46" s="45">
        <f>2*'Tabulky jízd'!CE$4*Vzdálenosti!$F$127-Vzdálenosti!$F$127*IF('Tabulky jízd'!CE$4&gt;0,"1","0")</f>
        <v>0</v>
      </c>
      <c r="CG46" s="45">
        <f>2*'Tabulky jízd'!CF$4*Vzdálenosti!$F$127-Vzdálenosti!$F$127*IF('Tabulky jízd'!CF$4&gt;0,"1","0")</f>
        <v>1232.5</v>
      </c>
      <c r="CH46" s="45">
        <f>2*'Tabulky jízd'!CG$4*Vzdálenosti!$F$127-Vzdálenosti!$F$127*IF('Tabulky jízd'!CG$4&gt;0,"1","0")</f>
        <v>0</v>
      </c>
      <c r="CI46" s="45">
        <f>2*'Tabulky jízd'!CH$4*Vzdálenosti!$F$127-Vzdálenosti!$F$127*IF('Tabulky jízd'!CH$4&gt;0,"1","0")</f>
        <v>0</v>
      </c>
      <c r="CJ46" s="45">
        <f>2*'Tabulky jízd'!CI$4*Vzdálenosti!$F$127-Vzdálenosti!$F$127*IF('Tabulky jízd'!CI$4&gt;0,"1","0")</f>
        <v>942.5</v>
      </c>
      <c r="CK46" s="45">
        <f>2*'Tabulky jízd'!CJ$4*Vzdálenosti!$F$127-Vzdálenosti!$F$127*IF('Tabulky jízd'!CJ$4&gt;0,"1","0")</f>
        <v>0</v>
      </c>
      <c r="CL46" s="45">
        <f>2*'Tabulky jízd'!CK$4*Vzdálenosti!$F$127-Vzdálenosti!$F$127*IF('Tabulky jízd'!CK$4&gt;0,"1","0")</f>
        <v>0</v>
      </c>
      <c r="CM46" s="45">
        <f>2*'Tabulky jízd'!CL$4*Vzdálenosti!$F$127-Vzdálenosti!$F$127*IF('Tabulky jízd'!CL$4&gt;0,"1","0")</f>
        <v>217.5</v>
      </c>
      <c r="CN46" s="45">
        <f>2*'Tabulky jízd'!CM$4*Vzdálenosti!$F$127-Vzdálenosti!$F$127*IF('Tabulky jízd'!CM$4&gt;0,"1","0")</f>
        <v>0</v>
      </c>
      <c r="CO46" s="45">
        <f>2*'Tabulky jízd'!CN$4*Vzdálenosti!$F$127-Vzdálenosti!$F$127*IF('Tabulky jízd'!CN$4&gt;0,"1","0")</f>
        <v>0</v>
      </c>
      <c r="CP46" s="45">
        <f>2*'Tabulky jízd'!CO$4*Vzdálenosti!$F$127-Vzdálenosti!$F$127*IF('Tabulky jízd'!CO$4&gt;0,"1","0")</f>
        <v>0</v>
      </c>
      <c r="CQ46" s="45">
        <f>2*'Tabulky jízd'!CP$4*Vzdálenosti!$F$127-Vzdálenosti!$F$127*IF('Tabulky jízd'!CP$4&gt;0,"1","0")</f>
        <v>0</v>
      </c>
      <c r="CR46" s="45">
        <f>2*'Tabulky jízd'!CQ$4*Vzdálenosti!$F$127-Vzdálenosti!$F$127*IF('Tabulky jízd'!CQ$4&gt;0,"1","0")</f>
        <v>0</v>
      </c>
      <c r="CS46" s="45">
        <f>2*'Tabulky jízd'!CR$4*Vzdálenosti!$F$127-Vzdálenosti!$F$127*IF('Tabulky jízd'!CR$4&gt;0,"1","0")</f>
        <v>1522.5</v>
      </c>
      <c r="CT46" s="45">
        <f>2*'Tabulky jízd'!CS$4*Vzdálenosti!$F$127-Vzdálenosti!$F$127*IF('Tabulky jízd'!CS$4&gt;0,"1","0")</f>
        <v>0</v>
      </c>
      <c r="CU46" s="45">
        <f>2*'Tabulky jízd'!CT$4*Vzdálenosti!$F$127-Vzdálenosti!$F$127*IF('Tabulky jízd'!CT$4&gt;0,"1","0")</f>
        <v>0</v>
      </c>
      <c r="CV46" s="45">
        <f>2*'Tabulky jízd'!CU$4*Vzdálenosti!$F$127-Vzdálenosti!$F$127*IF('Tabulky jízd'!CU$4&gt;0,"1","0")</f>
        <v>1522.5</v>
      </c>
      <c r="CW46" s="45">
        <f>2*'Tabulky jízd'!CV$4*Vzdálenosti!$F$127-Vzdálenosti!$F$127*IF('Tabulky jízd'!CV$4&gt;0,"1","0")</f>
        <v>0</v>
      </c>
      <c r="CX46" s="47">
        <f t="shared" si="10"/>
        <v>34872.5</v>
      </c>
      <c r="CY46" s="47" t="s">
        <v>121</v>
      </c>
      <c r="CZ46" s="28">
        <f>Vzdálenosti!$F$132</f>
        <v>9.9115644245651442</v>
      </c>
      <c r="DA46" s="28">
        <f t="shared" si="11"/>
        <v>3456.4103039564802</v>
      </c>
      <c r="DB46" s="224"/>
    </row>
    <row r="47" spans="1:106" s="15" customFormat="1" x14ac:dyDescent="0.25">
      <c r="A47" s="230"/>
      <c r="B47" s="45" t="s">
        <v>54</v>
      </c>
      <c r="C47" s="45" t="s">
        <v>55</v>
      </c>
      <c r="D47" s="135" t="s">
        <v>312</v>
      </c>
      <c r="E47" s="45" t="s">
        <v>59</v>
      </c>
      <c r="F47" s="45">
        <v>1</v>
      </c>
      <c r="G47" s="45"/>
      <c r="H47" s="47"/>
      <c r="I47" s="45">
        <f>2*'Tabulky jízd'!H$4*Vzdálenosti!$G$127-Vzdálenosti!$G$127*IF('Tabulky jízd'!H$4&gt;0,"1","0")</f>
        <v>0</v>
      </c>
      <c r="J47" s="45">
        <f>2*'Tabulky jízd'!I$4*Vzdálenosti!$G$127-Vzdálenosti!$G$127*IF('Tabulky jízd'!I$4&gt;0,"1","0")</f>
        <v>1188.75</v>
      </c>
      <c r="K47" s="45">
        <f>2*'Tabulky jízd'!J$4*Vzdálenosti!$G$127-Vzdálenosti!$G$127*IF('Tabulky jízd'!J$4&gt;0,"1","0")</f>
        <v>0</v>
      </c>
      <c r="L47" s="45">
        <f>2*'Tabulky jízd'!K$4*Vzdálenosti!$G$127-Vzdálenosti!$G$127*IF('Tabulky jízd'!K$4&gt;0,"1","0")</f>
        <v>0</v>
      </c>
      <c r="M47" s="45">
        <f>2*'Tabulky jízd'!L$4*Vzdálenosti!$G$127-Vzdálenosti!$G$127*IF('Tabulky jízd'!L$4&gt;0,"1","0")</f>
        <v>1981.25</v>
      </c>
      <c r="N47" s="45">
        <f>2*'Tabulky jízd'!M$4*Vzdálenosti!$G$127-Vzdálenosti!$G$127*IF('Tabulky jízd'!M$4&gt;0,"1","0")</f>
        <v>0</v>
      </c>
      <c r="O47" s="45">
        <f>2*'Tabulky jízd'!N$4*Vzdálenosti!$G$127-Vzdálenosti!$G$127*IF('Tabulky jízd'!N$4&gt;0,"1","0")</f>
        <v>0</v>
      </c>
      <c r="P47" s="45">
        <f>2*'Tabulky jízd'!O$4*Vzdálenosti!$G$127-Vzdálenosti!$G$127*IF('Tabulky jízd'!O$4&gt;0,"1","0")</f>
        <v>396.25</v>
      </c>
      <c r="Q47" s="45">
        <f>2*'Tabulky jízd'!P$4*Vzdálenosti!$G$127-Vzdálenosti!$G$127*IF('Tabulky jízd'!P$4&gt;0,"1","0")</f>
        <v>0</v>
      </c>
      <c r="R47" s="45">
        <f>2*'Tabulky jízd'!Q$4*Vzdálenosti!$G$127-Vzdálenosti!$G$127*IF('Tabulky jízd'!Q$4&gt;0,"1","0")</f>
        <v>0</v>
      </c>
      <c r="S47" s="45">
        <f>2*'Tabulky jízd'!R$4*Vzdálenosti!$G$127-Vzdálenosti!$G$127*IF('Tabulky jízd'!R$4&gt;0,"1","0")</f>
        <v>1664.25</v>
      </c>
      <c r="T47" s="45">
        <f>2*'Tabulky jízd'!S$4*Vzdálenosti!$G$127-Vzdálenosti!$G$127*IF('Tabulky jízd'!S$4&gt;0,"1","0")</f>
        <v>0</v>
      </c>
      <c r="U47" s="45">
        <f>2*'Tabulky jízd'!T$4*Vzdálenosti!$G$127-Vzdálenosti!$G$127*IF('Tabulky jízd'!T$4&gt;0,"1","0")</f>
        <v>0</v>
      </c>
      <c r="V47" s="45">
        <f>2*'Tabulky jízd'!U$4*Vzdálenosti!$G$127-Vzdálenosti!$G$127*IF('Tabulky jízd'!U$4&gt;0,"1","0")</f>
        <v>1505.75</v>
      </c>
      <c r="W47" s="45">
        <f>2*'Tabulky jízd'!V$4*Vzdálenosti!$G$127-Vzdálenosti!$G$127*IF('Tabulky jízd'!V$4&gt;0,"1","0")</f>
        <v>0</v>
      </c>
      <c r="X47" s="45">
        <f>2*'Tabulky jízd'!W$4*Vzdálenosti!$G$127-Vzdálenosti!$G$127*IF('Tabulky jízd'!W$4&gt;0,"1","0")</f>
        <v>0</v>
      </c>
      <c r="Y47" s="45">
        <f>2*'Tabulky jízd'!X$4*Vzdálenosti!$G$127-Vzdálenosti!$G$127*IF('Tabulky jízd'!X$4&gt;0,"1","0")</f>
        <v>1822.75</v>
      </c>
      <c r="Z47" s="45">
        <f>2*'Tabulky jízd'!Y$4*Vzdálenosti!$G$127-Vzdálenosti!$G$127*IF('Tabulky jízd'!Y$4&gt;0,"1","0")</f>
        <v>0</v>
      </c>
      <c r="AA47" s="45">
        <f>2*'Tabulky jízd'!Z$4*Vzdálenosti!$G$127-Vzdálenosti!$G$127*IF('Tabulky jízd'!Z$4&gt;0,"1","0")</f>
        <v>0</v>
      </c>
      <c r="AB47" s="45">
        <f>2*'Tabulky jízd'!AA$4*Vzdálenosti!$G$127-Vzdálenosti!$G$127*IF('Tabulky jízd'!AA$4&gt;0,"1","0")</f>
        <v>1030.25</v>
      </c>
      <c r="AC47" s="45">
        <f>2*'Tabulky jízd'!AB$4*Vzdálenosti!$G$127-Vzdálenosti!$G$127*IF('Tabulky jízd'!AB$4&gt;0,"1","0")</f>
        <v>0</v>
      </c>
      <c r="AD47" s="45">
        <f>2*'Tabulky jízd'!AC$4*Vzdálenosti!$G$127-Vzdálenosti!$G$127*IF('Tabulky jízd'!AC$4&gt;0,"1","0")</f>
        <v>0</v>
      </c>
      <c r="AE47" s="45">
        <f>2*'Tabulky jízd'!AD$4*Vzdálenosti!$G$127-Vzdálenosti!$G$127*IF('Tabulky jízd'!AD$4&gt;0,"1","0")</f>
        <v>1030.25</v>
      </c>
      <c r="AF47" s="45">
        <f>2*'Tabulky jízd'!AE$4*Vzdálenosti!$G$127-Vzdálenosti!$G$127*IF('Tabulky jízd'!AE$4&gt;0,"1","0")</f>
        <v>0</v>
      </c>
      <c r="AG47" s="45">
        <f>2*'Tabulky jízd'!AF$4*Vzdálenosti!$G$127-Vzdálenosti!$G$127*IF('Tabulky jízd'!AF$4&gt;0,"1","0")</f>
        <v>0</v>
      </c>
      <c r="AH47" s="45">
        <f>2*'Tabulky jízd'!AG$4*Vzdálenosti!$G$127-Vzdálenosti!$G$127*IF('Tabulky jízd'!AG$4&gt;0,"1","0")</f>
        <v>237.75</v>
      </c>
      <c r="AI47" s="45">
        <f>2*'Tabulky jízd'!AH$4*Vzdálenosti!$G$127-Vzdálenosti!$G$127*IF('Tabulky jízd'!AH$4&gt;0,"1","0")</f>
        <v>0</v>
      </c>
      <c r="AJ47" s="45">
        <f>2*'Tabulky jízd'!AI$4*Vzdálenosti!$G$127-Vzdálenosti!$G$127*IF('Tabulky jízd'!AI$4&gt;0,"1","0")</f>
        <v>0</v>
      </c>
      <c r="AK47" s="45">
        <f>2*'Tabulky jízd'!AJ$4*Vzdálenosti!$G$127-Vzdálenosti!$G$127*IF('Tabulky jízd'!AJ$4&gt;0,"1","0")</f>
        <v>1505.75</v>
      </c>
      <c r="AL47" s="45">
        <f>2*'Tabulky jízd'!AK$4*Vzdálenosti!$G$127-Vzdálenosti!$G$127*IF('Tabulky jízd'!AK$4&gt;0,"1","0")</f>
        <v>0</v>
      </c>
      <c r="AM47" s="45">
        <f>2*'Tabulky jízd'!AL$4*Vzdálenosti!$G$127-Vzdálenosti!$G$127*IF('Tabulky jízd'!AL$4&gt;0,"1","0")</f>
        <v>0</v>
      </c>
      <c r="AN47" s="45">
        <f>2*'Tabulky jízd'!AM$4*Vzdálenosti!$G$127-Vzdálenosti!$G$127*IF('Tabulky jízd'!AM$4&gt;0,"1","0")</f>
        <v>1030.25</v>
      </c>
      <c r="AO47" s="45">
        <f>2*'Tabulky jízd'!AN$4*Vzdálenosti!$G$127-Vzdálenosti!$G$127*IF('Tabulky jízd'!AN$4&gt;0,"1","0")</f>
        <v>0</v>
      </c>
      <c r="AP47" s="45">
        <f>2*'Tabulky jízd'!AO$4*Vzdálenosti!$G$127-Vzdálenosti!$G$127*IF('Tabulky jízd'!AO$4&gt;0,"1","0")</f>
        <v>0</v>
      </c>
      <c r="AQ47" s="45">
        <f>2*'Tabulky jízd'!AP$4*Vzdálenosti!$G$127-Vzdálenosti!$G$127*IF('Tabulky jízd'!AP$4&gt;0,"1","0")</f>
        <v>2298.25</v>
      </c>
      <c r="AR47" s="45">
        <f>2*'Tabulky jízd'!AQ$4*Vzdálenosti!$G$127-Vzdálenosti!$G$127*IF('Tabulky jízd'!AQ$4&gt;0,"1","0")</f>
        <v>0</v>
      </c>
      <c r="AS47" s="45">
        <f>2*'Tabulky jízd'!AR$4*Vzdálenosti!$G$127-Vzdálenosti!$G$127*IF('Tabulky jízd'!AR$4&gt;0,"1","0")</f>
        <v>0</v>
      </c>
      <c r="AT47" s="45">
        <f>2*'Tabulky jízd'!AS$4*Vzdálenosti!$G$127-Vzdálenosti!$G$127*IF('Tabulky jízd'!AS$4&gt;0,"1","0")</f>
        <v>1505.75</v>
      </c>
      <c r="AU47" s="45">
        <f>2*'Tabulky jízd'!AT$4*Vzdálenosti!$G$127-Vzdálenosti!$G$127*IF('Tabulky jízd'!AT$4&gt;0,"1","0")</f>
        <v>0</v>
      </c>
      <c r="AV47" s="45">
        <f>2*'Tabulky jízd'!AU$4*Vzdálenosti!$G$127-Vzdálenosti!$G$127*IF('Tabulky jízd'!AU$4&gt;0,"1","0")</f>
        <v>0</v>
      </c>
      <c r="AW47" s="45">
        <f>2*'Tabulky jízd'!AV$4*Vzdálenosti!$G$127-Vzdálenosti!$G$127*IF('Tabulky jízd'!AV$4&gt;0,"1","0")</f>
        <v>1664.25</v>
      </c>
      <c r="AX47" s="45">
        <f>2*'Tabulky jízd'!AW$4*Vzdálenosti!$G$127-Vzdálenosti!$G$127*IF('Tabulky jízd'!AW$4&gt;0,"1","0")</f>
        <v>0</v>
      </c>
      <c r="AY47" s="45">
        <f>2*'Tabulky jízd'!AX$4*Vzdálenosti!$G$127-Vzdálenosti!$G$127*IF('Tabulky jízd'!AX$4&gt;0,"1","0")</f>
        <v>0</v>
      </c>
      <c r="AZ47" s="45">
        <f>2*'Tabulky jízd'!AY$4*Vzdálenosti!$G$127-Vzdálenosti!$G$127*IF('Tabulky jízd'!AY$4&gt;0,"1","0")</f>
        <v>1347.25</v>
      </c>
      <c r="BA47" s="45">
        <f>2*'Tabulky jízd'!AZ$4*Vzdálenosti!$G$127-Vzdálenosti!$G$127*IF('Tabulky jízd'!AZ$4&gt;0,"1","0")</f>
        <v>0</v>
      </c>
      <c r="BB47" s="45">
        <f>2*'Tabulky jízd'!BA$4*Vzdálenosti!$G$127-Vzdálenosti!$G$127*IF('Tabulky jízd'!BA$4&gt;0,"1","0")</f>
        <v>0</v>
      </c>
      <c r="BC47" s="45">
        <f>2*'Tabulky jízd'!BB$4*Vzdálenosti!$G$127-Vzdálenosti!$G$127*IF('Tabulky jízd'!BB$4&gt;0,"1","0")</f>
        <v>0</v>
      </c>
      <c r="BD47" s="45">
        <f>2*'Tabulky jízd'!BC$4*Vzdálenosti!$G$127-Vzdálenosti!$G$127*IF('Tabulky jízd'!BC$4&gt;0,"1","0")</f>
        <v>0</v>
      </c>
      <c r="BE47" s="45">
        <f>2*'Tabulky jízd'!BD$4*Vzdálenosti!$G$127-Vzdálenosti!$G$127*IF('Tabulky jízd'!BD$4&gt;0,"1","0")</f>
        <v>0</v>
      </c>
      <c r="BF47" s="45">
        <f>2*'Tabulky jízd'!BE$4*Vzdálenosti!$G$127-Vzdálenosti!$G$127*IF('Tabulky jízd'!BE$4&gt;0,"1","0")</f>
        <v>1664.25</v>
      </c>
      <c r="BG47" s="45">
        <f>2*'Tabulky jízd'!BF$4*Vzdálenosti!$G$127-Vzdálenosti!$G$127*IF('Tabulky jízd'!BF$4&gt;0,"1","0")</f>
        <v>0</v>
      </c>
      <c r="BH47" s="45">
        <f>2*'Tabulky jízd'!BG$4*Vzdálenosti!$G$127-Vzdálenosti!$G$127*IF('Tabulky jízd'!BG$4&gt;0,"1","0")</f>
        <v>0</v>
      </c>
      <c r="BI47" s="45">
        <f>2*'Tabulky jízd'!BH$4*Vzdálenosti!$G$127-Vzdálenosti!$G$127*IF('Tabulky jízd'!BH$4&gt;0,"1","0")</f>
        <v>1981.25</v>
      </c>
      <c r="BJ47" s="45">
        <f>2*'Tabulky jízd'!BI$4*Vzdálenosti!$G$127-Vzdálenosti!$G$127*IF('Tabulky jízd'!BI$4&gt;0,"1","0")</f>
        <v>0</v>
      </c>
      <c r="BK47" s="45">
        <f>2*'Tabulky jízd'!BJ$4*Vzdálenosti!$G$127-Vzdálenosti!$G$127*IF('Tabulky jízd'!BJ$4&gt;0,"1","0")</f>
        <v>0</v>
      </c>
      <c r="BL47" s="45">
        <f>2*'Tabulky jízd'!BK$4*Vzdálenosti!$G$127-Vzdálenosti!$G$127*IF('Tabulky jízd'!BK$4&gt;0,"1","0")</f>
        <v>713.25</v>
      </c>
      <c r="BM47" s="45">
        <f>2*'Tabulky jízd'!BL$4*Vzdálenosti!$G$127-Vzdálenosti!$G$127*IF('Tabulky jízd'!BL$4&gt;0,"1","0")</f>
        <v>0</v>
      </c>
      <c r="BN47" s="45">
        <f>2*'Tabulky jízd'!BM$4*Vzdálenosti!$G$127-Vzdálenosti!$G$127*IF('Tabulky jízd'!BM$4&gt;0,"1","0")</f>
        <v>0</v>
      </c>
      <c r="BO47" s="45">
        <f>2*'Tabulky jízd'!BN$4*Vzdálenosti!$G$127-Vzdálenosti!$G$127*IF('Tabulky jízd'!BN$4&gt;0,"1","0")</f>
        <v>2139.75</v>
      </c>
      <c r="BP47" s="45">
        <f>2*'Tabulky jízd'!BO$4*Vzdálenosti!$G$127-Vzdálenosti!$G$127*IF('Tabulky jízd'!BO$4&gt;0,"1","0")</f>
        <v>0</v>
      </c>
      <c r="BQ47" s="45">
        <f>2*'Tabulky jízd'!BP$4*Vzdálenosti!$G$127-Vzdálenosti!$G$127*IF('Tabulky jízd'!BP$4&gt;0,"1","0")</f>
        <v>0</v>
      </c>
      <c r="BR47" s="45">
        <f>2*'Tabulky jízd'!BQ$4*Vzdálenosti!$G$127-Vzdálenosti!$G$127*IF('Tabulky jízd'!BQ$4&gt;0,"1","0")</f>
        <v>871.75</v>
      </c>
      <c r="BS47" s="45">
        <f>2*'Tabulky jízd'!BR$4*Vzdálenosti!$G$127-Vzdálenosti!$G$127*IF('Tabulky jízd'!BR$4&gt;0,"1","0")</f>
        <v>0</v>
      </c>
      <c r="BT47" s="45">
        <f>2*'Tabulky jízd'!BS$4*Vzdálenosti!$G$127-Vzdálenosti!$G$127*IF('Tabulky jízd'!BS$4&gt;0,"1","0")</f>
        <v>0</v>
      </c>
      <c r="BU47" s="45">
        <f>2*'Tabulky jízd'!BT$4*Vzdálenosti!$G$127-Vzdálenosti!$G$127*IF('Tabulky jízd'!BT$4&gt;0,"1","0")</f>
        <v>2139.75</v>
      </c>
      <c r="BV47" s="45">
        <f>2*'Tabulky jízd'!BU$4*Vzdálenosti!$G$127-Vzdálenosti!$G$127*IF('Tabulky jízd'!BU$4&gt;0,"1","0")</f>
        <v>0</v>
      </c>
      <c r="BW47" s="45">
        <f>2*'Tabulky jízd'!BV$4*Vzdálenosti!$G$127-Vzdálenosti!$G$127*IF('Tabulky jízd'!BV$4&gt;0,"1","0")</f>
        <v>0</v>
      </c>
      <c r="BX47" s="45">
        <f>2*'Tabulky jízd'!BW$4*Vzdálenosti!$G$127-Vzdálenosti!$G$127*IF('Tabulky jízd'!BW$4&gt;0,"1","0")</f>
        <v>396.25</v>
      </c>
      <c r="BY47" s="45">
        <f>2*'Tabulky jízd'!BX$4*Vzdálenosti!$G$127-Vzdálenosti!$G$127*IF('Tabulky jízd'!BX$4&gt;0,"1","0")</f>
        <v>0</v>
      </c>
      <c r="BZ47" s="45">
        <f>2*'Tabulky jízd'!BY$4*Vzdálenosti!$G$127-Vzdálenosti!$G$127*IF('Tabulky jízd'!BY$4&gt;0,"1","0")</f>
        <v>0</v>
      </c>
      <c r="CA47" s="45">
        <f>2*'Tabulky jízd'!BZ$4*Vzdálenosti!$G$127-Vzdálenosti!$G$127*IF('Tabulky jízd'!BZ$4&gt;0,"1","0")</f>
        <v>713.25</v>
      </c>
      <c r="CB47" s="45">
        <f>2*'Tabulky jízd'!CA$4*Vzdálenosti!$G$127-Vzdálenosti!$G$127*IF('Tabulky jízd'!CA$4&gt;0,"1","0")</f>
        <v>0</v>
      </c>
      <c r="CC47" s="45">
        <f>2*'Tabulky jízd'!CB$4*Vzdálenosti!$G$127-Vzdálenosti!$G$127*IF('Tabulky jízd'!CB$4&gt;0,"1","0")</f>
        <v>0</v>
      </c>
      <c r="CD47" s="45">
        <f>2*'Tabulky jízd'!CC$4*Vzdálenosti!$G$127-Vzdálenosti!$G$127*IF('Tabulky jízd'!CC$4&gt;0,"1","0")</f>
        <v>1347.25</v>
      </c>
      <c r="CE47" s="45">
        <f>2*'Tabulky jízd'!CD$4*Vzdálenosti!$G$127-Vzdálenosti!$G$127*IF('Tabulky jízd'!CD$4&gt;0,"1","0")</f>
        <v>0</v>
      </c>
      <c r="CF47" s="45">
        <f>2*'Tabulky jízd'!CE$4*Vzdálenosti!$G$127-Vzdálenosti!$G$127*IF('Tabulky jízd'!CE$4&gt;0,"1","0")</f>
        <v>0</v>
      </c>
      <c r="CG47" s="45">
        <f>2*'Tabulky jízd'!CF$4*Vzdálenosti!$G$127-Vzdálenosti!$G$127*IF('Tabulky jízd'!CF$4&gt;0,"1","0")</f>
        <v>1347.25</v>
      </c>
      <c r="CH47" s="45">
        <f>2*'Tabulky jízd'!CG$4*Vzdálenosti!$G$127-Vzdálenosti!$G$127*IF('Tabulky jízd'!CG$4&gt;0,"1","0")</f>
        <v>0</v>
      </c>
      <c r="CI47" s="45">
        <f>2*'Tabulky jízd'!CH$4*Vzdálenosti!$G$127-Vzdálenosti!$G$127*IF('Tabulky jízd'!CH$4&gt;0,"1","0")</f>
        <v>0</v>
      </c>
      <c r="CJ47" s="45">
        <f>2*'Tabulky jízd'!CI$4*Vzdálenosti!$G$127-Vzdálenosti!$G$127*IF('Tabulky jízd'!CI$4&gt;0,"1","0")</f>
        <v>1030.25</v>
      </c>
      <c r="CK47" s="45">
        <f>2*'Tabulky jízd'!CJ$4*Vzdálenosti!$G$127-Vzdálenosti!$G$127*IF('Tabulky jízd'!CJ$4&gt;0,"1","0")</f>
        <v>0</v>
      </c>
      <c r="CL47" s="45">
        <f>2*'Tabulky jízd'!CK$4*Vzdálenosti!$G$127-Vzdálenosti!$G$127*IF('Tabulky jízd'!CK$4&gt;0,"1","0")</f>
        <v>0</v>
      </c>
      <c r="CM47" s="45">
        <f>2*'Tabulky jízd'!CL$4*Vzdálenosti!$G$127-Vzdálenosti!$G$127*IF('Tabulky jízd'!CL$4&gt;0,"1","0")</f>
        <v>237.75</v>
      </c>
      <c r="CN47" s="45">
        <f>2*'Tabulky jízd'!CM$4*Vzdálenosti!$G$127-Vzdálenosti!$G$127*IF('Tabulky jízd'!CM$4&gt;0,"1","0")</f>
        <v>0</v>
      </c>
      <c r="CO47" s="45">
        <f>2*'Tabulky jízd'!CN$4*Vzdálenosti!$G$127-Vzdálenosti!$G$127*IF('Tabulky jízd'!CN$4&gt;0,"1","0")</f>
        <v>0</v>
      </c>
      <c r="CP47" s="45">
        <f>2*'Tabulky jízd'!CO$4*Vzdálenosti!$G$127-Vzdálenosti!$G$127*IF('Tabulky jízd'!CO$4&gt;0,"1","0")</f>
        <v>0</v>
      </c>
      <c r="CQ47" s="45">
        <f>2*'Tabulky jízd'!CP$4*Vzdálenosti!$G$127-Vzdálenosti!$G$127*IF('Tabulky jízd'!CP$4&gt;0,"1","0")</f>
        <v>0</v>
      </c>
      <c r="CR47" s="45">
        <f>2*'Tabulky jízd'!CQ$4*Vzdálenosti!$G$127-Vzdálenosti!$G$127*IF('Tabulky jízd'!CQ$4&gt;0,"1","0")</f>
        <v>0</v>
      </c>
      <c r="CS47" s="45">
        <f>2*'Tabulky jízd'!CR$4*Vzdálenosti!$G$127-Vzdálenosti!$G$127*IF('Tabulky jízd'!CR$4&gt;0,"1","0")</f>
        <v>1664.25</v>
      </c>
      <c r="CT47" s="45">
        <f>2*'Tabulky jízd'!CS$4*Vzdálenosti!$G$127-Vzdálenosti!$G$127*IF('Tabulky jízd'!CS$4&gt;0,"1","0")</f>
        <v>0</v>
      </c>
      <c r="CU47" s="45">
        <f>2*'Tabulky jízd'!CT$4*Vzdálenosti!$G$127-Vzdálenosti!$G$127*IF('Tabulky jízd'!CT$4&gt;0,"1","0")</f>
        <v>0</v>
      </c>
      <c r="CV47" s="45">
        <f>2*'Tabulky jízd'!CU$4*Vzdálenosti!$G$127-Vzdálenosti!$G$127*IF('Tabulky jízd'!CU$4&gt;0,"1","0")</f>
        <v>1664.25</v>
      </c>
      <c r="CW47" s="45">
        <f>2*'Tabulky jízd'!CV$4*Vzdálenosti!$G$127-Vzdálenosti!$G$127*IF('Tabulky jízd'!CV$4&gt;0,"1","0")</f>
        <v>0</v>
      </c>
      <c r="CX47" s="47">
        <f t="shared" si="10"/>
        <v>38119.25</v>
      </c>
      <c r="CY47" s="47" t="s">
        <v>57</v>
      </c>
      <c r="CZ47" s="28">
        <f>Vzdálenosti!$G$132</f>
        <v>13.322717768031062</v>
      </c>
      <c r="DA47" s="28">
        <f t="shared" si="11"/>
        <v>5078.5200927901806</v>
      </c>
      <c r="DB47" s="224"/>
    </row>
    <row r="48" spans="1:106" s="15" customFormat="1" x14ac:dyDescent="0.25">
      <c r="A48" s="230"/>
      <c r="B48" s="45" t="s">
        <v>54</v>
      </c>
      <c r="C48" s="45" t="s">
        <v>4</v>
      </c>
      <c r="D48" s="135" t="s">
        <v>312</v>
      </c>
      <c r="E48" s="45" t="s">
        <v>60</v>
      </c>
      <c r="F48" s="45">
        <v>1</v>
      </c>
      <c r="G48" s="45"/>
      <c r="H48" s="47"/>
      <c r="I48" s="45">
        <f>2*'Tabulky jízd'!H$5*Vzdálenosti!$D$128-Vzdálenosti!$D$128*IF('Tabulky jízd'!H$5&gt;0,"1","0")</f>
        <v>0</v>
      </c>
      <c r="J48" s="45">
        <f>2*'Tabulky jízd'!I$5*Vzdálenosti!$D$128-Vzdálenosti!$D$128*IF('Tabulky jízd'!I$5&gt;0,"1","0")</f>
        <v>3152.25</v>
      </c>
      <c r="K48" s="45">
        <f>2*'Tabulky jízd'!J$5*Vzdálenosti!$D$128-Vzdálenosti!$D$128*IF('Tabulky jízd'!J$5&gt;0,"1","0")</f>
        <v>0</v>
      </c>
      <c r="L48" s="45">
        <f>2*'Tabulky jízd'!K$5*Vzdálenosti!$D$128-Vzdálenosti!$D$128*IF('Tabulky jízd'!K$5&gt;0,"1","0")</f>
        <v>0</v>
      </c>
      <c r="M48" s="45">
        <f>2*'Tabulky jízd'!L$5*Vzdálenosti!$D$128-Vzdálenosti!$D$128*IF('Tabulky jízd'!L$5&gt;0,"1","0")</f>
        <v>2918.75</v>
      </c>
      <c r="N48" s="45">
        <f>2*'Tabulky jízd'!M$5*Vzdálenosti!$D$128-Vzdálenosti!$D$128*IF('Tabulky jízd'!M$5&gt;0,"1","0")</f>
        <v>0</v>
      </c>
      <c r="O48" s="45">
        <f>2*'Tabulky jízd'!N$5*Vzdálenosti!$D$128-Vzdálenosti!$D$128*IF('Tabulky jízd'!N$5&gt;0,"1","0")</f>
        <v>0</v>
      </c>
      <c r="P48" s="45">
        <f>2*'Tabulky jízd'!O$5*Vzdálenosti!$D$128-Vzdálenosti!$D$128*IF('Tabulky jízd'!O$5&gt;0,"1","0")</f>
        <v>3852.75</v>
      </c>
      <c r="Q48" s="45">
        <f>2*'Tabulky jízd'!P$5*Vzdálenosti!$D$128-Vzdálenosti!$D$128*IF('Tabulky jízd'!P$5&gt;0,"1","0")</f>
        <v>0</v>
      </c>
      <c r="R48" s="45">
        <f>2*'Tabulky jízd'!Q$5*Vzdálenosti!$D$128-Vzdálenosti!$D$128*IF('Tabulky jízd'!Q$5&gt;0,"1","0")</f>
        <v>0</v>
      </c>
      <c r="S48" s="45">
        <f>2*'Tabulky jízd'!R$5*Vzdálenosti!$D$128-Vzdálenosti!$D$128*IF('Tabulky jízd'!R$5&gt;0,"1","0")</f>
        <v>3852.75</v>
      </c>
      <c r="T48" s="45">
        <f>2*'Tabulky jízd'!S$5*Vzdálenosti!$D$128-Vzdálenosti!$D$128*IF('Tabulky jízd'!S$5&gt;0,"1","0")</f>
        <v>0</v>
      </c>
      <c r="U48" s="45">
        <f>2*'Tabulky jízd'!T$5*Vzdálenosti!$D$128-Vzdálenosti!$D$128*IF('Tabulky jízd'!T$5&gt;0,"1","0")</f>
        <v>0</v>
      </c>
      <c r="V48" s="45">
        <f>2*'Tabulky jízd'!U$5*Vzdálenosti!$D$128-Vzdálenosti!$D$128*IF('Tabulky jízd'!U$5&gt;0,"1","0")</f>
        <v>3852.75</v>
      </c>
      <c r="W48" s="45">
        <f>2*'Tabulky jízd'!V$5*Vzdálenosti!$D$128-Vzdálenosti!$D$128*IF('Tabulky jízd'!V$5&gt;0,"1","0")</f>
        <v>0</v>
      </c>
      <c r="X48" s="45">
        <f>2*'Tabulky jízd'!W$5*Vzdálenosti!$D$128-Vzdálenosti!$D$128*IF('Tabulky jízd'!W$5&gt;0,"1","0")</f>
        <v>0</v>
      </c>
      <c r="Y48" s="45">
        <f>2*'Tabulky jízd'!X$5*Vzdálenosti!$D$128-Vzdálenosti!$D$128*IF('Tabulky jízd'!X$5&gt;0,"1","0")</f>
        <v>3385.75</v>
      </c>
      <c r="Z48" s="45">
        <f>2*'Tabulky jízd'!Y$5*Vzdálenosti!$D$128-Vzdálenosti!$D$128*IF('Tabulky jízd'!Y$5&gt;0,"1","0")</f>
        <v>0</v>
      </c>
      <c r="AA48" s="45">
        <f>2*'Tabulky jízd'!Z$5*Vzdálenosti!$D$128-Vzdálenosti!$D$128*IF('Tabulky jízd'!Z$5&gt;0,"1","0")</f>
        <v>0</v>
      </c>
      <c r="AB48" s="45">
        <f>2*'Tabulky jízd'!AA$5*Vzdálenosti!$D$128-Vzdálenosti!$D$128*IF('Tabulky jízd'!AA$5&gt;0,"1","0")</f>
        <v>4319.75</v>
      </c>
      <c r="AC48" s="45">
        <f>2*'Tabulky jízd'!AB$5*Vzdálenosti!$D$128-Vzdálenosti!$D$128*IF('Tabulky jízd'!AB$5&gt;0,"1","0")</f>
        <v>0</v>
      </c>
      <c r="AD48" s="45">
        <f>2*'Tabulky jízd'!AC$5*Vzdálenosti!$D$128-Vzdálenosti!$D$128*IF('Tabulky jízd'!AC$5&gt;0,"1","0")</f>
        <v>0</v>
      </c>
      <c r="AE48" s="45">
        <f>2*'Tabulky jízd'!AD$5*Vzdálenosti!$D$128-Vzdálenosti!$D$128*IF('Tabulky jízd'!AD$5&gt;0,"1","0")</f>
        <v>4086.25</v>
      </c>
      <c r="AF48" s="45">
        <f>2*'Tabulky jízd'!AE$5*Vzdálenosti!$D$128-Vzdálenosti!$D$128*IF('Tabulky jízd'!AE$5&gt;0,"1","0")</f>
        <v>0</v>
      </c>
      <c r="AG48" s="45">
        <f>2*'Tabulky jízd'!AF$5*Vzdálenosti!$D$128-Vzdálenosti!$D$128*IF('Tabulky jízd'!AF$5&gt;0,"1","0")</f>
        <v>0</v>
      </c>
      <c r="AH48" s="45">
        <f>2*'Tabulky jízd'!AG$5*Vzdálenosti!$D$128-Vzdálenosti!$D$128*IF('Tabulky jízd'!AG$5&gt;0,"1","0")</f>
        <v>0</v>
      </c>
      <c r="AI48" s="45">
        <f>2*'Tabulky jízd'!AH$5*Vzdálenosti!$D$128-Vzdálenosti!$D$128*IF('Tabulky jízd'!AH$5&gt;0,"1","0")</f>
        <v>0</v>
      </c>
      <c r="AJ48" s="45">
        <f>2*'Tabulky jízd'!AI$5*Vzdálenosti!$D$128-Vzdálenosti!$D$128*IF('Tabulky jízd'!AI$5&gt;0,"1","0")</f>
        <v>0</v>
      </c>
      <c r="AK48" s="45">
        <f>2*'Tabulky jízd'!AJ$5*Vzdálenosti!$D$128-Vzdálenosti!$D$128*IF('Tabulky jízd'!AJ$5&gt;0,"1","0")</f>
        <v>2685.25</v>
      </c>
      <c r="AL48" s="45">
        <f>2*'Tabulky jízd'!AK$5*Vzdálenosti!$D$128-Vzdálenosti!$D$128*IF('Tabulky jízd'!AK$5&gt;0,"1","0")</f>
        <v>0</v>
      </c>
      <c r="AM48" s="45">
        <f>2*'Tabulky jízd'!AL$5*Vzdálenosti!$D$128-Vzdálenosti!$D$128*IF('Tabulky jízd'!AL$5&gt;0,"1","0")</f>
        <v>0</v>
      </c>
      <c r="AN48" s="45">
        <f>2*'Tabulky jízd'!AM$5*Vzdálenosti!$D$128-Vzdálenosti!$D$128*IF('Tabulky jízd'!AM$5&gt;0,"1","0")</f>
        <v>1751.25</v>
      </c>
      <c r="AO48" s="45">
        <f>2*'Tabulky jízd'!AN$5*Vzdálenosti!$D$128-Vzdálenosti!$D$128*IF('Tabulky jízd'!AN$5&gt;0,"1","0")</f>
        <v>0</v>
      </c>
      <c r="AP48" s="45">
        <f>2*'Tabulky jízd'!AO$5*Vzdálenosti!$D$128-Vzdálenosti!$D$128*IF('Tabulky jízd'!AO$5&gt;0,"1","0")</f>
        <v>0</v>
      </c>
      <c r="AQ48" s="45">
        <f>2*'Tabulky jízd'!AP$5*Vzdálenosti!$D$128-Vzdálenosti!$D$128*IF('Tabulky jízd'!AP$5&gt;0,"1","0")</f>
        <v>2685.25</v>
      </c>
      <c r="AR48" s="45">
        <f>2*'Tabulky jízd'!AQ$5*Vzdálenosti!$D$128-Vzdálenosti!$D$128*IF('Tabulky jízd'!AQ$5&gt;0,"1","0")</f>
        <v>0</v>
      </c>
      <c r="AS48" s="45">
        <f>2*'Tabulky jízd'!AR$5*Vzdálenosti!$D$128-Vzdálenosti!$D$128*IF('Tabulky jízd'!AR$5&gt;0,"1","0")</f>
        <v>0</v>
      </c>
      <c r="AT48" s="45">
        <f>2*'Tabulky jízd'!AS$5*Vzdálenosti!$D$128-Vzdálenosti!$D$128*IF('Tabulky jízd'!AS$5&gt;0,"1","0")</f>
        <v>2918.75</v>
      </c>
      <c r="AU48" s="45">
        <f>2*'Tabulky jízd'!AT$5*Vzdálenosti!$D$128-Vzdálenosti!$D$128*IF('Tabulky jízd'!AT$5&gt;0,"1","0")</f>
        <v>0</v>
      </c>
      <c r="AV48" s="45">
        <f>2*'Tabulky jízd'!AU$5*Vzdálenosti!$D$128-Vzdálenosti!$D$128*IF('Tabulky jízd'!AU$5&gt;0,"1","0")</f>
        <v>0</v>
      </c>
      <c r="AW48" s="45">
        <f>2*'Tabulky jízd'!AV$5*Vzdálenosti!$D$128-Vzdálenosti!$D$128*IF('Tabulky jízd'!AV$5&gt;0,"1","0")</f>
        <v>3385.75</v>
      </c>
      <c r="AX48" s="45">
        <f>2*'Tabulky jízd'!AW$5*Vzdálenosti!$D$128-Vzdálenosti!$D$128*IF('Tabulky jízd'!AW$5&gt;0,"1","0")</f>
        <v>0</v>
      </c>
      <c r="AY48" s="45">
        <f>2*'Tabulky jízd'!AX$5*Vzdálenosti!$D$128-Vzdálenosti!$D$128*IF('Tabulky jízd'!AX$5&gt;0,"1","0")</f>
        <v>0</v>
      </c>
      <c r="AZ48" s="45">
        <f>2*'Tabulky jízd'!AY$5*Vzdálenosti!$D$128-Vzdálenosti!$D$128*IF('Tabulky jízd'!AY$5&gt;0,"1","0")</f>
        <v>4086.25</v>
      </c>
      <c r="BA48" s="45">
        <f>2*'Tabulky jízd'!AZ$5*Vzdálenosti!$D$128-Vzdálenosti!$D$128*IF('Tabulky jízd'!AZ$5&gt;0,"1","0")</f>
        <v>0</v>
      </c>
      <c r="BB48" s="45">
        <f>2*'Tabulky jízd'!BA$5*Vzdálenosti!$D$128-Vzdálenosti!$D$128*IF('Tabulky jízd'!BA$5&gt;0,"1","0")</f>
        <v>0</v>
      </c>
      <c r="BC48" s="45">
        <f>2*'Tabulky jízd'!BB$5*Vzdálenosti!$D$128-Vzdálenosti!$D$128*IF('Tabulky jízd'!BB$5&gt;0,"1","0")</f>
        <v>3852.75</v>
      </c>
      <c r="BD48" s="45">
        <f>2*'Tabulky jízd'!BC$5*Vzdálenosti!$D$128-Vzdálenosti!$D$128*IF('Tabulky jízd'!BC$5&gt;0,"1","0")</f>
        <v>0</v>
      </c>
      <c r="BE48" s="45">
        <f>2*'Tabulky jízd'!BD$5*Vzdálenosti!$D$128-Vzdálenosti!$D$128*IF('Tabulky jízd'!BD$5&gt;0,"1","0")</f>
        <v>0</v>
      </c>
      <c r="BF48" s="45">
        <f>2*'Tabulky jízd'!BE$5*Vzdálenosti!$D$128-Vzdálenosti!$D$128*IF('Tabulky jízd'!BE$5&gt;0,"1","0")</f>
        <v>3619.25</v>
      </c>
      <c r="BG48" s="45">
        <f>2*'Tabulky jízd'!BF$5*Vzdálenosti!$D$128-Vzdálenosti!$D$128*IF('Tabulky jízd'!BF$5&gt;0,"1","0")</f>
        <v>0</v>
      </c>
      <c r="BH48" s="45">
        <f>2*'Tabulky jízd'!BG$5*Vzdálenosti!$D$128-Vzdálenosti!$D$128*IF('Tabulky jízd'!BG$5&gt;0,"1","0")</f>
        <v>0</v>
      </c>
      <c r="BI48" s="45">
        <f>2*'Tabulky jízd'!BH$5*Vzdálenosti!$D$128-Vzdálenosti!$D$128*IF('Tabulky jízd'!BH$5&gt;0,"1","0")</f>
        <v>2918.75</v>
      </c>
      <c r="BJ48" s="45">
        <f>2*'Tabulky jízd'!BI$5*Vzdálenosti!$D$128-Vzdálenosti!$D$128*IF('Tabulky jízd'!BI$5&gt;0,"1","0")</f>
        <v>0</v>
      </c>
      <c r="BK48" s="45">
        <f>2*'Tabulky jízd'!BJ$5*Vzdálenosti!$D$128-Vzdálenosti!$D$128*IF('Tabulky jízd'!BJ$5&gt;0,"1","0")</f>
        <v>0</v>
      </c>
      <c r="BL48" s="45">
        <f>2*'Tabulky jízd'!BK$5*Vzdálenosti!$D$128-Vzdálenosti!$D$128*IF('Tabulky jízd'!BK$5&gt;0,"1","0")</f>
        <v>3852.75</v>
      </c>
      <c r="BM48" s="45">
        <f>2*'Tabulky jízd'!BL$5*Vzdálenosti!$D$128-Vzdálenosti!$D$128*IF('Tabulky jízd'!BL$5&gt;0,"1","0")</f>
        <v>0</v>
      </c>
      <c r="BN48" s="45">
        <f>2*'Tabulky jízd'!BM$5*Vzdálenosti!$D$128-Vzdálenosti!$D$128*IF('Tabulky jízd'!BM$5&gt;0,"1","0")</f>
        <v>0</v>
      </c>
      <c r="BO48" s="45">
        <f>2*'Tabulky jízd'!BN$5*Vzdálenosti!$D$128-Vzdálenosti!$D$128*IF('Tabulky jízd'!BN$5&gt;0,"1","0")</f>
        <v>350.25</v>
      </c>
      <c r="BP48" s="45">
        <f>2*'Tabulky jízd'!BO$5*Vzdálenosti!$D$128-Vzdálenosti!$D$128*IF('Tabulky jízd'!BO$5&gt;0,"1","0")</f>
        <v>0</v>
      </c>
      <c r="BQ48" s="45">
        <f>2*'Tabulky jízd'!BP$5*Vzdálenosti!$D$128-Vzdálenosti!$D$128*IF('Tabulky jízd'!BP$5&gt;0,"1","0")</f>
        <v>0</v>
      </c>
      <c r="BR48" s="45">
        <f>2*'Tabulky jízd'!BQ$5*Vzdálenosti!$D$128-Vzdálenosti!$D$128*IF('Tabulky jízd'!BQ$5&gt;0,"1","0")</f>
        <v>3852.75</v>
      </c>
      <c r="BS48" s="45">
        <f>2*'Tabulky jízd'!BR$5*Vzdálenosti!$D$128-Vzdálenosti!$D$128*IF('Tabulky jízd'!BR$5&gt;0,"1","0")</f>
        <v>0</v>
      </c>
      <c r="BT48" s="45">
        <f>2*'Tabulky jízd'!BS$5*Vzdálenosti!$D$128-Vzdálenosti!$D$128*IF('Tabulky jízd'!BS$5&gt;0,"1","0")</f>
        <v>0</v>
      </c>
      <c r="BU48" s="45">
        <f>2*'Tabulky jízd'!BT$5*Vzdálenosti!$D$128-Vzdálenosti!$D$128*IF('Tabulky jízd'!BT$5&gt;0,"1","0")</f>
        <v>1751.25</v>
      </c>
      <c r="BV48" s="45">
        <f>2*'Tabulky jízd'!BU$5*Vzdálenosti!$D$128-Vzdálenosti!$D$128*IF('Tabulky jízd'!BU$5&gt;0,"1","0")</f>
        <v>0</v>
      </c>
      <c r="BW48" s="45">
        <f>2*'Tabulky jízd'!BV$5*Vzdálenosti!$D$128-Vzdálenosti!$D$128*IF('Tabulky jízd'!BV$5&gt;0,"1","0")</f>
        <v>0</v>
      </c>
      <c r="BX48" s="45">
        <f>2*'Tabulky jízd'!BW$5*Vzdálenosti!$D$128-Vzdálenosti!$D$128*IF('Tabulky jízd'!BW$5&gt;0,"1","0")</f>
        <v>2218.25</v>
      </c>
      <c r="BY48" s="45">
        <f>2*'Tabulky jízd'!BX$5*Vzdálenosti!$D$128-Vzdálenosti!$D$128*IF('Tabulky jízd'!BX$5&gt;0,"1","0")</f>
        <v>0</v>
      </c>
      <c r="BZ48" s="45">
        <f>2*'Tabulky jízd'!BY$5*Vzdálenosti!$D$128-Vzdálenosti!$D$128*IF('Tabulky jízd'!BY$5&gt;0,"1","0")</f>
        <v>0</v>
      </c>
      <c r="CA48" s="45">
        <f>2*'Tabulky jízd'!BZ$5*Vzdálenosti!$D$128-Vzdálenosti!$D$128*IF('Tabulky jízd'!BZ$5&gt;0,"1","0")</f>
        <v>4319.75</v>
      </c>
      <c r="CB48" s="45">
        <f>2*'Tabulky jízd'!CA$5*Vzdálenosti!$D$128-Vzdálenosti!$D$128*IF('Tabulky jízd'!CA$5&gt;0,"1","0")</f>
        <v>0</v>
      </c>
      <c r="CC48" s="45">
        <f>2*'Tabulky jízd'!CB$5*Vzdálenosti!$D$128-Vzdálenosti!$D$128*IF('Tabulky jízd'!CB$5&gt;0,"1","0")</f>
        <v>0</v>
      </c>
      <c r="CD48" s="45">
        <f>2*'Tabulky jízd'!CC$5*Vzdálenosti!$D$128-Vzdálenosti!$D$128*IF('Tabulky jízd'!CC$5&gt;0,"1","0")</f>
        <v>3852.75</v>
      </c>
      <c r="CE48" s="45">
        <f>2*'Tabulky jízd'!CD$5*Vzdálenosti!$D$128-Vzdálenosti!$D$128*IF('Tabulky jízd'!CD$5&gt;0,"1","0")</f>
        <v>0</v>
      </c>
      <c r="CF48" s="45">
        <f>2*'Tabulky jízd'!CE$5*Vzdálenosti!$D$128-Vzdálenosti!$D$128*IF('Tabulky jízd'!CE$5&gt;0,"1","0")</f>
        <v>0</v>
      </c>
      <c r="CG48" s="45">
        <f>2*'Tabulky jízd'!CF$5*Vzdálenosti!$D$128-Vzdálenosti!$D$128*IF('Tabulky jízd'!CF$5&gt;0,"1","0")</f>
        <v>3619.25</v>
      </c>
      <c r="CH48" s="45">
        <f>2*'Tabulky jízd'!CG$5*Vzdálenosti!$D$128-Vzdálenosti!$D$128*IF('Tabulky jízd'!CG$5&gt;0,"1","0")</f>
        <v>0</v>
      </c>
      <c r="CI48" s="45">
        <f>2*'Tabulky jízd'!CH$5*Vzdálenosti!$D$128-Vzdálenosti!$D$128*IF('Tabulky jízd'!CH$5&gt;0,"1","0")</f>
        <v>0</v>
      </c>
      <c r="CJ48" s="45">
        <f>2*'Tabulky jízd'!CI$5*Vzdálenosti!$D$128-Vzdálenosti!$D$128*IF('Tabulky jízd'!CI$5&gt;0,"1","0")</f>
        <v>1751.25</v>
      </c>
      <c r="CK48" s="45">
        <f>2*'Tabulky jízd'!CJ$5*Vzdálenosti!$D$128-Vzdálenosti!$D$128*IF('Tabulky jízd'!CJ$5&gt;0,"1","0")</f>
        <v>0</v>
      </c>
      <c r="CL48" s="45">
        <f>2*'Tabulky jízd'!CK$5*Vzdálenosti!$D$128-Vzdálenosti!$D$128*IF('Tabulky jízd'!CK$5&gt;0,"1","0")</f>
        <v>0</v>
      </c>
      <c r="CM48" s="45">
        <f>2*'Tabulky jízd'!CL$5*Vzdálenosti!$D$128-Vzdálenosti!$D$128*IF('Tabulky jízd'!CL$5&gt;0,"1","0")</f>
        <v>817.25</v>
      </c>
      <c r="CN48" s="45">
        <f>2*'Tabulky jízd'!CM$5*Vzdálenosti!$D$128-Vzdálenosti!$D$128*IF('Tabulky jízd'!CM$5&gt;0,"1","0")</f>
        <v>0</v>
      </c>
      <c r="CO48" s="45">
        <f>2*'Tabulky jízd'!CN$5*Vzdálenosti!$D$128-Vzdálenosti!$D$128*IF('Tabulky jízd'!CN$5&gt;0,"1","0")</f>
        <v>0</v>
      </c>
      <c r="CP48" s="45">
        <f>2*'Tabulky jízd'!CO$5*Vzdálenosti!$D$128-Vzdálenosti!$D$128*IF('Tabulky jízd'!CO$5&gt;0,"1","0")</f>
        <v>0</v>
      </c>
      <c r="CQ48" s="45">
        <f>2*'Tabulky jízd'!CP$5*Vzdálenosti!$D$128-Vzdálenosti!$D$128*IF('Tabulky jízd'!CP$5&gt;0,"1","0")</f>
        <v>0</v>
      </c>
      <c r="CR48" s="45">
        <f>2*'Tabulky jízd'!CQ$5*Vzdálenosti!$D$128-Vzdálenosti!$D$128*IF('Tabulky jízd'!CQ$5&gt;0,"1","0")</f>
        <v>0</v>
      </c>
      <c r="CS48" s="45">
        <f>2*'Tabulky jízd'!CR$5*Vzdálenosti!$D$128-Vzdálenosti!$D$128*IF('Tabulky jízd'!CR$5&gt;0,"1","0")</f>
        <v>1984.75</v>
      </c>
      <c r="CT48" s="45">
        <f>2*'Tabulky jízd'!CS$5*Vzdálenosti!$D$128-Vzdálenosti!$D$128*IF('Tabulky jízd'!CS$5&gt;0,"1","0")</f>
        <v>0</v>
      </c>
      <c r="CU48" s="45">
        <f>2*'Tabulky jízd'!CT$5*Vzdálenosti!$D$128-Vzdálenosti!$D$128*IF('Tabulky jízd'!CT$5&gt;0,"1","0")</f>
        <v>0</v>
      </c>
      <c r="CV48" s="45">
        <f>2*'Tabulky jízd'!CU$5*Vzdálenosti!$D$128-Vzdálenosti!$D$128*IF('Tabulky jízd'!CU$5&gt;0,"1","0")</f>
        <v>2685.25</v>
      </c>
      <c r="CW48" s="45">
        <f>2*'Tabulky jízd'!CV$5*Vzdálenosti!$D$128-Vzdálenosti!$D$128*IF('Tabulky jízd'!CV$5&gt;0,"1","0")</f>
        <v>0</v>
      </c>
      <c r="CX48" s="47">
        <f t="shared" si="10"/>
        <v>88379.75</v>
      </c>
      <c r="CY48" s="47" t="s">
        <v>64</v>
      </c>
      <c r="CZ48" s="28">
        <f>Vzdálenosti!$D$132</f>
        <v>36.257954975983843</v>
      </c>
      <c r="DA48" s="28">
        <f t="shared" si="11"/>
        <v>32044.689962887081</v>
      </c>
      <c r="DB48" s="224">
        <f>SUM(DA48:DA51)</f>
        <v>101206.11247666832</v>
      </c>
    </row>
    <row r="49" spans="1:106" s="15" customFormat="1" x14ac:dyDescent="0.25">
      <c r="A49" s="230"/>
      <c r="B49" s="45" t="s">
        <v>54</v>
      </c>
      <c r="C49" s="45" t="s">
        <v>4</v>
      </c>
      <c r="D49" s="135" t="s">
        <v>312</v>
      </c>
      <c r="E49" s="45" t="s">
        <v>60</v>
      </c>
      <c r="F49" s="45">
        <v>1</v>
      </c>
      <c r="G49" s="45"/>
      <c r="H49" s="47"/>
      <c r="I49" s="45">
        <f>2*'Tabulky jízd'!H$5*Vzdálenosti!$E$128-Vzdálenosti!$E$128*IF('Tabulky jízd'!H$5&gt;0,"1","0")</f>
        <v>0</v>
      </c>
      <c r="J49" s="45">
        <f>2*'Tabulky jízd'!I$5*Vzdálenosti!$E$128-Vzdálenosti!$E$128*IF('Tabulky jízd'!I$5&gt;0,"1","0")</f>
        <v>3699</v>
      </c>
      <c r="K49" s="45">
        <f>2*'Tabulky jízd'!J$5*Vzdálenosti!$E$128-Vzdálenosti!$E$128*IF('Tabulky jízd'!J$5&gt;0,"1","0")</f>
        <v>0</v>
      </c>
      <c r="L49" s="45">
        <f>2*'Tabulky jízd'!K$5*Vzdálenosti!$E$128-Vzdálenosti!$E$128*IF('Tabulky jízd'!K$5&gt;0,"1","0")</f>
        <v>0</v>
      </c>
      <c r="M49" s="45">
        <f>2*'Tabulky jízd'!L$5*Vzdálenosti!$E$128-Vzdálenosti!$E$128*IF('Tabulky jízd'!L$5&gt;0,"1","0")</f>
        <v>3425</v>
      </c>
      <c r="N49" s="45">
        <f>2*'Tabulky jízd'!M$5*Vzdálenosti!$E$128-Vzdálenosti!$E$128*IF('Tabulky jízd'!M$5&gt;0,"1","0")</f>
        <v>0</v>
      </c>
      <c r="O49" s="45">
        <f>2*'Tabulky jízd'!N$5*Vzdálenosti!$E$128-Vzdálenosti!$E$128*IF('Tabulky jízd'!N$5&gt;0,"1","0")</f>
        <v>0</v>
      </c>
      <c r="P49" s="45">
        <f>2*'Tabulky jízd'!O$5*Vzdálenosti!$E$128-Vzdálenosti!$E$128*IF('Tabulky jízd'!O$5&gt;0,"1","0")</f>
        <v>4521</v>
      </c>
      <c r="Q49" s="45">
        <f>2*'Tabulky jízd'!P$5*Vzdálenosti!$E$128-Vzdálenosti!$E$128*IF('Tabulky jízd'!P$5&gt;0,"1","0")</f>
        <v>0</v>
      </c>
      <c r="R49" s="45">
        <f>2*'Tabulky jízd'!Q$5*Vzdálenosti!$E$128-Vzdálenosti!$E$128*IF('Tabulky jízd'!Q$5&gt;0,"1","0")</f>
        <v>0</v>
      </c>
      <c r="S49" s="45">
        <f>2*'Tabulky jízd'!R$5*Vzdálenosti!$E$128-Vzdálenosti!$E$128*IF('Tabulky jízd'!R$5&gt;0,"1","0")</f>
        <v>4521</v>
      </c>
      <c r="T49" s="45">
        <f>2*'Tabulky jízd'!S$5*Vzdálenosti!$E$128-Vzdálenosti!$E$128*IF('Tabulky jízd'!S$5&gt;0,"1","0")</f>
        <v>0</v>
      </c>
      <c r="U49" s="45">
        <f>2*'Tabulky jízd'!T$5*Vzdálenosti!$E$128-Vzdálenosti!$E$128*IF('Tabulky jízd'!T$5&gt;0,"1","0")</f>
        <v>0</v>
      </c>
      <c r="V49" s="45">
        <f>2*'Tabulky jízd'!U$5*Vzdálenosti!$E$128-Vzdálenosti!$E$128*IF('Tabulky jízd'!U$5&gt;0,"1","0")</f>
        <v>4521</v>
      </c>
      <c r="W49" s="45">
        <f>2*'Tabulky jízd'!V$5*Vzdálenosti!$E$128-Vzdálenosti!$E$128*IF('Tabulky jízd'!V$5&gt;0,"1","0")</f>
        <v>0</v>
      </c>
      <c r="X49" s="45">
        <f>2*'Tabulky jízd'!W$5*Vzdálenosti!$E$128-Vzdálenosti!$E$128*IF('Tabulky jízd'!W$5&gt;0,"1","0")</f>
        <v>0</v>
      </c>
      <c r="Y49" s="45">
        <f>2*'Tabulky jízd'!X$5*Vzdálenosti!$E$128-Vzdálenosti!$E$128*IF('Tabulky jízd'!X$5&gt;0,"1","0")</f>
        <v>3973</v>
      </c>
      <c r="Z49" s="45">
        <f>2*'Tabulky jízd'!Y$5*Vzdálenosti!$E$128-Vzdálenosti!$E$128*IF('Tabulky jízd'!Y$5&gt;0,"1","0")</f>
        <v>0</v>
      </c>
      <c r="AA49" s="45">
        <f>2*'Tabulky jízd'!Z$5*Vzdálenosti!$E$128-Vzdálenosti!$E$128*IF('Tabulky jízd'!Z$5&gt;0,"1","0")</f>
        <v>0</v>
      </c>
      <c r="AB49" s="45">
        <f>2*'Tabulky jízd'!AA$5*Vzdálenosti!$E$128-Vzdálenosti!$E$128*IF('Tabulky jízd'!AA$5&gt;0,"1","0")</f>
        <v>5069</v>
      </c>
      <c r="AC49" s="45">
        <f>2*'Tabulky jízd'!AB$5*Vzdálenosti!$E$128-Vzdálenosti!$E$128*IF('Tabulky jízd'!AB$5&gt;0,"1","0")</f>
        <v>0</v>
      </c>
      <c r="AD49" s="45">
        <f>2*'Tabulky jízd'!AC$5*Vzdálenosti!$E$128-Vzdálenosti!$E$128*IF('Tabulky jízd'!AC$5&gt;0,"1","0")</f>
        <v>0</v>
      </c>
      <c r="AE49" s="45">
        <f>2*'Tabulky jízd'!AD$5*Vzdálenosti!$E$128-Vzdálenosti!$E$128*IF('Tabulky jízd'!AD$5&gt;0,"1","0")</f>
        <v>4795</v>
      </c>
      <c r="AF49" s="45">
        <f>2*'Tabulky jízd'!AE$5*Vzdálenosti!$E$128-Vzdálenosti!$E$128*IF('Tabulky jízd'!AE$5&gt;0,"1","0")</f>
        <v>0</v>
      </c>
      <c r="AG49" s="45">
        <f>2*'Tabulky jízd'!AF$5*Vzdálenosti!$E$128-Vzdálenosti!$E$128*IF('Tabulky jízd'!AF$5&gt;0,"1","0")</f>
        <v>0</v>
      </c>
      <c r="AH49" s="45">
        <f>2*'Tabulky jízd'!AG$5*Vzdálenosti!$E$128-Vzdálenosti!$E$128*IF('Tabulky jízd'!AG$5&gt;0,"1","0")</f>
        <v>0</v>
      </c>
      <c r="AI49" s="45">
        <f>2*'Tabulky jízd'!AH$5*Vzdálenosti!$E$128-Vzdálenosti!$E$128*IF('Tabulky jízd'!AH$5&gt;0,"1","0")</f>
        <v>0</v>
      </c>
      <c r="AJ49" s="45">
        <f>2*'Tabulky jízd'!AI$5*Vzdálenosti!$E$128-Vzdálenosti!$E$128*IF('Tabulky jízd'!AI$5&gt;0,"1","0")</f>
        <v>0</v>
      </c>
      <c r="AK49" s="45">
        <f>2*'Tabulky jízd'!AJ$5*Vzdálenosti!$E$128-Vzdálenosti!$E$128*IF('Tabulky jízd'!AJ$5&gt;0,"1","0")</f>
        <v>3151</v>
      </c>
      <c r="AL49" s="45">
        <f>2*'Tabulky jízd'!AK$5*Vzdálenosti!$E$128-Vzdálenosti!$E$128*IF('Tabulky jízd'!AK$5&gt;0,"1","0")</f>
        <v>0</v>
      </c>
      <c r="AM49" s="45">
        <f>2*'Tabulky jízd'!AL$5*Vzdálenosti!$E$128-Vzdálenosti!$E$128*IF('Tabulky jízd'!AL$5&gt;0,"1","0")</f>
        <v>0</v>
      </c>
      <c r="AN49" s="45">
        <f>2*'Tabulky jízd'!AM$5*Vzdálenosti!$E$128-Vzdálenosti!$E$128*IF('Tabulky jízd'!AM$5&gt;0,"1","0")</f>
        <v>2055</v>
      </c>
      <c r="AO49" s="45">
        <f>2*'Tabulky jízd'!AN$5*Vzdálenosti!$E$128-Vzdálenosti!$E$128*IF('Tabulky jízd'!AN$5&gt;0,"1","0")</f>
        <v>0</v>
      </c>
      <c r="AP49" s="45">
        <f>2*'Tabulky jízd'!AO$5*Vzdálenosti!$E$128-Vzdálenosti!$E$128*IF('Tabulky jízd'!AO$5&gt;0,"1","0")</f>
        <v>0</v>
      </c>
      <c r="AQ49" s="45">
        <f>2*'Tabulky jízd'!AP$5*Vzdálenosti!$E$128-Vzdálenosti!$E$128*IF('Tabulky jízd'!AP$5&gt;0,"1","0")</f>
        <v>3151</v>
      </c>
      <c r="AR49" s="45">
        <f>2*'Tabulky jízd'!AQ$5*Vzdálenosti!$E$128-Vzdálenosti!$E$128*IF('Tabulky jízd'!AQ$5&gt;0,"1","0")</f>
        <v>0</v>
      </c>
      <c r="AS49" s="45">
        <f>2*'Tabulky jízd'!AR$5*Vzdálenosti!$E$128-Vzdálenosti!$E$128*IF('Tabulky jízd'!AR$5&gt;0,"1","0")</f>
        <v>0</v>
      </c>
      <c r="AT49" s="45">
        <f>2*'Tabulky jízd'!AS$5*Vzdálenosti!$E$128-Vzdálenosti!$E$128*IF('Tabulky jízd'!AS$5&gt;0,"1","0")</f>
        <v>3425</v>
      </c>
      <c r="AU49" s="45">
        <f>2*'Tabulky jízd'!AT$5*Vzdálenosti!$E$128-Vzdálenosti!$E$128*IF('Tabulky jízd'!AT$5&gt;0,"1","0")</f>
        <v>0</v>
      </c>
      <c r="AV49" s="45">
        <f>2*'Tabulky jízd'!AU$5*Vzdálenosti!$E$128-Vzdálenosti!$E$128*IF('Tabulky jízd'!AU$5&gt;0,"1","0")</f>
        <v>0</v>
      </c>
      <c r="AW49" s="45">
        <f>2*'Tabulky jízd'!AV$5*Vzdálenosti!$E$128-Vzdálenosti!$E$128*IF('Tabulky jízd'!AV$5&gt;0,"1","0")</f>
        <v>3973</v>
      </c>
      <c r="AX49" s="45">
        <f>2*'Tabulky jízd'!AW$5*Vzdálenosti!$E$128-Vzdálenosti!$E$128*IF('Tabulky jízd'!AW$5&gt;0,"1","0")</f>
        <v>0</v>
      </c>
      <c r="AY49" s="45">
        <f>2*'Tabulky jízd'!AX$5*Vzdálenosti!$E$128-Vzdálenosti!$E$128*IF('Tabulky jízd'!AX$5&gt;0,"1","0")</f>
        <v>0</v>
      </c>
      <c r="AZ49" s="45">
        <f>2*'Tabulky jízd'!AY$5*Vzdálenosti!$E$128-Vzdálenosti!$E$128*IF('Tabulky jízd'!AY$5&gt;0,"1","0")</f>
        <v>4795</v>
      </c>
      <c r="BA49" s="45">
        <f>2*'Tabulky jízd'!AZ$5*Vzdálenosti!$E$128-Vzdálenosti!$E$128*IF('Tabulky jízd'!AZ$5&gt;0,"1","0")</f>
        <v>0</v>
      </c>
      <c r="BB49" s="45">
        <f>2*'Tabulky jízd'!BA$5*Vzdálenosti!$E$128-Vzdálenosti!$E$128*IF('Tabulky jízd'!BA$5&gt;0,"1","0")</f>
        <v>0</v>
      </c>
      <c r="BC49" s="45">
        <f>2*'Tabulky jízd'!BB$5*Vzdálenosti!$E$128-Vzdálenosti!$E$128*IF('Tabulky jízd'!BB$5&gt;0,"1","0")</f>
        <v>4521</v>
      </c>
      <c r="BD49" s="45">
        <f>2*'Tabulky jízd'!BC$5*Vzdálenosti!$E$128-Vzdálenosti!$E$128*IF('Tabulky jízd'!BC$5&gt;0,"1","0")</f>
        <v>0</v>
      </c>
      <c r="BE49" s="45">
        <f>2*'Tabulky jízd'!BD$5*Vzdálenosti!$E$128-Vzdálenosti!$E$128*IF('Tabulky jízd'!BD$5&gt;0,"1","0")</f>
        <v>0</v>
      </c>
      <c r="BF49" s="45">
        <f>2*'Tabulky jízd'!BE$5*Vzdálenosti!$E$128-Vzdálenosti!$E$128*IF('Tabulky jízd'!BE$5&gt;0,"1","0")</f>
        <v>4247</v>
      </c>
      <c r="BG49" s="45">
        <f>2*'Tabulky jízd'!BF$5*Vzdálenosti!$E$128-Vzdálenosti!$E$128*IF('Tabulky jízd'!BF$5&gt;0,"1","0")</f>
        <v>0</v>
      </c>
      <c r="BH49" s="45">
        <f>2*'Tabulky jízd'!BG$5*Vzdálenosti!$E$128-Vzdálenosti!$E$128*IF('Tabulky jízd'!BG$5&gt;0,"1","0")</f>
        <v>0</v>
      </c>
      <c r="BI49" s="45">
        <f>2*'Tabulky jízd'!BH$5*Vzdálenosti!$E$128-Vzdálenosti!$E$128*IF('Tabulky jízd'!BH$5&gt;0,"1","0")</f>
        <v>3425</v>
      </c>
      <c r="BJ49" s="45">
        <f>2*'Tabulky jízd'!BI$5*Vzdálenosti!$E$128-Vzdálenosti!$E$128*IF('Tabulky jízd'!BI$5&gt;0,"1","0")</f>
        <v>0</v>
      </c>
      <c r="BK49" s="45">
        <f>2*'Tabulky jízd'!BJ$5*Vzdálenosti!$E$128-Vzdálenosti!$E$128*IF('Tabulky jízd'!BJ$5&gt;0,"1","0")</f>
        <v>0</v>
      </c>
      <c r="BL49" s="45">
        <f>2*'Tabulky jízd'!BK$5*Vzdálenosti!$E$128-Vzdálenosti!$E$128*IF('Tabulky jízd'!BK$5&gt;0,"1","0")</f>
        <v>4521</v>
      </c>
      <c r="BM49" s="45">
        <f>2*'Tabulky jízd'!BL$5*Vzdálenosti!$E$128-Vzdálenosti!$E$128*IF('Tabulky jízd'!BL$5&gt;0,"1","0")</f>
        <v>0</v>
      </c>
      <c r="BN49" s="45">
        <f>2*'Tabulky jízd'!BM$5*Vzdálenosti!$E$128-Vzdálenosti!$E$128*IF('Tabulky jízd'!BM$5&gt;0,"1","0")</f>
        <v>0</v>
      </c>
      <c r="BO49" s="45">
        <f>2*'Tabulky jízd'!BN$5*Vzdálenosti!$E$128-Vzdálenosti!$E$128*IF('Tabulky jízd'!BN$5&gt;0,"1","0")</f>
        <v>411</v>
      </c>
      <c r="BP49" s="45">
        <f>2*'Tabulky jízd'!BO$5*Vzdálenosti!$E$128-Vzdálenosti!$E$128*IF('Tabulky jízd'!BO$5&gt;0,"1","0")</f>
        <v>0</v>
      </c>
      <c r="BQ49" s="45">
        <f>2*'Tabulky jízd'!BP$5*Vzdálenosti!$E$128-Vzdálenosti!$E$128*IF('Tabulky jízd'!BP$5&gt;0,"1","0")</f>
        <v>0</v>
      </c>
      <c r="BR49" s="45">
        <f>2*'Tabulky jízd'!BQ$5*Vzdálenosti!$E$128-Vzdálenosti!$E$128*IF('Tabulky jízd'!BQ$5&gt;0,"1","0")</f>
        <v>4521</v>
      </c>
      <c r="BS49" s="45">
        <f>2*'Tabulky jízd'!BR$5*Vzdálenosti!$E$128-Vzdálenosti!$E$128*IF('Tabulky jízd'!BR$5&gt;0,"1","0")</f>
        <v>0</v>
      </c>
      <c r="BT49" s="45">
        <f>2*'Tabulky jízd'!BS$5*Vzdálenosti!$E$128-Vzdálenosti!$E$128*IF('Tabulky jízd'!BS$5&gt;0,"1","0")</f>
        <v>0</v>
      </c>
      <c r="BU49" s="45">
        <f>2*'Tabulky jízd'!BT$5*Vzdálenosti!$E$128-Vzdálenosti!$E$128*IF('Tabulky jízd'!BT$5&gt;0,"1","0")</f>
        <v>2055</v>
      </c>
      <c r="BV49" s="45">
        <f>2*'Tabulky jízd'!BU$5*Vzdálenosti!$E$128-Vzdálenosti!$E$128*IF('Tabulky jízd'!BU$5&gt;0,"1","0")</f>
        <v>0</v>
      </c>
      <c r="BW49" s="45">
        <f>2*'Tabulky jízd'!BV$5*Vzdálenosti!$E$128-Vzdálenosti!$E$128*IF('Tabulky jízd'!BV$5&gt;0,"1","0")</f>
        <v>0</v>
      </c>
      <c r="BX49" s="45">
        <f>2*'Tabulky jízd'!BW$5*Vzdálenosti!$E$128-Vzdálenosti!$E$128*IF('Tabulky jízd'!BW$5&gt;0,"1","0")</f>
        <v>2603</v>
      </c>
      <c r="BY49" s="45">
        <f>2*'Tabulky jízd'!BX$5*Vzdálenosti!$E$128-Vzdálenosti!$E$128*IF('Tabulky jízd'!BX$5&gt;0,"1","0")</f>
        <v>0</v>
      </c>
      <c r="BZ49" s="45">
        <f>2*'Tabulky jízd'!BY$5*Vzdálenosti!$E$128-Vzdálenosti!$E$128*IF('Tabulky jízd'!BY$5&gt;0,"1","0")</f>
        <v>0</v>
      </c>
      <c r="CA49" s="45">
        <f>2*'Tabulky jízd'!BZ$5*Vzdálenosti!$E$128-Vzdálenosti!$E$128*IF('Tabulky jízd'!BZ$5&gt;0,"1","0")</f>
        <v>5069</v>
      </c>
      <c r="CB49" s="45">
        <f>2*'Tabulky jízd'!CA$5*Vzdálenosti!$E$128-Vzdálenosti!$E$128*IF('Tabulky jízd'!CA$5&gt;0,"1","0")</f>
        <v>0</v>
      </c>
      <c r="CC49" s="45">
        <f>2*'Tabulky jízd'!CB$5*Vzdálenosti!$E$128-Vzdálenosti!$E$128*IF('Tabulky jízd'!CB$5&gt;0,"1","0")</f>
        <v>0</v>
      </c>
      <c r="CD49" s="45">
        <f>2*'Tabulky jízd'!CC$5*Vzdálenosti!$E$128-Vzdálenosti!$E$128*IF('Tabulky jízd'!CC$5&gt;0,"1","0")</f>
        <v>4521</v>
      </c>
      <c r="CE49" s="45">
        <f>2*'Tabulky jízd'!CD$5*Vzdálenosti!$E$128-Vzdálenosti!$E$128*IF('Tabulky jízd'!CD$5&gt;0,"1","0")</f>
        <v>0</v>
      </c>
      <c r="CF49" s="45">
        <f>2*'Tabulky jízd'!CE$5*Vzdálenosti!$E$128-Vzdálenosti!$E$128*IF('Tabulky jízd'!CE$5&gt;0,"1","0")</f>
        <v>0</v>
      </c>
      <c r="CG49" s="45">
        <f>2*'Tabulky jízd'!CF$5*Vzdálenosti!$E$128-Vzdálenosti!$E$128*IF('Tabulky jízd'!CF$5&gt;0,"1","0")</f>
        <v>4247</v>
      </c>
      <c r="CH49" s="45">
        <f>2*'Tabulky jízd'!CG$5*Vzdálenosti!$E$128-Vzdálenosti!$E$128*IF('Tabulky jízd'!CG$5&gt;0,"1","0")</f>
        <v>0</v>
      </c>
      <c r="CI49" s="45">
        <f>2*'Tabulky jízd'!CH$5*Vzdálenosti!$E$128-Vzdálenosti!$E$128*IF('Tabulky jízd'!CH$5&gt;0,"1","0")</f>
        <v>0</v>
      </c>
      <c r="CJ49" s="45">
        <f>2*'Tabulky jízd'!CI$5*Vzdálenosti!$E$128-Vzdálenosti!$E$128*IF('Tabulky jízd'!CI$5&gt;0,"1","0")</f>
        <v>2055</v>
      </c>
      <c r="CK49" s="45">
        <f>2*'Tabulky jízd'!CJ$5*Vzdálenosti!$E$128-Vzdálenosti!$E$128*IF('Tabulky jízd'!CJ$5&gt;0,"1","0")</f>
        <v>0</v>
      </c>
      <c r="CL49" s="45">
        <f>2*'Tabulky jízd'!CK$5*Vzdálenosti!$E$128-Vzdálenosti!$E$128*IF('Tabulky jízd'!CK$5&gt;0,"1","0")</f>
        <v>0</v>
      </c>
      <c r="CM49" s="45">
        <f>2*'Tabulky jízd'!CL$5*Vzdálenosti!$E$128-Vzdálenosti!$E$128*IF('Tabulky jízd'!CL$5&gt;0,"1","0")</f>
        <v>959</v>
      </c>
      <c r="CN49" s="45">
        <f>2*'Tabulky jízd'!CM$5*Vzdálenosti!$E$128-Vzdálenosti!$E$128*IF('Tabulky jízd'!CM$5&gt;0,"1","0")</f>
        <v>0</v>
      </c>
      <c r="CO49" s="45">
        <f>2*'Tabulky jízd'!CN$5*Vzdálenosti!$E$128-Vzdálenosti!$E$128*IF('Tabulky jízd'!CN$5&gt;0,"1","0")</f>
        <v>0</v>
      </c>
      <c r="CP49" s="45">
        <f>2*'Tabulky jízd'!CO$5*Vzdálenosti!$E$128-Vzdálenosti!$E$128*IF('Tabulky jízd'!CO$5&gt;0,"1","0")</f>
        <v>0</v>
      </c>
      <c r="CQ49" s="45">
        <f>2*'Tabulky jízd'!CP$5*Vzdálenosti!$E$128-Vzdálenosti!$E$128*IF('Tabulky jízd'!CP$5&gt;0,"1","0")</f>
        <v>0</v>
      </c>
      <c r="CR49" s="45">
        <f>2*'Tabulky jízd'!CQ$5*Vzdálenosti!$E$128-Vzdálenosti!$E$128*IF('Tabulky jízd'!CQ$5&gt;0,"1","0")</f>
        <v>0</v>
      </c>
      <c r="CS49" s="45">
        <f>2*'Tabulky jízd'!CR$5*Vzdálenosti!$E$128-Vzdálenosti!$E$128*IF('Tabulky jízd'!CR$5&gt;0,"1","0")</f>
        <v>2329</v>
      </c>
      <c r="CT49" s="45">
        <f>2*'Tabulky jízd'!CS$5*Vzdálenosti!$E$128-Vzdálenosti!$E$128*IF('Tabulky jízd'!CS$5&gt;0,"1","0")</f>
        <v>0</v>
      </c>
      <c r="CU49" s="45">
        <f>2*'Tabulky jízd'!CT$5*Vzdálenosti!$E$128-Vzdálenosti!$E$128*IF('Tabulky jízd'!CT$5&gt;0,"1","0")</f>
        <v>0</v>
      </c>
      <c r="CV49" s="45">
        <f>2*'Tabulky jízd'!CU$5*Vzdálenosti!$E$128-Vzdálenosti!$E$128*IF('Tabulky jízd'!CU$5&gt;0,"1","0")</f>
        <v>3151</v>
      </c>
      <c r="CW49" s="45">
        <f>2*'Tabulky jízd'!CV$5*Vzdálenosti!$E$128-Vzdálenosti!$E$128*IF('Tabulky jízd'!CV$5&gt;0,"1","0")</f>
        <v>0</v>
      </c>
      <c r="CX49" s="47">
        <f t="shared" si="10"/>
        <v>103709</v>
      </c>
      <c r="CY49" s="47" t="s">
        <v>54</v>
      </c>
      <c r="CZ49" s="28">
        <f>Vzdálenosti!$E$132</f>
        <v>40.507762831419946</v>
      </c>
      <c r="DA49" s="28">
        <f t="shared" si="11"/>
        <v>42010.19575483731</v>
      </c>
      <c r="DB49" s="224"/>
    </row>
    <row r="50" spans="1:106" s="15" customFormat="1" x14ac:dyDescent="0.25">
      <c r="A50" s="230"/>
      <c r="B50" s="45" t="s">
        <v>54</v>
      </c>
      <c r="C50" s="45" t="s">
        <v>4</v>
      </c>
      <c r="D50" s="135" t="s">
        <v>312</v>
      </c>
      <c r="E50" s="45" t="s">
        <v>60</v>
      </c>
      <c r="F50" s="45">
        <v>1</v>
      </c>
      <c r="G50" s="45"/>
      <c r="H50" s="47"/>
      <c r="I50" s="45">
        <f>2*'Tabulky jízd'!H$5*Vzdálenosti!$F$128-Vzdálenosti!$F$128*IF('Tabulky jízd'!H$5&gt;0,"1","0")</f>
        <v>0</v>
      </c>
      <c r="J50" s="45">
        <f>2*'Tabulky jízd'!I$5*Vzdálenosti!$F$128-Vzdálenosti!$F$128*IF('Tabulky jízd'!I$5&gt;0,"1","0")</f>
        <v>4063.5</v>
      </c>
      <c r="K50" s="45">
        <f>2*'Tabulky jízd'!J$5*Vzdálenosti!$F$128-Vzdálenosti!$F$128*IF('Tabulky jízd'!J$5&gt;0,"1","0")</f>
        <v>0</v>
      </c>
      <c r="L50" s="45">
        <f>2*'Tabulky jízd'!K$5*Vzdálenosti!$F$128-Vzdálenosti!$F$128*IF('Tabulky jízd'!K$5&gt;0,"1","0")</f>
        <v>0</v>
      </c>
      <c r="M50" s="45">
        <f>2*'Tabulky jízd'!L$5*Vzdálenosti!$F$128-Vzdálenosti!$F$128*IF('Tabulky jízd'!L$5&gt;0,"1","0")</f>
        <v>3762.5</v>
      </c>
      <c r="N50" s="45">
        <f>2*'Tabulky jízd'!M$5*Vzdálenosti!$F$128-Vzdálenosti!$F$128*IF('Tabulky jízd'!M$5&gt;0,"1","0")</f>
        <v>0</v>
      </c>
      <c r="O50" s="45">
        <f>2*'Tabulky jízd'!N$5*Vzdálenosti!$F$128-Vzdálenosti!$F$128*IF('Tabulky jízd'!N$5&gt;0,"1","0")</f>
        <v>0</v>
      </c>
      <c r="P50" s="45">
        <f>2*'Tabulky jízd'!O$5*Vzdálenosti!$F$128-Vzdálenosti!$F$128*IF('Tabulky jízd'!O$5&gt;0,"1","0")</f>
        <v>4966.5</v>
      </c>
      <c r="Q50" s="45">
        <f>2*'Tabulky jízd'!P$5*Vzdálenosti!$F$128-Vzdálenosti!$F$128*IF('Tabulky jízd'!P$5&gt;0,"1","0")</f>
        <v>0</v>
      </c>
      <c r="R50" s="45">
        <f>2*'Tabulky jízd'!Q$5*Vzdálenosti!$F$128-Vzdálenosti!$F$128*IF('Tabulky jízd'!Q$5&gt;0,"1","0")</f>
        <v>0</v>
      </c>
      <c r="S50" s="45">
        <f>2*'Tabulky jízd'!R$5*Vzdálenosti!$F$128-Vzdálenosti!$F$128*IF('Tabulky jízd'!R$5&gt;0,"1","0")</f>
        <v>4966.5</v>
      </c>
      <c r="T50" s="45">
        <f>2*'Tabulky jízd'!S$5*Vzdálenosti!$F$128-Vzdálenosti!$F$128*IF('Tabulky jízd'!S$5&gt;0,"1","0")</f>
        <v>0</v>
      </c>
      <c r="U50" s="45">
        <f>2*'Tabulky jízd'!T$5*Vzdálenosti!$F$128-Vzdálenosti!$F$128*IF('Tabulky jízd'!T$5&gt;0,"1","0")</f>
        <v>0</v>
      </c>
      <c r="V50" s="45">
        <f>2*'Tabulky jízd'!U$5*Vzdálenosti!$F$128-Vzdálenosti!$F$128*IF('Tabulky jízd'!U$5&gt;0,"1","0")</f>
        <v>4966.5</v>
      </c>
      <c r="W50" s="45">
        <f>2*'Tabulky jízd'!V$5*Vzdálenosti!$F$128-Vzdálenosti!$F$128*IF('Tabulky jízd'!V$5&gt;0,"1","0")</f>
        <v>0</v>
      </c>
      <c r="X50" s="45">
        <f>2*'Tabulky jízd'!W$5*Vzdálenosti!$F$128-Vzdálenosti!$F$128*IF('Tabulky jízd'!W$5&gt;0,"1","0")</f>
        <v>0</v>
      </c>
      <c r="Y50" s="45">
        <f>2*'Tabulky jízd'!X$5*Vzdálenosti!$F$128-Vzdálenosti!$F$128*IF('Tabulky jízd'!X$5&gt;0,"1","0")</f>
        <v>4364.5</v>
      </c>
      <c r="Z50" s="45">
        <f>2*'Tabulky jízd'!Y$5*Vzdálenosti!$F$128-Vzdálenosti!$F$128*IF('Tabulky jízd'!Y$5&gt;0,"1","0")</f>
        <v>0</v>
      </c>
      <c r="AA50" s="45">
        <f>2*'Tabulky jízd'!Z$5*Vzdálenosti!$F$128-Vzdálenosti!$F$128*IF('Tabulky jízd'!Z$5&gt;0,"1","0")</f>
        <v>0</v>
      </c>
      <c r="AB50" s="45">
        <f>2*'Tabulky jízd'!AA$5*Vzdálenosti!$F$128-Vzdálenosti!$F$128*IF('Tabulky jízd'!AA$5&gt;0,"1","0")</f>
        <v>5568.5</v>
      </c>
      <c r="AC50" s="45">
        <f>2*'Tabulky jízd'!AB$5*Vzdálenosti!$F$128-Vzdálenosti!$F$128*IF('Tabulky jízd'!AB$5&gt;0,"1","0")</f>
        <v>0</v>
      </c>
      <c r="AD50" s="45">
        <f>2*'Tabulky jízd'!AC$5*Vzdálenosti!$F$128-Vzdálenosti!$F$128*IF('Tabulky jízd'!AC$5&gt;0,"1","0")</f>
        <v>0</v>
      </c>
      <c r="AE50" s="45">
        <f>2*'Tabulky jízd'!AD$5*Vzdálenosti!$F$128-Vzdálenosti!$F$128*IF('Tabulky jízd'!AD$5&gt;0,"1","0")</f>
        <v>5267.5</v>
      </c>
      <c r="AF50" s="45">
        <f>2*'Tabulky jízd'!AE$5*Vzdálenosti!$F$128-Vzdálenosti!$F$128*IF('Tabulky jízd'!AE$5&gt;0,"1","0")</f>
        <v>0</v>
      </c>
      <c r="AG50" s="45">
        <f>2*'Tabulky jízd'!AF$5*Vzdálenosti!$F$128-Vzdálenosti!$F$128*IF('Tabulky jízd'!AF$5&gt;0,"1","0")</f>
        <v>0</v>
      </c>
      <c r="AH50" s="45">
        <f>2*'Tabulky jízd'!AG$5*Vzdálenosti!$F$128-Vzdálenosti!$F$128*IF('Tabulky jízd'!AG$5&gt;0,"1","0")</f>
        <v>0</v>
      </c>
      <c r="AI50" s="45">
        <f>2*'Tabulky jízd'!AH$5*Vzdálenosti!$F$128-Vzdálenosti!$F$128*IF('Tabulky jízd'!AH$5&gt;0,"1","0")</f>
        <v>0</v>
      </c>
      <c r="AJ50" s="45">
        <f>2*'Tabulky jízd'!AI$5*Vzdálenosti!$F$128-Vzdálenosti!$F$128*IF('Tabulky jízd'!AI$5&gt;0,"1","0")</f>
        <v>0</v>
      </c>
      <c r="AK50" s="45">
        <f>2*'Tabulky jízd'!AJ$5*Vzdálenosti!$F$128-Vzdálenosti!$F$128*IF('Tabulky jízd'!AJ$5&gt;0,"1","0")</f>
        <v>3461.5</v>
      </c>
      <c r="AL50" s="45">
        <f>2*'Tabulky jízd'!AK$5*Vzdálenosti!$F$128-Vzdálenosti!$F$128*IF('Tabulky jízd'!AK$5&gt;0,"1","0")</f>
        <v>0</v>
      </c>
      <c r="AM50" s="45">
        <f>2*'Tabulky jízd'!AL$5*Vzdálenosti!$F$128-Vzdálenosti!$F$128*IF('Tabulky jízd'!AL$5&gt;0,"1","0")</f>
        <v>0</v>
      </c>
      <c r="AN50" s="45">
        <f>2*'Tabulky jízd'!AM$5*Vzdálenosti!$F$128-Vzdálenosti!$F$128*IF('Tabulky jízd'!AM$5&gt;0,"1","0")</f>
        <v>2257.5</v>
      </c>
      <c r="AO50" s="45">
        <f>2*'Tabulky jízd'!AN$5*Vzdálenosti!$F$128-Vzdálenosti!$F$128*IF('Tabulky jízd'!AN$5&gt;0,"1","0")</f>
        <v>0</v>
      </c>
      <c r="AP50" s="45">
        <f>2*'Tabulky jízd'!AO$5*Vzdálenosti!$F$128-Vzdálenosti!$F$128*IF('Tabulky jízd'!AO$5&gt;0,"1","0")</f>
        <v>0</v>
      </c>
      <c r="AQ50" s="45">
        <f>2*'Tabulky jízd'!AP$5*Vzdálenosti!$F$128-Vzdálenosti!$F$128*IF('Tabulky jízd'!AP$5&gt;0,"1","0")</f>
        <v>3461.5</v>
      </c>
      <c r="AR50" s="45">
        <f>2*'Tabulky jízd'!AQ$5*Vzdálenosti!$F$128-Vzdálenosti!$F$128*IF('Tabulky jízd'!AQ$5&gt;0,"1","0")</f>
        <v>0</v>
      </c>
      <c r="AS50" s="45">
        <f>2*'Tabulky jízd'!AR$5*Vzdálenosti!$F$128-Vzdálenosti!$F$128*IF('Tabulky jízd'!AR$5&gt;0,"1","0")</f>
        <v>0</v>
      </c>
      <c r="AT50" s="45">
        <f>2*'Tabulky jízd'!AS$5*Vzdálenosti!$F$128-Vzdálenosti!$F$128*IF('Tabulky jízd'!AS$5&gt;0,"1","0")</f>
        <v>3762.5</v>
      </c>
      <c r="AU50" s="45">
        <f>2*'Tabulky jízd'!AT$5*Vzdálenosti!$F$128-Vzdálenosti!$F$128*IF('Tabulky jízd'!AT$5&gt;0,"1","0")</f>
        <v>0</v>
      </c>
      <c r="AV50" s="45">
        <f>2*'Tabulky jízd'!AU$5*Vzdálenosti!$F$128-Vzdálenosti!$F$128*IF('Tabulky jízd'!AU$5&gt;0,"1","0")</f>
        <v>0</v>
      </c>
      <c r="AW50" s="45">
        <f>2*'Tabulky jízd'!AV$5*Vzdálenosti!$F$128-Vzdálenosti!$F$128*IF('Tabulky jízd'!AV$5&gt;0,"1","0")</f>
        <v>4364.5</v>
      </c>
      <c r="AX50" s="45">
        <f>2*'Tabulky jízd'!AW$5*Vzdálenosti!$F$128-Vzdálenosti!$F$128*IF('Tabulky jízd'!AW$5&gt;0,"1","0")</f>
        <v>0</v>
      </c>
      <c r="AY50" s="45">
        <f>2*'Tabulky jízd'!AX$5*Vzdálenosti!$F$128-Vzdálenosti!$F$128*IF('Tabulky jízd'!AX$5&gt;0,"1","0")</f>
        <v>0</v>
      </c>
      <c r="AZ50" s="45">
        <f>2*'Tabulky jízd'!AY$5*Vzdálenosti!$F$128-Vzdálenosti!$F$128*IF('Tabulky jízd'!AY$5&gt;0,"1","0")</f>
        <v>5267.5</v>
      </c>
      <c r="BA50" s="45">
        <f>2*'Tabulky jízd'!AZ$5*Vzdálenosti!$F$128-Vzdálenosti!$F$128*IF('Tabulky jízd'!AZ$5&gt;0,"1","0")</f>
        <v>0</v>
      </c>
      <c r="BB50" s="45">
        <f>2*'Tabulky jízd'!BA$5*Vzdálenosti!$F$128-Vzdálenosti!$F$128*IF('Tabulky jízd'!BA$5&gt;0,"1","0")</f>
        <v>0</v>
      </c>
      <c r="BC50" s="45">
        <f>2*'Tabulky jízd'!BB$5*Vzdálenosti!$F$128-Vzdálenosti!$F$128*IF('Tabulky jízd'!BB$5&gt;0,"1","0")</f>
        <v>4966.5</v>
      </c>
      <c r="BD50" s="45">
        <f>2*'Tabulky jízd'!BC$5*Vzdálenosti!$F$128-Vzdálenosti!$F$128*IF('Tabulky jízd'!BC$5&gt;0,"1","0")</f>
        <v>0</v>
      </c>
      <c r="BE50" s="45">
        <f>2*'Tabulky jízd'!BD$5*Vzdálenosti!$F$128-Vzdálenosti!$F$128*IF('Tabulky jízd'!BD$5&gt;0,"1","0")</f>
        <v>0</v>
      </c>
      <c r="BF50" s="45">
        <f>2*'Tabulky jízd'!BE$5*Vzdálenosti!$F$128-Vzdálenosti!$F$128*IF('Tabulky jízd'!BE$5&gt;0,"1","0")</f>
        <v>4665.5</v>
      </c>
      <c r="BG50" s="45">
        <f>2*'Tabulky jízd'!BF$5*Vzdálenosti!$F$128-Vzdálenosti!$F$128*IF('Tabulky jízd'!BF$5&gt;0,"1","0")</f>
        <v>0</v>
      </c>
      <c r="BH50" s="45">
        <f>2*'Tabulky jízd'!BG$5*Vzdálenosti!$F$128-Vzdálenosti!$F$128*IF('Tabulky jízd'!BG$5&gt;0,"1","0")</f>
        <v>0</v>
      </c>
      <c r="BI50" s="45">
        <f>2*'Tabulky jízd'!BH$5*Vzdálenosti!$F$128-Vzdálenosti!$F$128*IF('Tabulky jízd'!BH$5&gt;0,"1","0")</f>
        <v>3762.5</v>
      </c>
      <c r="BJ50" s="45">
        <f>2*'Tabulky jízd'!BI$5*Vzdálenosti!$F$128-Vzdálenosti!$F$128*IF('Tabulky jízd'!BI$5&gt;0,"1","0")</f>
        <v>0</v>
      </c>
      <c r="BK50" s="45">
        <f>2*'Tabulky jízd'!BJ$5*Vzdálenosti!$F$128-Vzdálenosti!$F$128*IF('Tabulky jízd'!BJ$5&gt;0,"1","0")</f>
        <v>0</v>
      </c>
      <c r="BL50" s="45">
        <f>2*'Tabulky jízd'!BK$5*Vzdálenosti!$F$128-Vzdálenosti!$F$128*IF('Tabulky jízd'!BK$5&gt;0,"1","0")</f>
        <v>4966.5</v>
      </c>
      <c r="BM50" s="45">
        <f>2*'Tabulky jízd'!BL$5*Vzdálenosti!$F$128-Vzdálenosti!$F$128*IF('Tabulky jízd'!BL$5&gt;0,"1","0")</f>
        <v>0</v>
      </c>
      <c r="BN50" s="45">
        <f>2*'Tabulky jízd'!BM$5*Vzdálenosti!$F$128-Vzdálenosti!$F$128*IF('Tabulky jízd'!BM$5&gt;0,"1","0")</f>
        <v>0</v>
      </c>
      <c r="BO50" s="45">
        <f>2*'Tabulky jízd'!BN$5*Vzdálenosti!$F$128-Vzdálenosti!$F$128*IF('Tabulky jízd'!BN$5&gt;0,"1","0")</f>
        <v>451.5</v>
      </c>
      <c r="BP50" s="45">
        <f>2*'Tabulky jízd'!BO$5*Vzdálenosti!$F$128-Vzdálenosti!$F$128*IF('Tabulky jízd'!BO$5&gt;0,"1","0")</f>
        <v>0</v>
      </c>
      <c r="BQ50" s="45">
        <f>2*'Tabulky jízd'!BP$5*Vzdálenosti!$F$128-Vzdálenosti!$F$128*IF('Tabulky jízd'!BP$5&gt;0,"1","0")</f>
        <v>0</v>
      </c>
      <c r="BR50" s="45">
        <f>2*'Tabulky jízd'!BQ$5*Vzdálenosti!$F$128-Vzdálenosti!$F$128*IF('Tabulky jízd'!BQ$5&gt;0,"1","0")</f>
        <v>4966.5</v>
      </c>
      <c r="BS50" s="45">
        <f>2*'Tabulky jízd'!BR$5*Vzdálenosti!$F$128-Vzdálenosti!$F$128*IF('Tabulky jízd'!BR$5&gt;0,"1","0")</f>
        <v>0</v>
      </c>
      <c r="BT50" s="45">
        <f>2*'Tabulky jízd'!BS$5*Vzdálenosti!$F$128-Vzdálenosti!$F$128*IF('Tabulky jízd'!BS$5&gt;0,"1","0")</f>
        <v>0</v>
      </c>
      <c r="BU50" s="45">
        <f>2*'Tabulky jízd'!BT$5*Vzdálenosti!$F$128-Vzdálenosti!$F$128*IF('Tabulky jízd'!BT$5&gt;0,"1","0")</f>
        <v>2257.5</v>
      </c>
      <c r="BV50" s="45">
        <f>2*'Tabulky jízd'!BU$5*Vzdálenosti!$F$128-Vzdálenosti!$F$128*IF('Tabulky jízd'!BU$5&gt;0,"1","0")</f>
        <v>0</v>
      </c>
      <c r="BW50" s="45">
        <f>2*'Tabulky jízd'!BV$5*Vzdálenosti!$F$128-Vzdálenosti!$F$128*IF('Tabulky jízd'!BV$5&gt;0,"1","0")</f>
        <v>0</v>
      </c>
      <c r="BX50" s="45">
        <f>2*'Tabulky jízd'!BW$5*Vzdálenosti!$F$128-Vzdálenosti!$F$128*IF('Tabulky jízd'!BW$5&gt;0,"1","0")</f>
        <v>2859.5</v>
      </c>
      <c r="BY50" s="45">
        <f>2*'Tabulky jízd'!BX$5*Vzdálenosti!$F$128-Vzdálenosti!$F$128*IF('Tabulky jízd'!BX$5&gt;0,"1","0")</f>
        <v>0</v>
      </c>
      <c r="BZ50" s="45">
        <f>2*'Tabulky jízd'!BY$5*Vzdálenosti!$F$128-Vzdálenosti!$F$128*IF('Tabulky jízd'!BY$5&gt;0,"1","0")</f>
        <v>0</v>
      </c>
      <c r="CA50" s="45">
        <f>2*'Tabulky jízd'!BZ$5*Vzdálenosti!$F$128-Vzdálenosti!$F$128*IF('Tabulky jízd'!BZ$5&gt;0,"1","0")</f>
        <v>5568.5</v>
      </c>
      <c r="CB50" s="45">
        <f>2*'Tabulky jízd'!CA$5*Vzdálenosti!$F$128-Vzdálenosti!$F$128*IF('Tabulky jízd'!CA$5&gt;0,"1","0")</f>
        <v>0</v>
      </c>
      <c r="CC50" s="45">
        <f>2*'Tabulky jízd'!CB$5*Vzdálenosti!$F$128-Vzdálenosti!$F$128*IF('Tabulky jízd'!CB$5&gt;0,"1","0")</f>
        <v>0</v>
      </c>
      <c r="CD50" s="45">
        <f>2*'Tabulky jízd'!CC$5*Vzdálenosti!$F$128-Vzdálenosti!$F$128*IF('Tabulky jízd'!CC$5&gt;0,"1","0")</f>
        <v>4966.5</v>
      </c>
      <c r="CE50" s="45">
        <f>2*'Tabulky jízd'!CD$5*Vzdálenosti!$F$128-Vzdálenosti!$F$128*IF('Tabulky jízd'!CD$5&gt;0,"1","0")</f>
        <v>0</v>
      </c>
      <c r="CF50" s="45">
        <f>2*'Tabulky jízd'!CE$5*Vzdálenosti!$F$128-Vzdálenosti!$F$128*IF('Tabulky jízd'!CE$5&gt;0,"1","0")</f>
        <v>0</v>
      </c>
      <c r="CG50" s="45">
        <f>2*'Tabulky jízd'!CF$5*Vzdálenosti!$F$128-Vzdálenosti!$F$128*IF('Tabulky jízd'!CF$5&gt;0,"1","0")</f>
        <v>4665.5</v>
      </c>
      <c r="CH50" s="45">
        <f>2*'Tabulky jízd'!CG$5*Vzdálenosti!$F$128-Vzdálenosti!$F$128*IF('Tabulky jízd'!CG$5&gt;0,"1","0")</f>
        <v>0</v>
      </c>
      <c r="CI50" s="45">
        <f>2*'Tabulky jízd'!CH$5*Vzdálenosti!$F$128-Vzdálenosti!$F$128*IF('Tabulky jízd'!CH$5&gt;0,"1","0")</f>
        <v>0</v>
      </c>
      <c r="CJ50" s="45">
        <f>2*'Tabulky jízd'!CI$5*Vzdálenosti!$F$128-Vzdálenosti!$F$128*IF('Tabulky jízd'!CI$5&gt;0,"1","0")</f>
        <v>2257.5</v>
      </c>
      <c r="CK50" s="45">
        <f>2*'Tabulky jízd'!CJ$5*Vzdálenosti!$F$128-Vzdálenosti!$F$128*IF('Tabulky jízd'!CJ$5&gt;0,"1","0")</f>
        <v>0</v>
      </c>
      <c r="CL50" s="45">
        <f>2*'Tabulky jízd'!CK$5*Vzdálenosti!$F$128-Vzdálenosti!$F$128*IF('Tabulky jízd'!CK$5&gt;0,"1","0")</f>
        <v>0</v>
      </c>
      <c r="CM50" s="45">
        <f>2*'Tabulky jízd'!CL$5*Vzdálenosti!$F$128-Vzdálenosti!$F$128*IF('Tabulky jízd'!CL$5&gt;0,"1","0")</f>
        <v>1053.5</v>
      </c>
      <c r="CN50" s="45">
        <f>2*'Tabulky jízd'!CM$5*Vzdálenosti!$F$128-Vzdálenosti!$F$128*IF('Tabulky jízd'!CM$5&gt;0,"1","0")</f>
        <v>0</v>
      </c>
      <c r="CO50" s="45">
        <f>2*'Tabulky jízd'!CN$5*Vzdálenosti!$F$128-Vzdálenosti!$F$128*IF('Tabulky jízd'!CN$5&gt;0,"1","0")</f>
        <v>0</v>
      </c>
      <c r="CP50" s="45">
        <f>2*'Tabulky jízd'!CO$5*Vzdálenosti!$F$128-Vzdálenosti!$F$128*IF('Tabulky jízd'!CO$5&gt;0,"1","0")</f>
        <v>0</v>
      </c>
      <c r="CQ50" s="45">
        <f>2*'Tabulky jízd'!CP$5*Vzdálenosti!$F$128-Vzdálenosti!$F$128*IF('Tabulky jízd'!CP$5&gt;0,"1","0")</f>
        <v>0</v>
      </c>
      <c r="CR50" s="45">
        <f>2*'Tabulky jízd'!CQ$5*Vzdálenosti!$F$128-Vzdálenosti!$F$128*IF('Tabulky jízd'!CQ$5&gt;0,"1","0")</f>
        <v>0</v>
      </c>
      <c r="CS50" s="45">
        <f>2*'Tabulky jízd'!CR$5*Vzdálenosti!$F$128-Vzdálenosti!$F$128*IF('Tabulky jízd'!CR$5&gt;0,"1","0")</f>
        <v>2558.5</v>
      </c>
      <c r="CT50" s="45">
        <f>2*'Tabulky jízd'!CS$5*Vzdálenosti!$F$128-Vzdálenosti!$F$128*IF('Tabulky jízd'!CS$5&gt;0,"1","0")</f>
        <v>0</v>
      </c>
      <c r="CU50" s="45">
        <f>2*'Tabulky jízd'!CT$5*Vzdálenosti!$F$128-Vzdálenosti!$F$128*IF('Tabulky jízd'!CT$5&gt;0,"1","0")</f>
        <v>0</v>
      </c>
      <c r="CV50" s="45">
        <f>2*'Tabulky jízd'!CU$5*Vzdálenosti!$F$128-Vzdálenosti!$F$128*IF('Tabulky jízd'!CU$5&gt;0,"1","0")</f>
        <v>3461.5</v>
      </c>
      <c r="CW50" s="45">
        <f>2*'Tabulky jízd'!CV$5*Vzdálenosti!$F$128-Vzdálenosti!$F$128*IF('Tabulky jízd'!CV$5&gt;0,"1","0")</f>
        <v>0</v>
      </c>
      <c r="CX50" s="47">
        <f t="shared" si="10"/>
        <v>113928.5</v>
      </c>
      <c r="CY50" s="47" t="s">
        <v>121</v>
      </c>
      <c r="CZ50" s="28">
        <f>Vzdálenosti!$F$132</f>
        <v>9.9115644245651442</v>
      </c>
      <c r="DA50" s="28">
        <f t="shared" si="11"/>
        <v>11292.096675440702</v>
      </c>
      <c r="DB50" s="224"/>
    </row>
    <row r="51" spans="1:106" s="15" customFormat="1" x14ac:dyDescent="0.25">
      <c r="A51" s="230"/>
      <c r="B51" s="45" t="s">
        <v>54</v>
      </c>
      <c r="C51" s="45" t="s">
        <v>4</v>
      </c>
      <c r="D51" s="135" t="s">
        <v>312</v>
      </c>
      <c r="E51" s="45" t="s">
        <v>60</v>
      </c>
      <c r="F51" s="45">
        <v>1</v>
      </c>
      <c r="G51" s="45"/>
      <c r="H51" s="47"/>
      <c r="I51" s="45">
        <f>2*'Tabulky jízd'!H$5*Vzdálenosti!$G$128-Vzdálenosti!$G$128*IF('Tabulky jízd'!H$5&gt;0,"1","0")</f>
        <v>0</v>
      </c>
      <c r="J51" s="45">
        <f>2*'Tabulky jízd'!I$5*Vzdálenosti!$G$128-Vzdálenosti!$G$128*IF('Tabulky jízd'!I$5&gt;0,"1","0")</f>
        <v>4245.75</v>
      </c>
      <c r="K51" s="45">
        <f>2*'Tabulky jízd'!J$5*Vzdálenosti!$G$128-Vzdálenosti!$G$128*IF('Tabulky jízd'!J$5&gt;0,"1","0")</f>
        <v>0</v>
      </c>
      <c r="L51" s="45">
        <f>2*'Tabulky jízd'!K$5*Vzdálenosti!$G$128-Vzdálenosti!$G$128*IF('Tabulky jízd'!K$5&gt;0,"1","0")</f>
        <v>0</v>
      </c>
      <c r="M51" s="45">
        <f>2*'Tabulky jízd'!L$5*Vzdálenosti!$G$128-Vzdálenosti!$G$128*IF('Tabulky jízd'!L$5&gt;0,"1","0")</f>
        <v>3931.25</v>
      </c>
      <c r="N51" s="45">
        <f>2*'Tabulky jízd'!M$5*Vzdálenosti!$G$128-Vzdálenosti!$G$128*IF('Tabulky jízd'!M$5&gt;0,"1","0")</f>
        <v>0</v>
      </c>
      <c r="O51" s="45">
        <f>2*'Tabulky jízd'!N$5*Vzdálenosti!$G$128-Vzdálenosti!$G$128*IF('Tabulky jízd'!N$5&gt;0,"1","0")</f>
        <v>0</v>
      </c>
      <c r="P51" s="45">
        <f>2*'Tabulky jízd'!O$5*Vzdálenosti!$G$128-Vzdálenosti!$G$128*IF('Tabulky jízd'!O$5&gt;0,"1","0")</f>
        <v>5189.25</v>
      </c>
      <c r="Q51" s="45">
        <f>2*'Tabulky jízd'!P$5*Vzdálenosti!$G$128-Vzdálenosti!$G$128*IF('Tabulky jízd'!P$5&gt;0,"1","0")</f>
        <v>0</v>
      </c>
      <c r="R51" s="45">
        <f>2*'Tabulky jízd'!Q$5*Vzdálenosti!$G$128-Vzdálenosti!$G$128*IF('Tabulky jízd'!Q$5&gt;0,"1","0")</f>
        <v>0</v>
      </c>
      <c r="S51" s="45">
        <f>2*'Tabulky jízd'!R$5*Vzdálenosti!$G$128-Vzdálenosti!$G$128*IF('Tabulky jízd'!R$5&gt;0,"1","0")</f>
        <v>5189.25</v>
      </c>
      <c r="T51" s="45">
        <f>2*'Tabulky jízd'!S$5*Vzdálenosti!$G$128-Vzdálenosti!$G$128*IF('Tabulky jízd'!S$5&gt;0,"1","0")</f>
        <v>0</v>
      </c>
      <c r="U51" s="45">
        <f>2*'Tabulky jízd'!T$5*Vzdálenosti!$G$128-Vzdálenosti!$G$128*IF('Tabulky jízd'!T$5&gt;0,"1","0")</f>
        <v>0</v>
      </c>
      <c r="V51" s="45">
        <f>2*'Tabulky jízd'!U$5*Vzdálenosti!$G$128-Vzdálenosti!$G$128*IF('Tabulky jízd'!U$5&gt;0,"1","0")</f>
        <v>5189.25</v>
      </c>
      <c r="W51" s="45">
        <f>2*'Tabulky jízd'!V$5*Vzdálenosti!$G$128-Vzdálenosti!$G$128*IF('Tabulky jízd'!V$5&gt;0,"1","0")</f>
        <v>0</v>
      </c>
      <c r="X51" s="45">
        <f>2*'Tabulky jízd'!W$5*Vzdálenosti!$G$128-Vzdálenosti!$G$128*IF('Tabulky jízd'!W$5&gt;0,"1","0")</f>
        <v>0</v>
      </c>
      <c r="Y51" s="45">
        <f>2*'Tabulky jízd'!X$5*Vzdálenosti!$G$128-Vzdálenosti!$G$128*IF('Tabulky jízd'!X$5&gt;0,"1","0")</f>
        <v>4560.25</v>
      </c>
      <c r="Z51" s="45">
        <f>2*'Tabulky jízd'!Y$5*Vzdálenosti!$G$128-Vzdálenosti!$G$128*IF('Tabulky jízd'!Y$5&gt;0,"1","0")</f>
        <v>0</v>
      </c>
      <c r="AA51" s="45">
        <f>2*'Tabulky jízd'!Z$5*Vzdálenosti!$G$128-Vzdálenosti!$G$128*IF('Tabulky jízd'!Z$5&gt;0,"1","0")</f>
        <v>0</v>
      </c>
      <c r="AB51" s="45">
        <f>2*'Tabulky jízd'!AA$5*Vzdálenosti!$G$128-Vzdálenosti!$G$128*IF('Tabulky jízd'!AA$5&gt;0,"1","0")</f>
        <v>5818.25</v>
      </c>
      <c r="AC51" s="45">
        <f>2*'Tabulky jízd'!AB$5*Vzdálenosti!$G$128-Vzdálenosti!$G$128*IF('Tabulky jízd'!AB$5&gt;0,"1","0")</f>
        <v>0</v>
      </c>
      <c r="AD51" s="45">
        <f>2*'Tabulky jízd'!AC$5*Vzdálenosti!$G$128-Vzdálenosti!$G$128*IF('Tabulky jízd'!AC$5&gt;0,"1","0")</f>
        <v>0</v>
      </c>
      <c r="AE51" s="45">
        <f>2*'Tabulky jízd'!AD$5*Vzdálenosti!$G$128-Vzdálenosti!$G$128*IF('Tabulky jízd'!AD$5&gt;0,"1","0")</f>
        <v>5503.75</v>
      </c>
      <c r="AF51" s="45">
        <f>2*'Tabulky jízd'!AE$5*Vzdálenosti!$G$128-Vzdálenosti!$G$128*IF('Tabulky jízd'!AE$5&gt;0,"1","0")</f>
        <v>0</v>
      </c>
      <c r="AG51" s="45">
        <f>2*'Tabulky jízd'!AF$5*Vzdálenosti!$G$128-Vzdálenosti!$G$128*IF('Tabulky jízd'!AF$5&gt;0,"1","0")</f>
        <v>0</v>
      </c>
      <c r="AH51" s="45">
        <f>2*'Tabulky jízd'!AG$5*Vzdálenosti!$G$128-Vzdálenosti!$G$128*IF('Tabulky jízd'!AG$5&gt;0,"1","0")</f>
        <v>0</v>
      </c>
      <c r="AI51" s="45">
        <f>2*'Tabulky jízd'!AH$5*Vzdálenosti!$G$128-Vzdálenosti!$G$128*IF('Tabulky jízd'!AH$5&gt;0,"1","0")</f>
        <v>0</v>
      </c>
      <c r="AJ51" s="45">
        <f>2*'Tabulky jízd'!AI$5*Vzdálenosti!$G$128-Vzdálenosti!$G$128*IF('Tabulky jízd'!AI$5&gt;0,"1","0")</f>
        <v>0</v>
      </c>
      <c r="AK51" s="45">
        <f>2*'Tabulky jízd'!AJ$5*Vzdálenosti!$G$128-Vzdálenosti!$G$128*IF('Tabulky jízd'!AJ$5&gt;0,"1","0")</f>
        <v>3616.75</v>
      </c>
      <c r="AL51" s="45">
        <f>2*'Tabulky jízd'!AK$5*Vzdálenosti!$G$128-Vzdálenosti!$G$128*IF('Tabulky jízd'!AK$5&gt;0,"1","0")</f>
        <v>0</v>
      </c>
      <c r="AM51" s="45">
        <f>2*'Tabulky jízd'!AL$5*Vzdálenosti!$G$128-Vzdálenosti!$G$128*IF('Tabulky jízd'!AL$5&gt;0,"1","0")</f>
        <v>0</v>
      </c>
      <c r="AN51" s="45">
        <f>2*'Tabulky jízd'!AM$5*Vzdálenosti!$G$128-Vzdálenosti!$G$128*IF('Tabulky jízd'!AM$5&gt;0,"1","0")</f>
        <v>2358.75</v>
      </c>
      <c r="AO51" s="45">
        <f>2*'Tabulky jízd'!AN$5*Vzdálenosti!$G$128-Vzdálenosti!$G$128*IF('Tabulky jízd'!AN$5&gt;0,"1","0")</f>
        <v>0</v>
      </c>
      <c r="AP51" s="45">
        <f>2*'Tabulky jízd'!AO$5*Vzdálenosti!$G$128-Vzdálenosti!$G$128*IF('Tabulky jízd'!AO$5&gt;0,"1","0")</f>
        <v>0</v>
      </c>
      <c r="AQ51" s="45">
        <f>2*'Tabulky jízd'!AP$5*Vzdálenosti!$G$128-Vzdálenosti!$G$128*IF('Tabulky jízd'!AP$5&gt;0,"1","0")</f>
        <v>3616.75</v>
      </c>
      <c r="AR51" s="45">
        <f>2*'Tabulky jízd'!AQ$5*Vzdálenosti!$G$128-Vzdálenosti!$G$128*IF('Tabulky jízd'!AQ$5&gt;0,"1","0")</f>
        <v>0</v>
      </c>
      <c r="AS51" s="45">
        <f>2*'Tabulky jízd'!AR$5*Vzdálenosti!$G$128-Vzdálenosti!$G$128*IF('Tabulky jízd'!AR$5&gt;0,"1","0")</f>
        <v>0</v>
      </c>
      <c r="AT51" s="45">
        <f>2*'Tabulky jízd'!AS$5*Vzdálenosti!$G$128-Vzdálenosti!$G$128*IF('Tabulky jízd'!AS$5&gt;0,"1","0")</f>
        <v>3931.25</v>
      </c>
      <c r="AU51" s="45">
        <f>2*'Tabulky jízd'!AT$5*Vzdálenosti!$G$128-Vzdálenosti!$G$128*IF('Tabulky jízd'!AT$5&gt;0,"1","0")</f>
        <v>0</v>
      </c>
      <c r="AV51" s="45">
        <f>2*'Tabulky jízd'!AU$5*Vzdálenosti!$G$128-Vzdálenosti!$G$128*IF('Tabulky jízd'!AU$5&gt;0,"1","0")</f>
        <v>0</v>
      </c>
      <c r="AW51" s="45">
        <f>2*'Tabulky jízd'!AV$5*Vzdálenosti!$G$128-Vzdálenosti!$G$128*IF('Tabulky jízd'!AV$5&gt;0,"1","0")</f>
        <v>4560.25</v>
      </c>
      <c r="AX51" s="45">
        <f>2*'Tabulky jízd'!AW$5*Vzdálenosti!$G$128-Vzdálenosti!$G$128*IF('Tabulky jízd'!AW$5&gt;0,"1","0")</f>
        <v>0</v>
      </c>
      <c r="AY51" s="45">
        <f>2*'Tabulky jízd'!AX$5*Vzdálenosti!$G$128-Vzdálenosti!$G$128*IF('Tabulky jízd'!AX$5&gt;0,"1","0")</f>
        <v>0</v>
      </c>
      <c r="AZ51" s="45">
        <f>2*'Tabulky jízd'!AY$5*Vzdálenosti!$G$128-Vzdálenosti!$G$128*IF('Tabulky jízd'!AY$5&gt;0,"1","0")</f>
        <v>5503.75</v>
      </c>
      <c r="BA51" s="45">
        <f>2*'Tabulky jízd'!AZ$5*Vzdálenosti!$G$128-Vzdálenosti!$G$128*IF('Tabulky jízd'!AZ$5&gt;0,"1","0")</f>
        <v>0</v>
      </c>
      <c r="BB51" s="45">
        <f>2*'Tabulky jízd'!BA$5*Vzdálenosti!$G$128-Vzdálenosti!$G$128*IF('Tabulky jízd'!BA$5&gt;0,"1","0")</f>
        <v>0</v>
      </c>
      <c r="BC51" s="45">
        <f>2*'Tabulky jízd'!BB$5*Vzdálenosti!$G$128-Vzdálenosti!$G$128*IF('Tabulky jízd'!BB$5&gt;0,"1","0")</f>
        <v>5189.25</v>
      </c>
      <c r="BD51" s="45">
        <f>2*'Tabulky jízd'!BC$5*Vzdálenosti!$G$128-Vzdálenosti!$G$128*IF('Tabulky jízd'!BC$5&gt;0,"1","0")</f>
        <v>0</v>
      </c>
      <c r="BE51" s="45">
        <f>2*'Tabulky jízd'!BD$5*Vzdálenosti!$G$128-Vzdálenosti!$G$128*IF('Tabulky jízd'!BD$5&gt;0,"1","0")</f>
        <v>0</v>
      </c>
      <c r="BF51" s="45">
        <f>2*'Tabulky jízd'!BE$5*Vzdálenosti!$G$128-Vzdálenosti!$G$128*IF('Tabulky jízd'!BE$5&gt;0,"1","0")</f>
        <v>4874.75</v>
      </c>
      <c r="BG51" s="45">
        <f>2*'Tabulky jízd'!BF$5*Vzdálenosti!$G$128-Vzdálenosti!$G$128*IF('Tabulky jízd'!BF$5&gt;0,"1","0")</f>
        <v>0</v>
      </c>
      <c r="BH51" s="45">
        <f>2*'Tabulky jízd'!BG$5*Vzdálenosti!$G$128-Vzdálenosti!$G$128*IF('Tabulky jízd'!BG$5&gt;0,"1","0")</f>
        <v>0</v>
      </c>
      <c r="BI51" s="45">
        <f>2*'Tabulky jízd'!BH$5*Vzdálenosti!$G$128-Vzdálenosti!$G$128*IF('Tabulky jízd'!BH$5&gt;0,"1","0")</f>
        <v>3931.25</v>
      </c>
      <c r="BJ51" s="45">
        <f>2*'Tabulky jízd'!BI$5*Vzdálenosti!$G$128-Vzdálenosti!$G$128*IF('Tabulky jízd'!BI$5&gt;0,"1","0")</f>
        <v>0</v>
      </c>
      <c r="BK51" s="45">
        <f>2*'Tabulky jízd'!BJ$5*Vzdálenosti!$G$128-Vzdálenosti!$G$128*IF('Tabulky jízd'!BJ$5&gt;0,"1","0")</f>
        <v>0</v>
      </c>
      <c r="BL51" s="45">
        <f>2*'Tabulky jízd'!BK$5*Vzdálenosti!$G$128-Vzdálenosti!$G$128*IF('Tabulky jízd'!BK$5&gt;0,"1","0")</f>
        <v>5189.25</v>
      </c>
      <c r="BM51" s="45">
        <f>2*'Tabulky jízd'!BL$5*Vzdálenosti!$G$128-Vzdálenosti!$G$128*IF('Tabulky jízd'!BL$5&gt;0,"1","0")</f>
        <v>0</v>
      </c>
      <c r="BN51" s="45">
        <f>2*'Tabulky jízd'!BM$5*Vzdálenosti!$G$128-Vzdálenosti!$G$128*IF('Tabulky jízd'!BM$5&gt;0,"1","0")</f>
        <v>0</v>
      </c>
      <c r="BO51" s="45">
        <f>2*'Tabulky jízd'!BN$5*Vzdálenosti!$G$128-Vzdálenosti!$G$128*IF('Tabulky jízd'!BN$5&gt;0,"1","0")</f>
        <v>471.75</v>
      </c>
      <c r="BP51" s="45">
        <f>2*'Tabulky jízd'!BO$5*Vzdálenosti!$G$128-Vzdálenosti!$G$128*IF('Tabulky jízd'!BO$5&gt;0,"1","0")</f>
        <v>0</v>
      </c>
      <c r="BQ51" s="45">
        <f>2*'Tabulky jízd'!BP$5*Vzdálenosti!$G$128-Vzdálenosti!$G$128*IF('Tabulky jízd'!BP$5&gt;0,"1","0")</f>
        <v>0</v>
      </c>
      <c r="BR51" s="45">
        <f>2*'Tabulky jízd'!BQ$5*Vzdálenosti!$G$128-Vzdálenosti!$G$128*IF('Tabulky jízd'!BQ$5&gt;0,"1","0")</f>
        <v>5189.25</v>
      </c>
      <c r="BS51" s="45">
        <f>2*'Tabulky jízd'!BR$5*Vzdálenosti!$G$128-Vzdálenosti!$G$128*IF('Tabulky jízd'!BR$5&gt;0,"1","0")</f>
        <v>0</v>
      </c>
      <c r="BT51" s="45">
        <f>2*'Tabulky jízd'!BS$5*Vzdálenosti!$G$128-Vzdálenosti!$G$128*IF('Tabulky jízd'!BS$5&gt;0,"1","0")</f>
        <v>0</v>
      </c>
      <c r="BU51" s="45">
        <f>2*'Tabulky jízd'!BT$5*Vzdálenosti!$G$128-Vzdálenosti!$G$128*IF('Tabulky jízd'!BT$5&gt;0,"1","0")</f>
        <v>2358.75</v>
      </c>
      <c r="BV51" s="45">
        <f>2*'Tabulky jízd'!BU$5*Vzdálenosti!$G$128-Vzdálenosti!$G$128*IF('Tabulky jízd'!BU$5&gt;0,"1","0")</f>
        <v>0</v>
      </c>
      <c r="BW51" s="45">
        <f>2*'Tabulky jízd'!BV$5*Vzdálenosti!$G$128-Vzdálenosti!$G$128*IF('Tabulky jízd'!BV$5&gt;0,"1","0")</f>
        <v>0</v>
      </c>
      <c r="BX51" s="45">
        <f>2*'Tabulky jízd'!BW$5*Vzdálenosti!$G$128-Vzdálenosti!$G$128*IF('Tabulky jízd'!BW$5&gt;0,"1","0")</f>
        <v>2987.75</v>
      </c>
      <c r="BY51" s="45">
        <f>2*'Tabulky jízd'!BX$5*Vzdálenosti!$G$128-Vzdálenosti!$G$128*IF('Tabulky jízd'!BX$5&gt;0,"1","0")</f>
        <v>0</v>
      </c>
      <c r="BZ51" s="45">
        <f>2*'Tabulky jízd'!BY$5*Vzdálenosti!$G$128-Vzdálenosti!$G$128*IF('Tabulky jízd'!BY$5&gt;0,"1","0")</f>
        <v>0</v>
      </c>
      <c r="CA51" s="45">
        <f>2*'Tabulky jízd'!BZ$5*Vzdálenosti!$G$128-Vzdálenosti!$G$128*IF('Tabulky jízd'!BZ$5&gt;0,"1","0")</f>
        <v>5818.25</v>
      </c>
      <c r="CB51" s="45">
        <f>2*'Tabulky jízd'!CA$5*Vzdálenosti!$G$128-Vzdálenosti!$G$128*IF('Tabulky jízd'!CA$5&gt;0,"1","0")</f>
        <v>0</v>
      </c>
      <c r="CC51" s="45">
        <f>2*'Tabulky jízd'!CB$5*Vzdálenosti!$G$128-Vzdálenosti!$G$128*IF('Tabulky jízd'!CB$5&gt;0,"1","0")</f>
        <v>0</v>
      </c>
      <c r="CD51" s="45">
        <f>2*'Tabulky jízd'!CC$5*Vzdálenosti!$G$128-Vzdálenosti!$G$128*IF('Tabulky jízd'!CC$5&gt;0,"1","0")</f>
        <v>5189.25</v>
      </c>
      <c r="CE51" s="45">
        <f>2*'Tabulky jízd'!CD$5*Vzdálenosti!$G$128-Vzdálenosti!$G$128*IF('Tabulky jízd'!CD$5&gt;0,"1","0")</f>
        <v>0</v>
      </c>
      <c r="CF51" s="45">
        <f>2*'Tabulky jízd'!CE$5*Vzdálenosti!$G$128-Vzdálenosti!$G$128*IF('Tabulky jízd'!CE$5&gt;0,"1","0")</f>
        <v>0</v>
      </c>
      <c r="CG51" s="45">
        <f>2*'Tabulky jízd'!CF$5*Vzdálenosti!$G$128-Vzdálenosti!$G$128*IF('Tabulky jízd'!CF$5&gt;0,"1","0")</f>
        <v>4874.75</v>
      </c>
      <c r="CH51" s="45">
        <f>2*'Tabulky jízd'!CG$5*Vzdálenosti!$G$128-Vzdálenosti!$G$128*IF('Tabulky jízd'!CG$5&gt;0,"1","0")</f>
        <v>0</v>
      </c>
      <c r="CI51" s="45">
        <f>2*'Tabulky jízd'!CH$5*Vzdálenosti!$G$128-Vzdálenosti!$G$128*IF('Tabulky jízd'!CH$5&gt;0,"1","0")</f>
        <v>0</v>
      </c>
      <c r="CJ51" s="45">
        <f>2*'Tabulky jízd'!CI$5*Vzdálenosti!$G$128-Vzdálenosti!$G$128*IF('Tabulky jízd'!CI$5&gt;0,"1","0")</f>
        <v>2358.75</v>
      </c>
      <c r="CK51" s="45">
        <f>2*'Tabulky jízd'!CJ$5*Vzdálenosti!$G$128-Vzdálenosti!$G$128*IF('Tabulky jízd'!CJ$5&gt;0,"1","0")</f>
        <v>0</v>
      </c>
      <c r="CL51" s="45">
        <f>2*'Tabulky jízd'!CK$5*Vzdálenosti!$G$128-Vzdálenosti!$G$128*IF('Tabulky jízd'!CK$5&gt;0,"1","0")</f>
        <v>0</v>
      </c>
      <c r="CM51" s="45">
        <f>2*'Tabulky jízd'!CL$5*Vzdálenosti!$G$128-Vzdálenosti!$G$128*IF('Tabulky jízd'!CL$5&gt;0,"1","0")</f>
        <v>1100.75</v>
      </c>
      <c r="CN51" s="45">
        <f>2*'Tabulky jízd'!CM$5*Vzdálenosti!$G$128-Vzdálenosti!$G$128*IF('Tabulky jízd'!CM$5&gt;0,"1","0")</f>
        <v>0</v>
      </c>
      <c r="CO51" s="45">
        <f>2*'Tabulky jízd'!CN$5*Vzdálenosti!$G$128-Vzdálenosti!$G$128*IF('Tabulky jízd'!CN$5&gt;0,"1","0")</f>
        <v>0</v>
      </c>
      <c r="CP51" s="45">
        <f>2*'Tabulky jízd'!CO$5*Vzdálenosti!$G$128-Vzdálenosti!$G$128*IF('Tabulky jízd'!CO$5&gt;0,"1","0")</f>
        <v>0</v>
      </c>
      <c r="CQ51" s="45">
        <f>2*'Tabulky jízd'!CP$5*Vzdálenosti!$G$128-Vzdálenosti!$G$128*IF('Tabulky jízd'!CP$5&gt;0,"1","0")</f>
        <v>0</v>
      </c>
      <c r="CR51" s="45">
        <f>2*'Tabulky jízd'!CQ$5*Vzdálenosti!$G$128-Vzdálenosti!$G$128*IF('Tabulky jízd'!CQ$5&gt;0,"1","0")</f>
        <v>0</v>
      </c>
      <c r="CS51" s="45">
        <f>2*'Tabulky jízd'!CR$5*Vzdálenosti!$G$128-Vzdálenosti!$G$128*IF('Tabulky jízd'!CR$5&gt;0,"1","0")</f>
        <v>2673.25</v>
      </c>
      <c r="CT51" s="45">
        <f>2*'Tabulky jízd'!CS$5*Vzdálenosti!$G$128-Vzdálenosti!$G$128*IF('Tabulky jízd'!CS$5&gt;0,"1","0")</f>
        <v>0</v>
      </c>
      <c r="CU51" s="45">
        <f>2*'Tabulky jízd'!CT$5*Vzdálenosti!$G$128-Vzdálenosti!$G$128*IF('Tabulky jízd'!CT$5&gt;0,"1","0")</f>
        <v>0</v>
      </c>
      <c r="CV51" s="45">
        <f>2*'Tabulky jízd'!CU$5*Vzdálenosti!$G$128-Vzdálenosti!$G$128*IF('Tabulky jízd'!CU$5&gt;0,"1","0")</f>
        <v>3616.75</v>
      </c>
      <c r="CW51" s="45">
        <f>2*'Tabulky jízd'!CV$5*Vzdálenosti!$G$128-Vzdálenosti!$G$128*IF('Tabulky jízd'!CV$5&gt;0,"1","0")</f>
        <v>0</v>
      </c>
      <c r="CX51" s="47">
        <f t="shared" si="10"/>
        <v>119038.25</v>
      </c>
      <c r="CY51" s="47" t="s">
        <v>57</v>
      </c>
      <c r="CZ51" s="28">
        <f>Vzdálenosti!$G$132</f>
        <v>13.322717768031062</v>
      </c>
      <c r="DA51" s="28">
        <f t="shared" si="11"/>
        <v>15859.130083503234</v>
      </c>
      <c r="DB51" s="224"/>
    </row>
    <row r="52" spans="1:106" s="15" customFormat="1" x14ac:dyDescent="0.25">
      <c r="A52" s="230"/>
      <c r="B52" s="45" t="s">
        <v>54</v>
      </c>
      <c r="C52" s="45" t="s">
        <v>56</v>
      </c>
      <c r="D52" s="135" t="s">
        <v>312</v>
      </c>
      <c r="E52" s="45" t="s">
        <v>9</v>
      </c>
      <c r="F52" s="45">
        <v>1</v>
      </c>
      <c r="G52" s="45"/>
      <c r="H52" s="47"/>
      <c r="I52" s="45">
        <f>2*'Tabulky jízd'!H$6*Vzdálenosti!$D$129-Vzdálenosti!$D$129*IF('Tabulky jízd'!H$6&gt;0,"1","0")</f>
        <v>0</v>
      </c>
      <c r="J52" s="45">
        <f>2*'Tabulky jízd'!I$6*Vzdálenosti!$D$129-Vzdálenosti!$D$129*IF('Tabulky jízd'!I$6&gt;0,"1","0")</f>
        <v>0</v>
      </c>
      <c r="K52" s="45">
        <f>2*'Tabulky jízd'!J$6*Vzdálenosti!$D$129-Vzdálenosti!$D$129*IF('Tabulky jízd'!J$6&gt;0,"1","0")</f>
        <v>0</v>
      </c>
      <c r="L52" s="45">
        <f>2*'Tabulky jízd'!K$6*Vzdálenosti!$D$129-Vzdálenosti!$D$129*IF('Tabulky jízd'!K$6&gt;0,"1","0")</f>
        <v>0</v>
      </c>
      <c r="M52" s="45">
        <f>2*'Tabulky jízd'!L$6*Vzdálenosti!$D$129-Vzdálenosti!$D$129*IF('Tabulky jízd'!L$6&gt;0,"1","0")</f>
        <v>0</v>
      </c>
      <c r="N52" s="45">
        <f>2*'Tabulky jízd'!M$6*Vzdálenosti!$D$129-Vzdálenosti!$D$129*IF('Tabulky jízd'!M$6&gt;0,"1","0")</f>
        <v>0</v>
      </c>
      <c r="O52" s="45">
        <f>2*'Tabulky jízd'!N$6*Vzdálenosti!$D$129-Vzdálenosti!$D$129*IF('Tabulky jízd'!N$6&gt;0,"1","0")</f>
        <v>0</v>
      </c>
      <c r="P52" s="45">
        <f>2*'Tabulky jízd'!O$6*Vzdálenosti!$D$129-Vzdálenosti!$D$129*IF('Tabulky jízd'!O$6&gt;0,"1","0")</f>
        <v>5372.25</v>
      </c>
      <c r="Q52" s="45">
        <f>2*'Tabulky jízd'!P$6*Vzdálenosti!$D$129-Vzdálenosti!$D$129*IF('Tabulky jízd'!P$6&gt;0,"1","0")</f>
        <v>0</v>
      </c>
      <c r="R52" s="45">
        <f>2*'Tabulky jízd'!Q$6*Vzdálenosti!$D$129-Vzdálenosti!$D$129*IF('Tabulky jízd'!Q$6&gt;0,"1","0")</f>
        <v>0</v>
      </c>
      <c r="S52" s="45">
        <f>2*'Tabulky jízd'!R$6*Vzdálenosti!$D$129-Vzdálenosti!$D$129*IF('Tabulky jízd'!R$6&gt;0,"1","0")</f>
        <v>6854.25</v>
      </c>
      <c r="T52" s="45">
        <f>2*'Tabulky jízd'!S$6*Vzdálenosti!$D$129-Vzdálenosti!$D$129*IF('Tabulky jízd'!S$6&gt;0,"1","0")</f>
        <v>0</v>
      </c>
      <c r="U52" s="45">
        <f>2*'Tabulky jízd'!T$6*Vzdálenosti!$D$129-Vzdálenosti!$D$129*IF('Tabulky jízd'!T$6&gt;0,"1","0")</f>
        <v>0</v>
      </c>
      <c r="V52" s="45">
        <f>2*'Tabulky jízd'!U$6*Vzdálenosti!$D$129-Vzdálenosti!$D$129*IF('Tabulky jízd'!U$6&gt;0,"1","0")</f>
        <v>1667.25</v>
      </c>
      <c r="W52" s="45">
        <f>2*'Tabulky jízd'!V$6*Vzdálenosti!$D$129-Vzdálenosti!$D$129*IF('Tabulky jízd'!V$6&gt;0,"1","0")</f>
        <v>0</v>
      </c>
      <c r="X52" s="45">
        <f>2*'Tabulky jízd'!W$6*Vzdálenosti!$D$129-Vzdálenosti!$D$129*IF('Tabulky jízd'!W$6&gt;0,"1","0")</f>
        <v>0</v>
      </c>
      <c r="Y52" s="45">
        <f>2*'Tabulky jízd'!X$6*Vzdálenosti!$D$129-Vzdálenosti!$D$129*IF('Tabulky jízd'!X$6&gt;0,"1","0")</f>
        <v>2778.75</v>
      </c>
      <c r="Z52" s="45">
        <f>2*'Tabulky jízd'!Y$6*Vzdálenosti!$D$129-Vzdálenosti!$D$129*IF('Tabulky jízd'!Y$6&gt;0,"1","0")</f>
        <v>0</v>
      </c>
      <c r="AA52" s="45">
        <f>2*'Tabulky jízd'!Z$6*Vzdálenosti!$D$129-Vzdálenosti!$D$129*IF('Tabulky jízd'!Z$6&gt;0,"1","0")</f>
        <v>0</v>
      </c>
      <c r="AB52" s="45">
        <f>2*'Tabulky jízd'!AA$6*Vzdálenosti!$D$129-Vzdálenosti!$D$129*IF('Tabulky jízd'!AA$6&gt;0,"1","0")</f>
        <v>3149.25</v>
      </c>
      <c r="AC52" s="45">
        <f>2*'Tabulky jízd'!AB$6*Vzdálenosti!$D$129-Vzdálenosti!$D$129*IF('Tabulky jízd'!AB$6&gt;0,"1","0")</f>
        <v>0</v>
      </c>
      <c r="AD52" s="45">
        <f>2*'Tabulky jízd'!AC$6*Vzdálenosti!$D$129-Vzdálenosti!$D$129*IF('Tabulky jízd'!AC$6&gt;0,"1","0")</f>
        <v>0</v>
      </c>
      <c r="AE52" s="45">
        <f>2*'Tabulky jízd'!AD$6*Vzdálenosti!$D$129-Vzdálenosti!$D$129*IF('Tabulky jízd'!AD$6&gt;0,"1","0")</f>
        <v>0</v>
      </c>
      <c r="AF52" s="45">
        <f>2*'Tabulky jízd'!AE$6*Vzdálenosti!$D$129-Vzdálenosti!$D$129*IF('Tabulky jízd'!AE$6&gt;0,"1","0")</f>
        <v>0</v>
      </c>
      <c r="AG52" s="45">
        <f>2*'Tabulky jízd'!AF$6*Vzdálenosti!$D$129-Vzdálenosti!$D$129*IF('Tabulky jízd'!AF$6&gt;0,"1","0")</f>
        <v>0</v>
      </c>
      <c r="AH52" s="45">
        <f>2*'Tabulky jízd'!AG$6*Vzdálenosti!$D$129-Vzdálenosti!$D$129*IF('Tabulky jízd'!AG$6&gt;0,"1","0")</f>
        <v>0</v>
      </c>
      <c r="AI52" s="45">
        <f>2*'Tabulky jízd'!AH$6*Vzdálenosti!$D$129-Vzdálenosti!$D$129*IF('Tabulky jízd'!AH$6&gt;0,"1","0")</f>
        <v>0</v>
      </c>
      <c r="AJ52" s="45">
        <f>2*'Tabulky jízd'!AI$6*Vzdálenosti!$D$129-Vzdálenosti!$D$129*IF('Tabulky jízd'!AI$6&gt;0,"1","0")</f>
        <v>0</v>
      </c>
      <c r="AK52" s="45">
        <f>2*'Tabulky jízd'!AJ$6*Vzdálenosti!$D$129-Vzdálenosti!$D$129*IF('Tabulky jízd'!AJ$6&gt;0,"1","0")</f>
        <v>2778.75</v>
      </c>
      <c r="AL52" s="45">
        <f>2*'Tabulky jízd'!AK$6*Vzdálenosti!$D$129-Vzdálenosti!$D$129*IF('Tabulky jízd'!AK$6&gt;0,"1","0")</f>
        <v>0</v>
      </c>
      <c r="AM52" s="45">
        <f>2*'Tabulky jízd'!AL$6*Vzdálenosti!$D$129-Vzdálenosti!$D$129*IF('Tabulky jízd'!AL$6&gt;0,"1","0")</f>
        <v>0</v>
      </c>
      <c r="AN52" s="45">
        <f>2*'Tabulky jízd'!AM$6*Vzdálenosti!$D$129-Vzdálenosti!$D$129*IF('Tabulky jízd'!AM$6&gt;0,"1","0")</f>
        <v>3890.25</v>
      </c>
      <c r="AO52" s="45">
        <f>2*'Tabulky jízd'!AN$6*Vzdálenosti!$D$129-Vzdálenosti!$D$129*IF('Tabulky jízd'!AN$6&gt;0,"1","0")</f>
        <v>0</v>
      </c>
      <c r="AP52" s="45">
        <f>2*'Tabulky jízd'!AO$6*Vzdálenosti!$D$129-Vzdálenosti!$D$129*IF('Tabulky jízd'!AO$6&gt;0,"1","0")</f>
        <v>0</v>
      </c>
      <c r="AQ52" s="45">
        <f>2*'Tabulky jízd'!AP$6*Vzdálenosti!$D$129-Vzdálenosti!$D$129*IF('Tabulky jízd'!AP$6&gt;0,"1","0")</f>
        <v>3149.25</v>
      </c>
      <c r="AR52" s="45">
        <f>2*'Tabulky jízd'!AQ$6*Vzdálenosti!$D$129-Vzdálenosti!$D$129*IF('Tabulky jízd'!AQ$6&gt;0,"1","0")</f>
        <v>0</v>
      </c>
      <c r="AS52" s="45">
        <f>2*'Tabulky jízd'!AR$6*Vzdálenosti!$D$129-Vzdálenosti!$D$129*IF('Tabulky jízd'!AR$6&gt;0,"1","0")</f>
        <v>0</v>
      </c>
      <c r="AT52" s="45">
        <f>2*'Tabulky jízd'!AS$6*Vzdálenosti!$D$129-Vzdálenosti!$D$129*IF('Tabulky jízd'!AS$6&gt;0,"1","0")</f>
        <v>2778.75</v>
      </c>
      <c r="AU52" s="45">
        <f>2*'Tabulky jízd'!AT$6*Vzdálenosti!$D$129-Vzdálenosti!$D$129*IF('Tabulky jízd'!AT$6&gt;0,"1","0")</f>
        <v>0</v>
      </c>
      <c r="AV52" s="45">
        <f>2*'Tabulky jízd'!AU$6*Vzdálenosti!$D$129-Vzdálenosti!$D$129*IF('Tabulky jízd'!AU$6&gt;0,"1","0")</f>
        <v>0</v>
      </c>
      <c r="AW52" s="45">
        <f>2*'Tabulky jízd'!AV$6*Vzdálenosti!$D$129-Vzdálenosti!$D$129*IF('Tabulky jízd'!AV$6&gt;0,"1","0")</f>
        <v>3519.75</v>
      </c>
      <c r="AX52" s="45">
        <f>2*'Tabulky jízd'!AW$6*Vzdálenosti!$D$129-Vzdálenosti!$D$129*IF('Tabulky jízd'!AW$6&gt;0,"1","0")</f>
        <v>0</v>
      </c>
      <c r="AY52" s="45">
        <f>2*'Tabulky jízd'!AX$6*Vzdálenosti!$D$129-Vzdálenosti!$D$129*IF('Tabulky jízd'!AX$6&gt;0,"1","0")</f>
        <v>0</v>
      </c>
      <c r="AZ52" s="45">
        <f>2*'Tabulky jízd'!AY$6*Vzdálenosti!$D$129-Vzdálenosti!$D$129*IF('Tabulky jízd'!AY$6&gt;0,"1","0")</f>
        <v>0</v>
      </c>
      <c r="BA52" s="45">
        <f>2*'Tabulky jízd'!AZ$6*Vzdálenosti!$D$129-Vzdálenosti!$D$129*IF('Tabulky jízd'!AZ$6&gt;0,"1","0")</f>
        <v>0</v>
      </c>
      <c r="BB52" s="45">
        <f>2*'Tabulky jízd'!BA$6*Vzdálenosti!$D$129-Vzdálenosti!$D$129*IF('Tabulky jízd'!BA$6&gt;0,"1","0")</f>
        <v>0</v>
      </c>
      <c r="BC52" s="45">
        <f>2*'Tabulky jízd'!BB$6*Vzdálenosti!$D$129-Vzdálenosti!$D$129*IF('Tabulky jízd'!BB$6&gt;0,"1","0")</f>
        <v>0</v>
      </c>
      <c r="BD52" s="45">
        <f>2*'Tabulky jízd'!BC$6*Vzdálenosti!$D$129-Vzdálenosti!$D$129*IF('Tabulky jízd'!BC$6&gt;0,"1","0")</f>
        <v>0</v>
      </c>
      <c r="BE52" s="45">
        <f>2*'Tabulky jízd'!BD$6*Vzdálenosti!$D$129-Vzdálenosti!$D$129*IF('Tabulky jízd'!BD$6&gt;0,"1","0")</f>
        <v>0</v>
      </c>
      <c r="BF52" s="45">
        <f>2*'Tabulky jízd'!BE$6*Vzdálenosti!$D$129-Vzdálenosti!$D$129*IF('Tabulky jízd'!BE$6&gt;0,"1","0")</f>
        <v>3890.25</v>
      </c>
      <c r="BG52" s="45">
        <f>2*'Tabulky jízd'!BF$6*Vzdálenosti!$D$129-Vzdálenosti!$D$129*IF('Tabulky jízd'!BF$6&gt;0,"1","0")</f>
        <v>0</v>
      </c>
      <c r="BH52" s="45">
        <f>2*'Tabulky jízd'!BG$6*Vzdálenosti!$D$129-Vzdálenosti!$D$129*IF('Tabulky jízd'!BG$6&gt;0,"1","0")</f>
        <v>0</v>
      </c>
      <c r="BI52" s="45">
        <f>2*'Tabulky jízd'!BH$6*Vzdálenosti!$D$129-Vzdálenosti!$D$129*IF('Tabulky jízd'!BH$6&gt;0,"1","0")</f>
        <v>3519.75</v>
      </c>
      <c r="BJ52" s="45">
        <f>2*'Tabulky jízd'!BI$6*Vzdálenosti!$D$129-Vzdálenosti!$D$129*IF('Tabulky jízd'!BI$6&gt;0,"1","0")</f>
        <v>0</v>
      </c>
      <c r="BK52" s="45">
        <f>2*'Tabulky jízd'!BJ$6*Vzdálenosti!$D$129-Vzdálenosti!$D$129*IF('Tabulky jízd'!BJ$6&gt;0,"1","0")</f>
        <v>0</v>
      </c>
      <c r="BL52" s="45">
        <f>2*'Tabulky jízd'!BK$6*Vzdálenosti!$D$129-Vzdálenosti!$D$129*IF('Tabulky jízd'!BK$6&gt;0,"1","0")</f>
        <v>5001.75</v>
      </c>
      <c r="BM52" s="45">
        <f>2*'Tabulky jízd'!BL$6*Vzdálenosti!$D$129-Vzdálenosti!$D$129*IF('Tabulky jízd'!BL$6&gt;0,"1","0")</f>
        <v>0</v>
      </c>
      <c r="BN52" s="45">
        <f>2*'Tabulky jízd'!BM$6*Vzdálenosti!$D$129-Vzdálenosti!$D$129*IF('Tabulky jízd'!BM$6&gt;0,"1","0")</f>
        <v>0</v>
      </c>
      <c r="BO52" s="45">
        <f>2*'Tabulky jízd'!BN$6*Vzdálenosti!$D$129-Vzdálenosti!$D$129*IF('Tabulky jízd'!BN$6&gt;0,"1","0")</f>
        <v>3149.25</v>
      </c>
      <c r="BP52" s="45">
        <f>2*'Tabulky jízd'!BO$6*Vzdálenosti!$D$129-Vzdálenosti!$D$129*IF('Tabulky jízd'!BO$6&gt;0,"1","0")</f>
        <v>0</v>
      </c>
      <c r="BQ52" s="45">
        <f>2*'Tabulky jízd'!BP$6*Vzdálenosti!$D$129-Vzdálenosti!$D$129*IF('Tabulky jízd'!BP$6&gt;0,"1","0")</f>
        <v>0</v>
      </c>
      <c r="BR52" s="45">
        <f>2*'Tabulky jízd'!BQ$6*Vzdálenosti!$D$129-Vzdálenosti!$D$129*IF('Tabulky jízd'!BQ$6&gt;0,"1","0")</f>
        <v>1667.25</v>
      </c>
      <c r="BS52" s="45">
        <f>2*'Tabulky jízd'!BR$6*Vzdálenosti!$D$129-Vzdálenosti!$D$129*IF('Tabulky jízd'!BR$6&gt;0,"1","0")</f>
        <v>0</v>
      </c>
      <c r="BT52" s="45">
        <f>2*'Tabulky jízd'!BS$6*Vzdálenosti!$D$129-Vzdálenosti!$D$129*IF('Tabulky jízd'!BS$6&gt;0,"1","0")</f>
        <v>0</v>
      </c>
      <c r="BU52" s="45">
        <f>2*'Tabulky jízd'!BT$6*Vzdálenosti!$D$129-Vzdálenosti!$D$129*IF('Tabulky jízd'!BT$6&gt;0,"1","0")</f>
        <v>0</v>
      </c>
      <c r="BV52" s="45">
        <f>2*'Tabulky jízd'!BU$6*Vzdálenosti!$D$129-Vzdálenosti!$D$129*IF('Tabulky jízd'!BU$6&gt;0,"1","0")</f>
        <v>0</v>
      </c>
      <c r="BW52" s="45">
        <f>2*'Tabulky jízd'!BV$6*Vzdálenosti!$D$129-Vzdálenosti!$D$129*IF('Tabulky jízd'!BV$6&gt;0,"1","0")</f>
        <v>0</v>
      </c>
      <c r="BX52" s="45">
        <f>2*'Tabulky jízd'!BW$6*Vzdálenosti!$D$129-Vzdálenosti!$D$129*IF('Tabulky jízd'!BW$6&gt;0,"1","0")</f>
        <v>0</v>
      </c>
      <c r="BY52" s="45">
        <f>2*'Tabulky jízd'!BX$6*Vzdálenosti!$D$129-Vzdálenosti!$D$129*IF('Tabulky jízd'!BX$6&gt;0,"1","0")</f>
        <v>0</v>
      </c>
      <c r="BZ52" s="45">
        <f>2*'Tabulky jízd'!BY$6*Vzdálenosti!$D$129-Vzdálenosti!$D$129*IF('Tabulky jízd'!BY$6&gt;0,"1","0")</f>
        <v>0</v>
      </c>
      <c r="CA52" s="45">
        <f>2*'Tabulky jízd'!BZ$6*Vzdálenosti!$D$129-Vzdálenosti!$D$129*IF('Tabulky jízd'!BZ$6&gt;0,"1","0")</f>
        <v>4260.75</v>
      </c>
      <c r="CB52" s="45">
        <f>2*'Tabulky jízd'!CA$6*Vzdálenosti!$D$129-Vzdálenosti!$D$129*IF('Tabulky jízd'!CA$6&gt;0,"1","0")</f>
        <v>0</v>
      </c>
      <c r="CC52" s="45">
        <f>2*'Tabulky jízd'!CB$6*Vzdálenosti!$D$129-Vzdálenosti!$D$129*IF('Tabulky jízd'!CB$6&gt;0,"1","0")</f>
        <v>0</v>
      </c>
      <c r="CD52" s="45">
        <f>2*'Tabulky jízd'!CC$6*Vzdálenosti!$D$129-Vzdálenosti!$D$129*IF('Tabulky jízd'!CC$6&gt;0,"1","0")</f>
        <v>2037.75</v>
      </c>
      <c r="CE52" s="45">
        <f>2*'Tabulky jízd'!CD$6*Vzdálenosti!$D$129-Vzdálenosti!$D$129*IF('Tabulky jízd'!CD$6&gt;0,"1","0")</f>
        <v>0</v>
      </c>
      <c r="CF52" s="45">
        <f>2*'Tabulky jízd'!CE$6*Vzdálenosti!$D$129-Vzdálenosti!$D$129*IF('Tabulky jízd'!CE$6&gt;0,"1","0")</f>
        <v>0</v>
      </c>
      <c r="CG52" s="45">
        <f>2*'Tabulky jízd'!CF$6*Vzdálenosti!$D$129-Vzdálenosti!$D$129*IF('Tabulky jízd'!CF$6&gt;0,"1","0")</f>
        <v>4260.75</v>
      </c>
      <c r="CH52" s="45">
        <f>2*'Tabulky jízd'!CG$6*Vzdálenosti!$D$129-Vzdálenosti!$D$129*IF('Tabulky jízd'!CG$6&gt;0,"1","0")</f>
        <v>0</v>
      </c>
      <c r="CI52" s="45">
        <f>2*'Tabulky jízd'!CH$6*Vzdálenosti!$D$129-Vzdálenosti!$D$129*IF('Tabulky jízd'!CH$6&gt;0,"1","0")</f>
        <v>0</v>
      </c>
      <c r="CJ52" s="45">
        <f>2*'Tabulky jízd'!CI$6*Vzdálenosti!$D$129-Vzdálenosti!$D$129*IF('Tabulky jízd'!CI$6&gt;0,"1","0")</f>
        <v>2778.75</v>
      </c>
      <c r="CK52" s="45">
        <f>2*'Tabulky jízd'!CJ$6*Vzdálenosti!$D$129-Vzdálenosti!$D$129*IF('Tabulky jízd'!CJ$6&gt;0,"1","0")</f>
        <v>0</v>
      </c>
      <c r="CL52" s="45">
        <f>2*'Tabulky jízd'!CK$6*Vzdálenosti!$D$129-Vzdálenosti!$D$129*IF('Tabulky jízd'!CK$6&gt;0,"1","0")</f>
        <v>0</v>
      </c>
      <c r="CM52" s="45">
        <f>2*'Tabulky jízd'!CL$6*Vzdálenosti!$D$129-Vzdálenosti!$D$129*IF('Tabulky jízd'!CL$6&gt;0,"1","0")</f>
        <v>0</v>
      </c>
      <c r="CN52" s="45">
        <f>2*'Tabulky jízd'!CM$6*Vzdálenosti!$D$129-Vzdálenosti!$D$129*IF('Tabulky jízd'!CM$6&gt;0,"1","0")</f>
        <v>0</v>
      </c>
      <c r="CO52" s="45">
        <f>2*'Tabulky jízd'!CN$6*Vzdálenosti!$D$129-Vzdálenosti!$D$129*IF('Tabulky jízd'!CN$6&gt;0,"1","0")</f>
        <v>0</v>
      </c>
      <c r="CP52" s="45">
        <f>2*'Tabulky jízd'!CO$6*Vzdálenosti!$D$129-Vzdálenosti!$D$129*IF('Tabulky jízd'!CO$6&gt;0,"1","0")</f>
        <v>0</v>
      </c>
      <c r="CQ52" s="45">
        <f>2*'Tabulky jízd'!CP$6*Vzdálenosti!$D$129-Vzdálenosti!$D$129*IF('Tabulky jízd'!CP$6&gt;0,"1","0")</f>
        <v>0</v>
      </c>
      <c r="CR52" s="45">
        <f>2*'Tabulky jízd'!CQ$6*Vzdálenosti!$D$129-Vzdálenosti!$D$129*IF('Tabulky jízd'!CQ$6&gt;0,"1","0")</f>
        <v>0</v>
      </c>
      <c r="CS52" s="45">
        <f>2*'Tabulky jízd'!CR$6*Vzdálenosti!$D$129-Vzdálenosti!$D$129*IF('Tabulky jízd'!CR$6&gt;0,"1","0")</f>
        <v>0</v>
      </c>
      <c r="CT52" s="45">
        <f>2*'Tabulky jízd'!CS$6*Vzdálenosti!$D$129-Vzdálenosti!$D$129*IF('Tabulky jízd'!CS$6&gt;0,"1","0")</f>
        <v>0</v>
      </c>
      <c r="CU52" s="45">
        <f>2*'Tabulky jízd'!CT$6*Vzdálenosti!$D$129-Vzdálenosti!$D$129*IF('Tabulky jízd'!CT$6&gt;0,"1","0")</f>
        <v>0</v>
      </c>
      <c r="CV52" s="45">
        <f>2*'Tabulky jízd'!CU$6*Vzdálenosti!$D$129-Vzdálenosti!$D$129*IF('Tabulky jízd'!CU$6&gt;0,"1","0")</f>
        <v>4260.75</v>
      </c>
      <c r="CW52" s="45">
        <f>2*'Tabulky jízd'!CV$6*Vzdálenosti!$D$129-Vzdálenosti!$D$129*IF('Tabulky jízd'!CV$6&gt;0,"1","0")</f>
        <v>0</v>
      </c>
      <c r="CX52" s="47">
        <f t="shared" si="10"/>
        <v>70765.5</v>
      </c>
      <c r="CY52" s="47" t="s">
        <v>64</v>
      </c>
      <c r="CZ52" s="28">
        <f>Vzdálenosti!$D$132</f>
        <v>36.257954975983843</v>
      </c>
      <c r="DA52" s="28">
        <f t="shared" si="11"/>
        <v>25658.123128529845</v>
      </c>
      <c r="DB52" s="224">
        <f>SUM(DA52:DA55)</f>
        <v>64293.015896846358</v>
      </c>
    </row>
    <row r="53" spans="1:106" s="15" customFormat="1" x14ac:dyDescent="0.25">
      <c r="A53" s="230"/>
      <c r="B53" s="45" t="s">
        <v>54</v>
      </c>
      <c r="C53" s="45" t="s">
        <v>56</v>
      </c>
      <c r="D53" s="135" t="s">
        <v>312</v>
      </c>
      <c r="E53" s="45" t="s">
        <v>9</v>
      </c>
      <c r="F53" s="45">
        <v>1</v>
      </c>
      <c r="G53" s="45"/>
      <c r="H53" s="47"/>
      <c r="I53" s="45">
        <f>2*'Tabulky jízd'!H$6*Vzdálenosti!$E$129-Vzdálenosti!$E$129*IF('Tabulky jízd'!H$6&gt;0,"1","0")</f>
        <v>0</v>
      </c>
      <c r="J53" s="45">
        <f>2*'Tabulky jízd'!I$6*Vzdálenosti!$E$129-Vzdálenosti!$E$129*IF('Tabulky jízd'!I$6&gt;0,"1","0")</f>
        <v>0</v>
      </c>
      <c r="K53" s="45">
        <f>2*'Tabulky jízd'!J$6*Vzdálenosti!$E$129-Vzdálenosti!$E$129*IF('Tabulky jízd'!J$6&gt;0,"1","0")</f>
        <v>0</v>
      </c>
      <c r="L53" s="45">
        <f>2*'Tabulky jízd'!K$6*Vzdálenosti!$E$129-Vzdálenosti!$E$129*IF('Tabulky jízd'!K$6&gt;0,"1","0")</f>
        <v>0</v>
      </c>
      <c r="M53" s="45">
        <f>2*'Tabulky jízd'!L$6*Vzdálenosti!$E$129-Vzdálenosti!$E$129*IF('Tabulky jízd'!L$6&gt;0,"1","0")</f>
        <v>0</v>
      </c>
      <c r="N53" s="45">
        <f>2*'Tabulky jízd'!M$6*Vzdálenosti!$E$129-Vzdálenosti!$E$129*IF('Tabulky jízd'!M$6&gt;0,"1","0")</f>
        <v>0</v>
      </c>
      <c r="O53" s="45">
        <f>2*'Tabulky jízd'!N$6*Vzdálenosti!$E$129-Vzdálenosti!$E$129*IF('Tabulky jízd'!N$6&gt;0,"1","0")</f>
        <v>0</v>
      </c>
      <c r="P53" s="45">
        <f>2*'Tabulky jízd'!O$6*Vzdálenosti!$E$129-Vzdálenosti!$E$129*IF('Tabulky jízd'!O$6&gt;0,"1","0")</f>
        <v>4785</v>
      </c>
      <c r="Q53" s="45">
        <f>2*'Tabulky jízd'!P$6*Vzdálenosti!$E$129-Vzdálenosti!$E$129*IF('Tabulky jízd'!P$6&gt;0,"1","0")</f>
        <v>0</v>
      </c>
      <c r="R53" s="45">
        <f>2*'Tabulky jízd'!Q$6*Vzdálenosti!$E$129-Vzdálenosti!$E$129*IF('Tabulky jízd'!Q$6&gt;0,"1","0")</f>
        <v>0</v>
      </c>
      <c r="S53" s="45">
        <f>2*'Tabulky jízd'!R$6*Vzdálenosti!$E$129-Vzdálenosti!$E$129*IF('Tabulky jízd'!R$6&gt;0,"1","0")</f>
        <v>6105</v>
      </c>
      <c r="T53" s="45">
        <f>2*'Tabulky jízd'!S$6*Vzdálenosti!$E$129-Vzdálenosti!$E$129*IF('Tabulky jízd'!S$6&gt;0,"1","0")</f>
        <v>0</v>
      </c>
      <c r="U53" s="45">
        <f>2*'Tabulky jízd'!T$6*Vzdálenosti!$E$129-Vzdálenosti!$E$129*IF('Tabulky jízd'!T$6&gt;0,"1","0")</f>
        <v>0</v>
      </c>
      <c r="V53" s="45">
        <f>2*'Tabulky jízd'!U$6*Vzdálenosti!$E$129-Vzdálenosti!$E$129*IF('Tabulky jízd'!U$6&gt;0,"1","0")</f>
        <v>1485</v>
      </c>
      <c r="W53" s="45">
        <f>2*'Tabulky jízd'!V$6*Vzdálenosti!$E$129-Vzdálenosti!$E$129*IF('Tabulky jízd'!V$6&gt;0,"1","0")</f>
        <v>0</v>
      </c>
      <c r="X53" s="45">
        <f>2*'Tabulky jízd'!W$6*Vzdálenosti!$E$129-Vzdálenosti!$E$129*IF('Tabulky jízd'!W$6&gt;0,"1","0")</f>
        <v>0</v>
      </c>
      <c r="Y53" s="45">
        <f>2*'Tabulky jízd'!X$6*Vzdálenosti!$E$129-Vzdálenosti!$E$129*IF('Tabulky jízd'!X$6&gt;0,"1","0")</f>
        <v>2475</v>
      </c>
      <c r="Z53" s="45">
        <f>2*'Tabulky jízd'!Y$6*Vzdálenosti!$E$129-Vzdálenosti!$E$129*IF('Tabulky jízd'!Y$6&gt;0,"1","0")</f>
        <v>0</v>
      </c>
      <c r="AA53" s="45">
        <f>2*'Tabulky jízd'!Z$6*Vzdálenosti!$E$129-Vzdálenosti!$E$129*IF('Tabulky jízd'!Z$6&gt;0,"1","0")</f>
        <v>0</v>
      </c>
      <c r="AB53" s="45">
        <f>2*'Tabulky jízd'!AA$6*Vzdálenosti!$E$129-Vzdálenosti!$E$129*IF('Tabulky jízd'!AA$6&gt;0,"1","0")</f>
        <v>2805</v>
      </c>
      <c r="AC53" s="45">
        <f>2*'Tabulky jízd'!AB$6*Vzdálenosti!$E$129-Vzdálenosti!$E$129*IF('Tabulky jízd'!AB$6&gt;0,"1","0")</f>
        <v>0</v>
      </c>
      <c r="AD53" s="45">
        <f>2*'Tabulky jízd'!AC$6*Vzdálenosti!$E$129-Vzdálenosti!$E$129*IF('Tabulky jízd'!AC$6&gt;0,"1","0")</f>
        <v>0</v>
      </c>
      <c r="AE53" s="45">
        <f>2*'Tabulky jízd'!AD$6*Vzdálenosti!$E$129-Vzdálenosti!$E$129*IF('Tabulky jízd'!AD$6&gt;0,"1","0")</f>
        <v>0</v>
      </c>
      <c r="AF53" s="45">
        <f>2*'Tabulky jízd'!AE$6*Vzdálenosti!$E$129-Vzdálenosti!$E$129*IF('Tabulky jízd'!AE$6&gt;0,"1","0")</f>
        <v>0</v>
      </c>
      <c r="AG53" s="45">
        <f>2*'Tabulky jízd'!AF$6*Vzdálenosti!$E$129-Vzdálenosti!$E$129*IF('Tabulky jízd'!AF$6&gt;0,"1","0")</f>
        <v>0</v>
      </c>
      <c r="AH53" s="45">
        <f>2*'Tabulky jízd'!AG$6*Vzdálenosti!$E$129-Vzdálenosti!$E$129*IF('Tabulky jízd'!AG$6&gt;0,"1","0")</f>
        <v>0</v>
      </c>
      <c r="AI53" s="45">
        <f>2*'Tabulky jízd'!AH$6*Vzdálenosti!$E$129-Vzdálenosti!$E$129*IF('Tabulky jízd'!AH$6&gt;0,"1","0")</f>
        <v>0</v>
      </c>
      <c r="AJ53" s="45">
        <f>2*'Tabulky jízd'!AI$6*Vzdálenosti!$E$129-Vzdálenosti!$E$129*IF('Tabulky jízd'!AI$6&gt;0,"1","0")</f>
        <v>0</v>
      </c>
      <c r="AK53" s="45">
        <f>2*'Tabulky jízd'!AJ$6*Vzdálenosti!$E$129-Vzdálenosti!$E$129*IF('Tabulky jízd'!AJ$6&gt;0,"1","0")</f>
        <v>2475</v>
      </c>
      <c r="AL53" s="45">
        <f>2*'Tabulky jízd'!AK$6*Vzdálenosti!$E$129-Vzdálenosti!$E$129*IF('Tabulky jízd'!AK$6&gt;0,"1","0")</f>
        <v>0</v>
      </c>
      <c r="AM53" s="45">
        <f>2*'Tabulky jízd'!AL$6*Vzdálenosti!$E$129-Vzdálenosti!$E$129*IF('Tabulky jízd'!AL$6&gt;0,"1","0")</f>
        <v>0</v>
      </c>
      <c r="AN53" s="45">
        <f>2*'Tabulky jízd'!AM$6*Vzdálenosti!$E$129-Vzdálenosti!$E$129*IF('Tabulky jízd'!AM$6&gt;0,"1","0")</f>
        <v>3465</v>
      </c>
      <c r="AO53" s="45">
        <f>2*'Tabulky jízd'!AN$6*Vzdálenosti!$E$129-Vzdálenosti!$E$129*IF('Tabulky jízd'!AN$6&gt;0,"1","0")</f>
        <v>0</v>
      </c>
      <c r="AP53" s="45">
        <f>2*'Tabulky jízd'!AO$6*Vzdálenosti!$E$129-Vzdálenosti!$E$129*IF('Tabulky jízd'!AO$6&gt;0,"1","0")</f>
        <v>0</v>
      </c>
      <c r="AQ53" s="45">
        <f>2*'Tabulky jízd'!AP$6*Vzdálenosti!$E$129-Vzdálenosti!$E$129*IF('Tabulky jízd'!AP$6&gt;0,"1","0")</f>
        <v>2805</v>
      </c>
      <c r="AR53" s="45">
        <f>2*'Tabulky jízd'!AQ$6*Vzdálenosti!$E$129-Vzdálenosti!$E$129*IF('Tabulky jízd'!AQ$6&gt;0,"1","0")</f>
        <v>0</v>
      </c>
      <c r="AS53" s="45">
        <f>2*'Tabulky jízd'!AR$6*Vzdálenosti!$E$129-Vzdálenosti!$E$129*IF('Tabulky jízd'!AR$6&gt;0,"1","0")</f>
        <v>0</v>
      </c>
      <c r="AT53" s="45">
        <f>2*'Tabulky jízd'!AS$6*Vzdálenosti!$E$129-Vzdálenosti!$E$129*IF('Tabulky jízd'!AS$6&gt;0,"1","0")</f>
        <v>2475</v>
      </c>
      <c r="AU53" s="45">
        <f>2*'Tabulky jízd'!AT$6*Vzdálenosti!$E$129-Vzdálenosti!$E$129*IF('Tabulky jízd'!AT$6&gt;0,"1","0")</f>
        <v>0</v>
      </c>
      <c r="AV53" s="45">
        <f>2*'Tabulky jízd'!AU$6*Vzdálenosti!$E$129-Vzdálenosti!$E$129*IF('Tabulky jízd'!AU$6&gt;0,"1","0")</f>
        <v>0</v>
      </c>
      <c r="AW53" s="45">
        <f>2*'Tabulky jízd'!AV$6*Vzdálenosti!$E$129-Vzdálenosti!$E$129*IF('Tabulky jízd'!AV$6&gt;0,"1","0")</f>
        <v>3135</v>
      </c>
      <c r="AX53" s="45">
        <f>2*'Tabulky jízd'!AW$6*Vzdálenosti!$E$129-Vzdálenosti!$E$129*IF('Tabulky jízd'!AW$6&gt;0,"1","0")</f>
        <v>0</v>
      </c>
      <c r="AY53" s="45">
        <f>2*'Tabulky jízd'!AX$6*Vzdálenosti!$E$129-Vzdálenosti!$E$129*IF('Tabulky jízd'!AX$6&gt;0,"1","0")</f>
        <v>0</v>
      </c>
      <c r="AZ53" s="45">
        <f>2*'Tabulky jízd'!AY$6*Vzdálenosti!$E$129-Vzdálenosti!$E$129*IF('Tabulky jízd'!AY$6&gt;0,"1","0")</f>
        <v>0</v>
      </c>
      <c r="BA53" s="45">
        <f>2*'Tabulky jízd'!AZ$6*Vzdálenosti!$E$129-Vzdálenosti!$E$129*IF('Tabulky jízd'!AZ$6&gt;0,"1","0")</f>
        <v>0</v>
      </c>
      <c r="BB53" s="45">
        <f>2*'Tabulky jízd'!BA$6*Vzdálenosti!$E$129-Vzdálenosti!$E$129*IF('Tabulky jízd'!BA$6&gt;0,"1","0")</f>
        <v>0</v>
      </c>
      <c r="BC53" s="45">
        <f>2*'Tabulky jízd'!BB$6*Vzdálenosti!$E$129-Vzdálenosti!$E$129*IF('Tabulky jízd'!BB$6&gt;0,"1","0")</f>
        <v>0</v>
      </c>
      <c r="BD53" s="45">
        <f>2*'Tabulky jízd'!BC$6*Vzdálenosti!$E$129-Vzdálenosti!$E$129*IF('Tabulky jízd'!BC$6&gt;0,"1","0")</f>
        <v>0</v>
      </c>
      <c r="BE53" s="45">
        <f>2*'Tabulky jízd'!BD$6*Vzdálenosti!$E$129-Vzdálenosti!$E$129*IF('Tabulky jízd'!BD$6&gt;0,"1","0")</f>
        <v>0</v>
      </c>
      <c r="BF53" s="45">
        <f>2*'Tabulky jízd'!BE$6*Vzdálenosti!$E$129-Vzdálenosti!$E$129*IF('Tabulky jízd'!BE$6&gt;0,"1","0")</f>
        <v>3465</v>
      </c>
      <c r="BG53" s="45">
        <f>2*'Tabulky jízd'!BF$6*Vzdálenosti!$E$129-Vzdálenosti!$E$129*IF('Tabulky jízd'!BF$6&gt;0,"1","0")</f>
        <v>0</v>
      </c>
      <c r="BH53" s="45">
        <f>2*'Tabulky jízd'!BG$6*Vzdálenosti!$E$129-Vzdálenosti!$E$129*IF('Tabulky jízd'!BG$6&gt;0,"1","0")</f>
        <v>0</v>
      </c>
      <c r="BI53" s="45">
        <f>2*'Tabulky jízd'!BH$6*Vzdálenosti!$E$129-Vzdálenosti!$E$129*IF('Tabulky jízd'!BH$6&gt;0,"1","0")</f>
        <v>3135</v>
      </c>
      <c r="BJ53" s="45">
        <f>2*'Tabulky jízd'!BI$6*Vzdálenosti!$E$129-Vzdálenosti!$E$129*IF('Tabulky jízd'!BI$6&gt;0,"1","0")</f>
        <v>0</v>
      </c>
      <c r="BK53" s="45">
        <f>2*'Tabulky jízd'!BJ$6*Vzdálenosti!$E$129-Vzdálenosti!$E$129*IF('Tabulky jízd'!BJ$6&gt;0,"1","0")</f>
        <v>0</v>
      </c>
      <c r="BL53" s="45">
        <f>2*'Tabulky jízd'!BK$6*Vzdálenosti!$E$129-Vzdálenosti!$E$129*IF('Tabulky jízd'!BK$6&gt;0,"1","0")</f>
        <v>4455</v>
      </c>
      <c r="BM53" s="45">
        <f>2*'Tabulky jízd'!BL$6*Vzdálenosti!$E$129-Vzdálenosti!$E$129*IF('Tabulky jízd'!BL$6&gt;0,"1","0")</f>
        <v>0</v>
      </c>
      <c r="BN53" s="45">
        <f>2*'Tabulky jízd'!BM$6*Vzdálenosti!$E$129-Vzdálenosti!$E$129*IF('Tabulky jízd'!BM$6&gt;0,"1","0")</f>
        <v>0</v>
      </c>
      <c r="BO53" s="45">
        <f>2*'Tabulky jízd'!BN$6*Vzdálenosti!$E$129-Vzdálenosti!$E$129*IF('Tabulky jízd'!BN$6&gt;0,"1","0")</f>
        <v>2805</v>
      </c>
      <c r="BP53" s="45">
        <f>2*'Tabulky jízd'!BO$6*Vzdálenosti!$E$129-Vzdálenosti!$E$129*IF('Tabulky jízd'!BO$6&gt;0,"1","0")</f>
        <v>0</v>
      </c>
      <c r="BQ53" s="45">
        <f>2*'Tabulky jízd'!BP$6*Vzdálenosti!$E$129-Vzdálenosti!$E$129*IF('Tabulky jízd'!BP$6&gt;0,"1","0")</f>
        <v>0</v>
      </c>
      <c r="BR53" s="45">
        <f>2*'Tabulky jízd'!BQ$6*Vzdálenosti!$E$129-Vzdálenosti!$E$129*IF('Tabulky jízd'!BQ$6&gt;0,"1","0")</f>
        <v>1485</v>
      </c>
      <c r="BS53" s="45">
        <f>2*'Tabulky jízd'!BR$6*Vzdálenosti!$E$129-Vzdálenosti!$E$129*IF('Tabulky jízd'!BR$6&gt;0,"1","0")</f>
        <v>0</v>
      </c>
      <c r="BT53" s="45">
        <f>2*'Tabulky jízd'!BS$6*Vzdálenosti!$E$129-Vzdálenosti!$E$129*IF('Tabulky jízd'!BS$6&gt;0,"1","0")</f>
        <v>0</v>
      </c>
      <c r="BU53" s="45">
        <f>2*'Tabulky jízd'!BT$6*Vzdálenosti!$E$129-Vzdálenosti!$E$129*IF('Tabulky jízd'!BT$6&gt;0,"1","0")</f>
        <v>0</v>
      </c>
      <c r="BV53" s="45">
        <f>2*'Tabulky jízd'!BU$6*Vzdálenosti!$E$129-Vzdálenosti!$E$129*IF('Tabulky jízd'!BU$6&gt;0,"1","0")</f>
        <v>0</v>
      </c>
      <c r="BW53" s="45">
        <f>2*'Tabulky jízd'!BV$6*Vzdálenosti!$E$129-Vzdálenosti!$E$129*IF('Tabulky jízd'!BV$6&gt;0,"1","0")</f>
        <v>0</v>
      </c>
      <c r="BX53" s="45">
        <f>2*'Tabulky jízd'!BW$6*Vzdálenosti!$E$129-Vzdálenosti!$E$129*IF('Tabulky jízd'!BW$6&gt;0,"1","0")</f>
        <v>0</v>
      </c>
      <c r="BY53" s="45">
        <f>2*'Tabulky jízd'!BX$6*Vzdálenosti!$E$129-Vzdálenosti!$E$129*IF('Tabulky jízd'!BX$6&gt;0,"1","0")</f>
        <v>0</v>
      </c>
      <c r="BZ53" s="45">
        <f>2*'Tabulky jízd'!BY$6*Vzdálenosti!$E$129-Vzdálenosti!$E$129*IF('Tabulky jízd'!BY$6&gt;0,"1","0")</f>
        <v>0</v>
      </c>
      <c r="CA53" s="45">
        <f>2*'Tabulky jízd'!BZ$6*Vzdálenosti!$E$129-Vzdálenosti!$E$129*IF('Tabulky jízd'!BZ$6&gt;0,"1","0")</f>
        <v>3795</v>
      </c>
      <c r="CB53" s="45">
        <f>2*'Tabulky jízd'!CA$6*Vzdálenosti!$E$129-Vzdálenosti!$E$129*IF('Tabulky jízd'!CA$6&gt;0,"1","0")</f>
        <v>0</v>
      </c>
      <c r="CC53" s="45">
        <f>2*'Tabulky jízd'!CB$6*Vzdálenosti!$E$129-Vzdálenosti!$E$129*IF('Tabulky jízd'!CB$6&gt;0,"1","0")</f>
        <v>0</v>
      </c>
      <c r="CD53" s="45">
        <f>2*'Tabulky jízd'!CC$6*Vzdálenosti!$E$129-Vzdálenosti!$E$129*IF('Tabulky jízd'!CC$6&gt;0,"1","0")</f>
        <v>1815</v>
      </c>
      <c r="CE53" s="45">
        <f>2*'Tabulky jízd'!CD$6*Vzdálenosti!$E$129-Vzdálenosti!$E$129*IF('Tabulky jízd'!CD$6&gt;0,"1","0")</f>
        <v>0</v>
      </c>
      <c r="CF53" s="45">
        <f>2*'Tabulky jízd'!CE$6*Vzdálenosti!$E$129-Vzdálenosti!$E$129*IF('Tabulky jízd'!CE$6&gt;0,"1","0")</f>
        <v>0</v>
      </c>
      <c r="CG53" s="45">
        <f>2*'Tabulky jízd'!CF$6*Vzdálenosti!$E$129-Vzdálenosti!$E$129*IF('Tabulky jízd'!CF$6&gt;0,"1","0")</f>
        <v>3795</v>
      </c>
      <c r="CH53" s="45">
        <f>2*'Tabulky jízd'!CG$6*Vzdálenosti!$E$129-Vzdálenosti!$E$129*IF('Tabulky jízd'!CG$6&gt;0,"1","0")</f>
        <v>0</v>
      </c>
      <c r="CI53" s="45">
        <f>2*'Tabulky jízd'!CH$6*Vzdálenosti!$E$129-Vzdálenosti!$E$129*IF('Tabulky jízd'!CH$6&gt;0,"1","0")</f>
        <v>0</v>
      </c>
      <c r="CJ53" s="45">
        <f>2*'Tabulky jízd'!CI$6*Vzdálenosti!$E$129-Vzdálenosti!$E$129*IF('Tabulky jízd'!CI$6&gt;0,"1","0")</f>
        <v>2475</v>
      </c>
      <c r="CK53" s="45">
        <f>2*'Tabulky jízd'!CJ$6*Vzdálenosti!$E$129-Vzdálenosti!$E$129*IF('Tabulky jízd'!CJ$6&gt;0,"1","0")</f>
        <v>0</v>
      </c>
      <c r="CL53" s="45">
        <f>2*'Tabulky jízd'!CK$6*Vzdálenosti!$E$129-Vzdálenosti!$E$129*IF('Tabulky jízd'!CK$6&gt;0,"1","0")</f>
        <v>0</v>
      </c>
      <c r="CM53" s="45">
        <f>2*'Tabulky jízd'!CL$6*Vzdálenosti!$E$129-Vzdálenosti!$E$129*IF('Tabulky jízd'!CL$6&gt;0,"1","0")</f>
        <v>0</v>
      </c>
      <c r="CN53" s="45">
        <f>2*'Tabulky jízd'!CM$6*Vzdálenosti!$E$129-Vzdálenosti!$E$129*IF('Tabulky jízd'!CM$6&gt;0,"1","0")</f>
        <v>0</v>
      </c>
      <c r="CO53" s="45">
        <f>2*'Tabulky jízd'!CN$6*Vzdálenosti!$E$129-Vzdálenosti!$E$129*IF('Tabulky jízd'!CN$6&gt;0,"1","0")</f>
        <v>0</v>
      </c>
      <c r="CP53" s="45">
        <f>2*'Tabulky jízd'!CO$6*Vzdálenosti!$E$129-Vzdálenosti!$E$129*IF('Tabulky jízd'!CO$6&gt;0,"1","0")</f>
        <v>0</v>
      </c>
      <c r="CQ53" s="45">
        <f>2*'Tabulky jízd'!CP$6*Vzdálenosti!$E$129-Vzdálenosti!$E$129*IF('Tabulky jízd'!CP$6&gt;0,"1","0")</f>
        <v>0</v>
      </c>
      <c r="CR53" s="45">
        <f>2*'Tabulky jízd'!CQ$6*Vzdálenosti!$E$129-Vzdálenosti!$E$129*IF('Tabulky jízd'!CQ$6&gt;0,"1","0")</f>
        <v>0</v>
      </c>
      <c r="CS53" s="45">
        <f>2*'Tabulky jízd'!CR$6*Vzdálenosti!$E$129-Vzdálenosti!$E$129*IF('Tabulky jízd'!CR$6&gt;0,"1","0")</f>
        <v>0</v>
      </c>
      <c r="CT53" s="45">
        <f>2*'Tabulky jízd'!CS$6*Vzdálenosti!$E$129-Vzdálenosti!$E$129*IF('Tabulky jízd'!CS$6&gt;0,"1","0")</f>
        <v>0</v>
      </c>
      <c r="CU53" s="45">
        <f>2*'Tabulky jízd'!CT$6*Vzdálenosti!$E$129-Vzdálenosti!$E$129*IF('Tabulky jízd'!CT$6&gt;0,"1","0")</f>
        <v>0</v>
      </c>
      <c r="CV53" s="45">
        <f>2*'Tabulky jízd'!CU$6*Vzdálenosti!$E$129-Vzdálenosti!$E$129*IF('Tabulky jízd'!CU$6&gt;0,"1","0")</f>
        <v>3795</v>
      </c>
      <c r="CW53" s="45">
        <f>2*'Tabulky jízd'!CV$6*Vzdálenosti!$E$129-Vzdálenosti!$E$129*IF('Tabulky jízd'!CV$6&gt;0,"1","0")</f>
        <v>0</v>
      </c>
      <c r="CX53" s="47">
        <f t="shared" si="10"/>
        <v>63030</v>
      </c>
      <c r="CY53" s="47" t="s">
        <v>54</v>
      </c>
      <c r="CZ53" s="28">
        <f>Vzdálenosti!$E$132</f>
        <v>40.507762831419946</v>
      </c>
      <c r="DA53" s="28">
        <f t="shared" si="11"/>
        <v>25532.042912643989</v>
      </c>
      <c r="DB53" s="224"/>
    </row>
    <row r="54" spans="1:106" s="15" customFormat="1" x14ac:dyDescent="0.25">
      <c r="A54" s="230"/>
      <c r="B54" s="45" t="s">
        <v>54</v>
      </c>
      <c r="C54" s="45" t="s">
        <v>56</v>
      </c>
      <c r="D54" s="135" t="s">
        <v>312</v>
      </c>
      <c r="E54" s="45" t="s">
        <v>9</v>
      </c>
      <c r="F54" s="45">
        <v>1</v>
      </c>
      <c r="G54" s="45"/>
      <c r="H54" s="47"/>
      <c r="I54" s="45">
        <f>2*'Tabulky jízd'!H$6*Vzdálenosti!$F$129-Vzdálenosti!$F$129*IF('Tabulky jízd'!H$6&gt;0,"1","0")</f>
        <v>0</v>
      </c>
      <c r="J54" s="45">
        <f>2*'Tabulky jízd'!I$6*Vzdálenosti!$F$129-Vzdálenosti!$F$129*IF('Tabulky jízd'!I$6&gt;0,"1","0")</f>
        <v>0</v>
      </c>
      <c r="K54" s="45">
        <f>2*'Tabulky jízd'!J$6*Vzdálenosti!$F$129-Vzdálenosti!$F$129*IF('Tabulky jízd'!J$6&gt;0,"1","0")</f>
        <v>0</v>
      </c>
      <c r="L54" s="45">
        <f>2*'Tabulky jízd'!K$6*Vzdálenosti!$F$129-Vzdálenosti!$F$129*IF('Tabulky jízd'!K$6&gt;0,"1","0")</f>
        <v>0</v>
      </c>
      <c r="M54" s="45">
        <f>2*'Tabulky jízd'!L$6*Vzdálenosti!$F$129-Vzdálenosti!$F$129*IF('Tabulky jízd'!L$6&gt;0,"1","0")</f>
        <v>0</v>
      </c>
      <c r="N54" s="45">
        <f>2*'Tabulky jízd'!M$6*Vzdálenosti!$F$129-Vzdálenosti!$F$129*IF('Tabulky jízd'!M$6&gt;0,"1","0")</f>
        <v>0</v>
      </c>
      <c r="O54" s="45">
        <f>2*'Tabulky jízd'!N$6*Vzdálenosti!$F$129-Vzdálenosti!$F$129*IF('Tabulky jízd'!N$6&gt;0,"1","0")</f>
        <v>0</v>
      </c>
      <c r="P54" s="45">
        <f>2*'Tabulky jízd'!O$6*Vzdálenosti!$F$129-Vzdálenosti!$F$129*IF('Tabulky jízd'!O$6&gt;0,"1","0")</f>
        <v>4393.5</v>
      </c>
      <c r="Q54" s="45">
        <f>2*'Tabulky jízd'!P$6*Vzdálenosti!$F$129-Vzdálenosti!$F$129*IF('Tabulky jízd'!P$6&gt;0,"1","0")</f>
        <v>0</v>
      </c>
      <c r="R54" s="45">
        <f>2*'Tabulky jízd'!Q$6*Vzdálenosti!$F$129-Vzdálenosti!$F$129*IF('Tabulky jízd'!Q$6&gt;0,"1","0")</f>
        <v>0</v>
      </c>
      <c r="S54" s="45">
        <f>2*'Tabulky jízd'!R$6*Vzdálenosti!$F$129-Vzdálenosti!$F$129*IF('Tabulky jízd'!R$6&gt;0,"1","0")</f>
        <v>5605.5</v>
      </c>
      <c r="T54" s="45">
        <f>2*'Tabulky jízd'!S$6*Vzdálenosti!$F$129-Vzdálenosti!$F$129*IF('Tabulky jízd'!S$6&gt;0,"1","0")</f>
        <v>0</v>
      </c>
      <c r="U54" s="45">
        <f>2*'Tabulky jízd'!T$6*Vzdálenosti!$F$129-Vzdálenosti!$F$129*IF('Tabulky jízd'!T$6&gt;0,"1","0")</f>
        <v>0</v>
      </c>
      <c r="V54" s="45">
        <f>2*'Tabulky jízd'!U$6*Vzdálenosti!$F$129-Vzdálenosti!$F$129*IF('Tabulky jízd'!U$6&gt;0,"1","0")</f>
        <v>1363.5</v>
      </c>
      <c r="W54" s="45">
        <f>2*'Tabulky jízd'!V$6*Vzdálenosti!$F$129-Vzdálenosti!$F$129*IF('Tabulky jízd'!V$6&gt;0,"1","0")</f>
        <v>0</v>
      </c>
      <c r="X54" s="45">
        <f>2*'Tabulky jízd'!W$6*Vzdálenosti!$F$129-Vzdálenosti!$F$129*IF('Tabulky jízd'!W$6&gt;0,"1","0")</f>
        <v>0</v>
      </c>
      <c r="Y54" s="45">
        <f>2*'Tabulky jízd'!X$6*Vzdálenosti!$F$129-Vzdálenosti!$F$129*IF('Tabulky jízd'!X$6&gt;0,"1","0")</f>
        <v>2272.5</v>
      </c>
      <c r="Z54" s="45">
        <f>2*'Tabulky jízd'!Y$6*Vzdálenosti!$F$129-Vzdálenosti!$F$129*IF('Tabulky jízd'!Y$6&gt;0,"1","0")</f>
        <v>0</v>
      </c>
      <c r="AA54" s="45">
        <f>2*'Tabulky jízd'!Z$6*Vzdálenosti!$F$129-Vzdálenosti!$F$129*IF('Tabulky jízd'!Z$6&gt;0,"1","0")</f>
        <v>0</v>
      </c>
      <c r="AB54" s="45">
        <f>2*'Tabulky jízd'!AA$6*Vzdálenosti!$F$129-Vzdálenosti!$F$129*IF('Tabulky jízd'!AA$6&gt;0,"1","0")</f>
        <v>2575.5</v>
      </c>
      <c r="AC54" s="45">
        <f>2*'Tabulky jízd'!AB$6*Vzdálenosti!$F$129-Vzdálenosti!$F$129*IF('Tabulky jízd'!AB$6&gt;0,"1","0")</f>
        <v>0</v>
      </c>
      <c r="AD54" s="45">
        <f>2*'Tabulky jízd'!AC$6*Vzdálenosti!$F$129-Vzdálenosti!$F$129*IF('Tabulky jízd'!AC$6&gt;0,"1","0")</f>
        <v>0</v>
      </c>
      <c r="AE54" s="45">
        <f>2*'Tabulky jízd'!AD$6*Vzdálenosti!$F$129-Vzdálenosti!$F$129*IF('Tabulky jízd'!AD$6&gt;0,"1","0")</f>
        <v>0</v>
      </c>
      <c r="AF54" s="45">
        <f>2*'Tabulky jízd'!AE$6*Vzdálenosti!$F$129-Vzdálenosti!$F$129*IF('Tabulky jízd'!AE$6&gt;0,"1","0")</f>
        <v>0</v>
      </c>
      <c r="AG54" s="45">
        <f>2*'Tabulky jízd'!AF$6*Vzdálenosti!$F$129-Vzdálenosti!$F$129*IF('Tabulky jízd'!AF$6&gt;0,"1","0")</f>
        <v>0</v>
      </c>
      <c r="AH54" s="45">
        <f>2*'Tabulky jízd'!AG$6*Vzdálenosti!$F$129-Vzdálenosti!$F$129*IF('Tabulky jízd'!AG$6&gt;0,"1","0")</f>
        <v>0</v>
      </c>
      <c r="AI54" s="45">
        <f>2*'Tabulky jízd'!AH$6*Vzdálenosti!$F$129-Vzdálenosti!$F$129*IF('Tabulky jízd'!AH$6&gt;0,"1","0")</f>
        <v>0</v>
      </c>
      <c r="AJ54" s="45">
        <f>2*'Tabulky jízd'!AI$6*Vzdálenosti!$F$129-Vzdálenosti!$F$129*IF('Tabulky jízd'!AI$6&gt;0,"1","0")</f>
        <v>0</v>
      </c>
      <c r="AK54" s="45">
        <f>2*'Tabulky jízd'!AJ$6*Vzdálenosti!$F$129-Vzdálenosti!$F$129*IF('Tabulky jízd'!AJ$6&gt;0,"1","0")</f>
        <v>2272.5</v>
      </c>
      <c r="AL54" s="45">
        <f>2*'Tabulky jízd'!AK$6*Vzdálenosti!$F$129-Vzdálenosti!$F$129*IF('Tabulky jízd'!AK$6&gt;0,"1","0")</f>
        <v>0</v>
      </c>
      <c r="AM54" s="45">
        <f>2*'Tabulky jízd'!AL$6*Vzdálenosti!$F$129-Vzdálenosti!$F$129*IF('Tabulky jízd'!AL$6&gt;0,"1","0")</f>
        <v>0</v>
      </c>
      <c r="AN54" s="45">
        <f>2*'Tabulky jízd'!AM$6*Vzdálenosti!$F$129-Vzdálenosti!$F$129*IF('Tabulky jízd'!AM$6&gt;0,"1","0")</f>
        <v>3181.5</v>
      </c>
      <c r="AO54" s="45">
        <f>2*'Tabulky jízd'!AN$6*Vzdálenosti!$F$129-Vzdálenosti!$F$129*IF('Tabulky jízd'!AN$6&gt;0,"1","0")</f>
        <v>0</v>
      </c>
      <c r="AP54" s="45">
        <f>2*'Tabulky jízd'!AO$6*Vzdálenosti!$F$129-Vzdálenosti!$F$129*IF('Tabulky jízd'!AO$6&gt;0,"1","0")</f>
        <v>0</v>
      </c>
      <c r="AQ54" s="45">
        <f>2*'Tabulky jízd'!AP$6*Vzdálenosti!$F$129-Vzdálenosti!$F$129*IF('Tabulky jízd'!AP$6&gt;0,"1","0")</f>
        <v>2575.5</v>
      </c>
      <c r="AR54" s="45">
        <f>2*'Tabulky jízd'!AQ$6*Vzdálenosti!$F$129-Vzdálenosti!$F$129*IF('Tabulky jízd'!AQ$6&gt;0,"1","0")</f>
        <v>0</v>
      </c>
      <c r="AS54" s="45">
        <f>2*'Tabulky jízd'!AR$6*Vzdálenosti!$F$129-Vzdálenosti!$F$129*IF('Tabulky jízd'!AR$6&gt;0,"1","0")</f>
        <v>0</v>
      </c>
      <c r="AT54" s="45">
        <f>2*'Tabulky jízd'!AS$6*Vzdálenosti!$F$129-Vzdálenosti!$F$129*IF('Tabulky jízd'!AS$6&gt;0,"1","0")</f>
        <v>2272.5</v>
      </c>
      <c r="AU54" s="45">
        <f>2*'Tabulky jízd'!AT$6*Vzdálenosti!$F$129-Vzdálenosti!$F$129*IF('Tabulky jízd'!AT$6&gt;0,"1","0")</f>
        <v>0</v>
      </c>
      <c r="AV54" s="45">
        <f>2*'Tabulky jízd'!AU$6*Vzdálenosti!$F$129-Vzdálenosti!$F$129*IF('Tabulky jízd'!AU$6&gt;0,"1","0")</f>
        <v>0</v>
      </c>
      <c r="AW54" s="45">
        <f>2*'Tabulky jízd'!AV$6*Vzdálenosti!$F$129-Vzdálenosti!$F$129*IF('Tabulky jízd'!AV$6&gt;0,"1","0")</f>
        <v>2878.5</v>
      </c>
      <c r="AX54" s="45">
        <f>2*'Tabulky jízd'!AW$6*Vzdálenosti!$F$129-Vzdálenosti!$F$129*IF('Tabulky jízd'!AW$6&gt;0,"1","0")</f>
        <v>0</v>
      </c>
      <c r="AY54" s="45">
        <f>2*'Tabulky jízd'!AX$6*Vzdálenosti!$F$129-Vzdálenosti!$F$129*IF('Tabulky jízd'!AX$6&gt;0,"1","0")</f>
        <v>0</v>
      </c>
      <c r="AZ54" s="45">
        <f>2*'Tabulky jízd'!AY$6*Vzdálenosti!$F$129-Vzdálenosti!$F$129*IF('Tabulky jízd'!AY$6&gt;0,"1","0")</f>
        <v>0</v>
      </c>
      <c r="BA54" s="45">
        <f>2*'Tabulky jízd'!AZ$6*Vzdálenosti!$F$129-Vzdálenosti!$F$129*IF('Tabulky jízd'!AZ$6&gt;0,"1","0")</f>
        <v>0</v>
      </c>
      <c r="BB54" s="45">
        <f>2*'Tabulky jízd'!BA$6*Vzdálenosti!$F$129-Vzdálenosti!$F$129*IF('Tabulky jízd'!BA$6&gt;0,"1","0")</f>
        <v>0</v>
      </c>
      <c r="BC54" s="45">
        <f>2*'Tabulky jízd'!BB$6*Vzdálenosti!$F$129-Vzdálenosti!$F$129*IF('Tabulky jízd'!BB$6&gt;0,"1","0")</f>
        <v>0</v>
      </c>
      <c r="BD54" s="45">
        <f>2*'Tabulky jízd'!BC$6*Vzdálenosti!$F$129-Vzdálenosti!$F$129*IF('Tabulky jízd'!BC$6&gt;0,"1","0")</f>
        <v>0</v>
      </c>
      <c r="BE54" s="45">
        <f>2*'Tabulky jízd'!BD$6*Vzdálenosti!$F$129-Vzdálenosti!$F$129*IF('Tabulky jízd'!BD$6&gt;0,"1","0")</f>
        <v>0</v>
      </c>
      <c r="BF54" s="45">
        <f>2*'Tabulky jízd'!BE$6*Vzdálenosti!$F$129-Vzdálenosti!$F$129*IF('Tabulky jízd'!BE$6&gt;0,"1","0")</f>
        <v>3181.5</v>
      </c>
      <c r="BG54" s="45">
        <f>2*'Tabulky jízd'!BF$6*Vzdálenosti!$F$129-Vzdálenosti!$F$129*IF('Tabulky jízd'!BF$6&gt;0,"1","0")</f>
        <v>0</v>
      </c>
      <c r="BH54" s="45">
        <f>2*'Tabulky jízd'!BG$6*Vzdálenosti!$F$129-Vzdálenosti!$F$129*IF('Tabulky jízd'!BG$6&gt;0,"1","0")</f>
        <v>0</v>
      </c>
      <c r="BI54" s="45">
        <f>2*'Tabulky jízd'!BH$6*Vzdálenosti!$F$129-Vzdálenosti!$F$129*IF('Tabulky jízd'!BH$6&gt;0,"1","0")</f>
        <v>2878.5</v>
      </c>
      <c r="BJ54" s="45">
        <f>2*'Tabulky jízd'!BI$6*Vzdálenosti!$F$129-Vzdálenosti!$F$129*IF('Tabulky jízd'!BI$6&gt;0,"1","0")</f>
        <v>0</v>
      </c>
      <c r="BK54" s="45">
        <f>2*'Tabulky jízd'!BJ$6*Vzdálenosti!$F$129-Vzdálenosti!$F$129*IF('Tabulky jízd'!BJ$6&gt;0,"1","0")</f>
        <v>0</v>
      </c>
      <c r="BL54" s="45">
        <f>2*'Tabulky jízd'!BK$6*Vzdálenosti!$F$129-Vzdálenosti!$F$129*IF('Tabulky jízd'!BK$6&gt;0,"1","0")</f>
        <v>4090.5</v>
      </c>
      <c r="BM54" s="45">
        <f>2*'Tabulky jízd'!BL$6*Vzdálenosti!$F$129-Vzdálenosti!$F$129*IF('Tabulky jízd'!BL$6&gt;0,"1","0")</f>
        <v>0</v>
      </c>
      <c r="BN54" s="45">
        <f>2*'Tabulky jízd'!BM$6*Vzdálenosti!$F$129-Vzdálenosti!$F$129*IF('Tabulky jízd'!BM$6&gt;0,"1","0")</f>
        <v>0</v>
      </c>
      <c r="BO54" s="45">
        <f>2*'Tabulky jízd'!BN$6*Vzdálenosti!$F$129-Vzdálenosti!$F$129*IF('Tabulky jízd'!BN$6&gt;0,"1","0")</f>
        <v>2575.5</v>
      </c>
      <c r="BP54" s="45">
        <f>2*'Tabulky jízd'!BO$6*Vzdálenosti!$F$129-Vzdálenosti!$F$129*IF('Tabulky jízd'!BO$6&gt;0,"1","0")</f>
        <v>0</v>
      </c>
      <c r="BQ54" s="45">
        <f>2*'Tabulky jízd'!BP$6*Vzdálenosti!$F$129-Vzdálenosti!$F$129*IF('Tabulky jízd'!BP$6&gt;0,"1","0")</f>
        <v>0</v>
      </c>
      <c r="BR54" s="45">
        <f>2*'Tabulky jízd'!BQ$6*Vzdálenosti!$F$129-Vzdálenosti!$F$129*IF('Tabulky jízd'!BQ$6&gt;0,"1","0")</f>
        <v>1363.5</v>
      </c>
      <c r="BS54" s="45">
        <f>2*'Tabulky jízd'!BR$6*Vzdálenosti!$F$129-Vzdálenosti!$F$129*IF('Tabulky jízd'!BR$6&gt;0,"1","0")</f>
        <v>0</v>
      </c>
      <c r="BT54" s="45">
        <f>2*'Tabulky jízd'!BS$6*Vzdálenosti!$F$129-Vzdálenosti!$F$129*IF('Tabulky jízd'!BS$6&gt;0,"1","0")</f>
        <v>0</v>
      </c>
      <c r="BU54" s="45">
        <f>2*'Tabulky jízd'!BT$6*Vzdálenosti!$F$129-Vzdálenosti!$F$129*IF('Tabulky jízd'!BT$6&gt;0,"1","0")</f>
        <v>0</v>
      </c>
      <c r="BV54" s="45">
        <f>2*'Tabulky jízd'!BU$6*Vzdálenosti!$F$129-Vzdálenosti!$F$129*IF('Tabulky jízd'!BU$6&gt;0,"1","0")</f>
        <v>0</v>
      </c>
      <c r="BW54" s="45">
        <f>2*'Tabulky jízd'!BV$6*Vzdálenosti!$F$129-Vzdálenosti!$F$129*IF('Tabulky jízd'!BV$6&gt;0,"1","0")</f>
        <v>0</v>
      </c>
      <c r="BX54" s="45">
        <f>2*'Tabulky jízd'!BW$6*Vzdálenosti!$F$129-Vzdálenosti!$F$129*IF('Tabulky jízd'!BW$6&gt;0,"1","0")</f>
        <v>0</v>
      </c>
      <c r="BY54" s="45">
        <f>2*'Tabulky jízd'!BX$6*Vzdálenosti!$F$129-Vzdálenosti!$F$129*IF('Tabulky jízd'!BX$6&gt;0,"1","0")</f>
        <v>0</v>
      </c>
      <c r="BZ54" s="45">
        <f>2*'Tabulky jízd'!BY$6*Vzdálenosti!$F$129-Vzdálenosti!$F$129*IF('Tabulky jízd'!BY$6&gt;0,"1","0")</f>
        <v>0</v>
      </c>
      <c r="CA54" s="45">
        <f>2*'Tabulky jízd'!BZ$6*Vzdálenosti!$F$129-Vzdálenosti!$F$129*IF('Tabulky jízd'!BZ$6&gt;0,"1","0")</f>
        <v>3484.5</v>
      </c>
      <c r="CB54" s="45">
        <f>2*'Tabulky jízd'!CA$6*Vzdálenosti!$F$129-Vzdálenosti!$F$129*IF('Tabulky jízd'!CA$6&gt;0,"1","0")</f>
        <v>0</v>
      </c>
      <c r="CC54" s="45">
        <f>2*'Tabulky jízd'!CB$6*Vzdálenosti!$F$129-Vzdálenosti!$F$129*IF('Tabulky jízd'!CB$6&gt;0,"1","0")</f>
        <v>0</v>
      </c>
      <c r="CD54" s="45">
        <f>2*'Tabulky jízd'!CC$6*Vzdálenosti!$F$129-Vzdálenosti!$F$129*IF('Tabulky jízd'!CC$6&gt;0,"1","0")</f>
        <v>1666.5</v>
      </c>
      <c r="CE54" s="45">
        <f>2*'Tabulky jízd'!CD$6*Vzdálenosti!$F$129-Vzdálenosti!$F$129*IF('Tabulky jízd'!CD$6&gt;0,"1","0")</f>
        <v>0</v>
      </c>
      <c r="CF54" s="45">
        <f>2*'Tabulky jízd'!CE$6*Vzdálenosti!$F$129-Vzdálenosti!$F$129*IF('Tabulky jízd'!CE$6&gt;0,"1","0")</f>
        <v>0</v>
      </c>
      <c r="CG54" s="45">
        <f>2*'Tabulky jízd'!CF$6*Vzdálenosti!$F$129-Vzdálenosti!$F$129*IF('Tabulky jízd'!CF$6&gt;0,"1","0")</f>
        <v>3484.5</v>
      </c>
      <c r="CH54" s="45">
        <f>2*'Tabulky jízd'!CG$6*Vzdálenosti!$F$129-Vzdálenosti!$F$129*IF('Tabulky jízd'!CG$6&gt;0,"1","0")</f>
        <v>0</v>
      </c>
      <c r="CI54" s="45">
        <f>2*'Tabulky jízd'!CH$6*Vzdálenosti!$F$129-Vzdálenosti!$F$129*IF('Tabulky jízd'!CH$6&gt;0,"1","0")</f>
        <v>0</v>
      </c>
      <c r="CJ54" s="45">
        <f>2*'Tabulky jízd'!CI$6*Vzdálenosti!$F$129-Vzdálenosti!$F$129*IF('Tabulky jízd'!CI$6&gt;0,"1","0")</f>
        <v>2272.5</v>
      </c>
      <c r="CK54" s="45">
        <f>2*'Tabulky jízd'!CJ$6*Vzdálenosti!$F$129-Vzdálenosti!$F$129*IF('Tabulky jízd'!CJ$6&gt;0,"1","0")</f>
        <v>0</v>
      </c>
      <c r="CL54" s="45">
        <f>2*'Tabulky jízd'!CK$6*Vzdálenosti!$F$129-Vzdálenosti!$F$129*IF('Tabulky jízd'!CK$6&gt;0,"1","0")</f>
        <v>0</v>
      </c>
      <c r="CM54" s="45">
        <f>2*'Tabulky jízd'!CL$6*Vzdálenosti!$F$129-Vzdálenosti!$F$129*IF('Tabulky jízd'!CL$6&gt;0,"1","0")</f>
        <v>0</v>
      </c>
      <c r="CN54" s="45">
        <f>2*'Tabulky jízd'!CM$6*Vzdálenosti!$F$129-Vzdálenosti!$F$129*IF('Tabulky jízd'!CM$6&gt;0,"1","0")</f>
        <v>0</v>
      </c>
      <c r="CO54" s="45">
        <f>2*'Tabulky jízd'!CN$6*Vzdálenosti!$F$129-Vzdálenosti!$F$129*IF('Tabulky jízd'!CN$6&gt;0,"1","0")</f>
        <v>0</v>
      </c>
      <c r="CP54" s="45">
        <f>2*'Tabulky jízd'!CO$6*Vzdálenosti!$F$129-Vzdálenosti!$F$129*IF('Tabulky jízd'!CO$6&gt;0,"1","0")</f>
        <v>0</v>
      </c>
      <c r="CQ54" s="45">
        <f>2*'Tabulky jízd'!CP$6*Vzdálenosti!$F$129-Vzdálenosti!$F$129*IF('Tabulky jízd'!CP$6&gt;0,"1","0")</f>
        <v>0</v>
      </c>
      <c r="CR54" s="45">
        <f>2*'Tabulky jízd'!CQ$6*Vzdálenosti!$F$129-Vzdálenosti!$F$129*IF('Tabulky jízd'!CQ$6&gt;0,"1","0")</f>
        <v>0</v>
      </c>
      <c r="CS54" s="45">
        <f>2*'Tabulky jízd'!CR$6*Vzdálenosti!$F$129-Vzdálenosti!$F$129*IF('Tabulky jízd'!CR$6&gt;0,"1","0")</f>
        <v>0</v>
      </c>
      <c r="CT54" s="45">
        <f>2*'Tabulky jízd'!CS$6*Vzdálenosti!$F$129-Vzdálenosti!$F$129*IF('Tabulky jízd'!CS$6&gt;0,"1","0")</f>
        <v>0</v>
      </c>
      <c r="CU54" s="45">
        <f>2*'Tabulky jízd'!CT$6*Vzdálenosti!$F$129-Vzdálenosti!$F$129*IF('Tabulky jízd'!CT$6&gt;0,"1","0")</f>
        <v>0</v>
      </c>
      <c r="CV54" s="45">
        <f>2*'Tabulky jízd'!CU$6*Vzdálenosti!$F$129-Vzdálenosti!$F$129*IF('Tabulky jízd'!CU$6&gt;0,"1","0")</f>
        <v>3484.5</v>
      </c>
      <c r="CW54" s="45">
        <f>2*'Tabulky jízd'!CV$6*Vzdálenosti!$F$129-Vzdálenosti!$F$129*IF('Tabulky jízd'!CV$6&gt;0,"1","0")</f>
        <v>0</v>
      </c>
      <c r="CX54" s="47">
        <f t="shared" si="10"/>
        <v>57873</v>
      </c>
      <c r="CY54" s="47" t="s">
        <v>121</v>
      </c>
      <c r="CZ54" s="28">
        <f>Vzdálenosti!$F$132</f>
        <v>9.9115644245651442</v>
      </c>
      <c r="DA54" s="28">
        <f t="shared" si="11"/>
        <v>5736.1196794285861</v>
      </c>
      <c r="DB54" s="224"/>
    </row>
    <row r="55" spans="1:106" s="15" customFormat="1" x14ac:dyDescent="0.25">
      <c r="A55" s="230"/>
      <c r="B55" s="45" t="s">
        <v>54</v>
      </c>
      <c r="C55" s="45" t="s">
        <v>56</v>
      </c>
      <c r="D55" s="135" t="s">
        <v>312</v>
      </c>
      <c r="E55" s="45" t="s">
        <v>9</v>
      </c>
      <c r="F55" s="45">
        <v>1</v>
      </c>
      <c r="G55" s="45"/>
      <c r="H55" s="47"/>
      <c r="I55" s="45">
        <f>2*'Tabulky jízd'!H$6*Vzdálenosti!$G$129-Vzdálenosti!$G$129*IF('Tabulky jízd'!H$6&gt;0,"1","0")</f>
        <v>0</v>
      </c>
      <c r="J55" s="45">
        <f>2*'Tabulky jízd'!I$6*Vzdálenosti!$G$129-Vzdálenosti!$G$129*IF('Tabulky jízd'!I$6&gt;0,"1","0")</f>
        <v>0</v>
      </c>
      <c r="K55" s="45">
        <f>2*'Tabulky jízd'!J$6*Vzdálenosti!$G$129-Vzdálenosti!$G$129*IF('Tabulky jízd'!J$6&gt;0,"1","0")</f>
        <v>0</v>
      </c>
      <c r="L55" s="45">
        <f>2*'Tabulky jízd'!K$6*Vzdálenosti!$G$129-Vzdálenosti!$G$129*IF('Tabulky jízd'!K$6&gt;0,"1","0")</f>
        <v>0</v>
      </c>
      <c r="M55" s="45">
        <f>2*'Tabulky jízd'!L$6*Vzdálenosti!$G$129-Vzdálenosti!$G$129*IF('Tabulky jízd'!L$6&gt;0,"1","0")</f>
        <v>0</v>
      </c>
      <c r="N55" s="45">
        <f>2*'Tabulky jízd'!M$6*Vzdálenosti!$G$129-Vzdálenosti!$G$129*IF('Tabulky jízd'!M$6&gt;0,"1","0")</f>
        <v>0</v>
      </c>
      <c r="O55" s="45">
        <f>2*'Tabulky jízd'!N$6*Vzdálenosti!$G$129-Vzdálenosti!$G$129*IF('Tabulky jízd'!N$6&gt;0,"1","0")</f>
        <v>0</v>
      </c>
      <c r="P55" s="45">
        <f>2*'Tabulky jízd'!O$6*Vzdálenosti!$G$129-Vzdálenosti!$G$129*IF('Tabulky jízd'!O$6&gt;0,"1","0")</f>
        <v>4197.75</v>
      </c>
      <c r="Q55" s="45">
        <f>2*'Tabulky jízd'!P$6*Vzdálenosti!$G$129-Vzdálenosti!$G$129*IF('Tabulky jízd'!P$6&gt;0,"1","0")</f>
        <v>0</v>
      </c>
      <c r="R55" s="45">
        <f>2*'Tabulky jízd'!Q$6*Vzdálenosti!$G$129-Vzdálenosti!$G$129*IF('Tabulky jízd'!Q$6&gt;0,"1","0")</f>
        <v>0</v>
      </c>
      <c r="S55" s="45">
        <f>2*'Tabulky jízd'!R$6*Vzdálenosti!$G$129-Vzdálenosti!$G$129*IF('Tabulky jízd'!R$6&gt;0,"1","0")</f>
        <v>5355.75</v>
      </c>
      <c r="T55" s="45">
        <f>2*'Tabulky jízd'!S$6*Vzdálenosti!$G$129-Vzdálenosti!$G$129*IF('Tabulky jízd'!S$6&gt;0,"1","0")</f>
        <v>0</v>
      </c>
      <c r="U55" s="45">
        <f>2*'Tabulky jízd'!T$6*Vzdálenosti!$G$129-Vzdálenosti!$G$129*IF('Tabulky jízd'!T$6&gt;0,"1","0")</f>
        <v>0</v>
      </c>
      <c r="V55" s="45">
        <f>2*'Tabulky jízd'!U$6*Vzdálenosti!$G$129-Vzdálenosti!$G$129*IF('Tabulky jízd'!U$6&gt;0,"1","0")</f>
        <v>1302.75</v>
      </c>
      <c r="W55" s="45">
        <f>2*'Tabulky jízd'!V$6*Vzdálenosti!$G$129-Vzdálenosti!$G$129*IF('Tabulky jízd'!V$6&gt;0,"1","0")</f>
        <v>0</v>
      </c>
      <c r="X55" s="45">
        <f>2*'Tabulky jízd'!W$6*Vzdálenosti!$G$129-Vzdálenosti!$G$129*IF('Tabulky jízd'!W$6&gt;0,"1","0")</f>
        <v>0</v>
      </c>
      <c r="Y55" s="45">
        <f>2*'Tabulky jízd'!X$6*Vzdálenosti!$G$129-Vzdálenosti!$G$129*IF('Tabulky jízd'!X$6&gt;0,"1","0")</f>
        <v>2171.25</v>
      </c>
      <c r="Z55" s="45">
        <f>2*'Tabulky jízd'!Y$6*Vzdálenosti!$G$129-Vzdálenosti!$G$129*IF('Tabulky jízd'!Y$6&gt;0,"1","0")</f>
        <v>0</v>
      </c>
      <c r="AA55" s="45">
        <f>2*'Tabulky jízd'!Z$6*Vzdálenosti!$G$129-Vzdálenosti!$G$129*IF('Tabulky jízd'!Z$6&gt;0,"1","0")</f>
        <v>0</v>
      </c>
      <c r="AB55" s="45">
        <f>2*'Tabulky jízd'!AA$6*Vzdálenosti!$G$129-Vzdálenosti!$G$129*IF('Tabulky jízd'!AA$6&gt;0,"1","0")</f>
        <v>2460.75</v>
      </c>
      <c r="AC55" s="45">
        <f>2*'Tabulky jízd'!AB$6*Vzdálenosti!$G$129-Vzdálenosti!$G$129*IF('Tabulky jízd'!AB$6&gt;0,"1","0")</f>
        <v>0</v>
      </c>
      <c r="AD55" s="45">
        <f>2*'Tabulky jízd'!AC$6*Vzdálenosti!$G$129-Vzdálenosti!$G$129*IF('Tabulky jízd'!AC$6&gt;0,"1","0")</f>
        <v>0</v>
      </c>
      <c r="AE55" s="45">
        <f>2*'Tabulky jízd'!AD$6*Vzdálenosti!$G$129-Vzdálenosti!$G$129*IF('Tabulky jízd'!AD$6&gt;0,"1","0")</f>
        <v>0</v>
      </c>
      <c r="AF55" s="45">
        <f>2*'Tabulky jízd'!AE$6*Vzdálenosti!$G$129-Vzdálenosti!$G$129*IF('Tabulky jízd'!AE$6&gt;0,"1","0")</f>
        <v>0</v>
      </c>
      <c r="AG55" s="45">
        <f>2*'Tabulky jízd'!AF$6*Vzdálenosti!$G$129-Vzdálenosti!$G$129*IF('Tabulky jízd'!AF$6&gt;0,"1","0")</f>
        <v>0</v>
      </c>
      <c r="AH55" s="45">
        <f>2*'Tabulky jízd'!AG$6*Vzdálenosti!$G$129-Vzdálenosti!$G$129*IF('Tabulky jízd'!AG$6&gt;0,"1","0")</f>
        <v>0</v>
      </c>
      <c r="AI55" s="45">
        <f>2*'Tabulky jízd'!AH$6*Vzdálenosti!$G$129-Vzdálenosti!$G$129*IF('Tabulky jízd'!AH$6&gt;0,"1","0")</f>
        <v>0</v>
      </c>
      <c r="AJ55" s="45">
        <f>2*'Tabulky jízd'!AI$6*Vzdálenosti!$G$129-Vzdálenosti!$G$129*IF('Tabulky jízd'!AI$6&gt;0,"1","0")</f>
        <v>0</v>
      </c>
      <c r="AK55" s="45">
        <f>2*'Tabulky jízd'!AJ$6*Vzdálenosti!$G$129-Vzdálenosti!$G$129*IF('Tabulky jízd'!AJ$6&gt;0,"1","0")</f>
        <v>2171.25</v>
      </c>
      <c r="AL55" s="45">
        <f>2*'Tabulky jízd'!AK$6*Vzdálenosti!$G$129-Vzdálenosti!$G$129*IF('Tabulky jízd'!AK$6&gt;0,"1","0")</f>
        <v>0</v>
      </c>
      <c r="AM55" s="45">
        <f>2*'Tabulky jízd'!AL$6*Vzdálenosti!$G$129-Vzdálenosti!$G$129*IF('Tabulky jízd'!AL$6&gt;0,"1","0")</f>
        <v>0</v>
      </c>
      <c r="AN55" s="45">
        <f>2*'Tabulky jízd'!AM$6*Vzdálenosti!$G$129-Vzdálenosti!$G$129*IF('Tabulky jízd'!AM$6&gt;0,"1","0")</f>
        <v>3039.75</v>
      </c>
      <c r="AO55" s="45">
        <f>2*'Tabulky jízd'!AN$6*Vzdálenosti!$G$129-Vzdálenosti!$G$129*IF('Tabulky jízd'!AN$6&gt;0,"1","0")</f>
        <v>0</v>
      </c>
      <c r="AP55" s="45">
        <f>2*'Tabulky jízd'!AO$6*Vzdálenosti!$G$129-Vzdálenosti!$G$129*IF('Tabulky jízd'!AO$6&gt;0,"1","0")</f>
        <v>0</v>
      </c>
      <c r="AQ55" s="45">
        <f>2*'Tabulky jízd'!AP$6*Vzdálenosti!$G$129-Vzdálenosti!$G$129*IF('Tabulky jízd'!AP$6&gt;0,"1","0")</f>
        <v>2460.75</v>
      </c>
      <c r="AR55" s="45">
        <f>2*'Tabulky jízd'!AQ$6*Vzdálenosti!$G$129-Vzdálenosti!$G$129*IF('Tabulky jízd'!AQ$6&gt;0,"1","0")</f>
        <v>0</v>
      </c>
      <c r="AS55" s="45">
        <f>2*'Tabulky jízd'!AR$6*Vzdálenosti!$G$129-Vzdálenosti!$G$129*IF('Tabulky jízd'!AR$6&gt;0,"1","0")</f>
        <v>0</v>
      </c>
      <c r="AT55" s="45">
        <f>2*'Tabulky jízd'!AS$6*Vzdálenosti!$G$129-Vzdálenosti!$G$129*IF('Tabulky jízd'!AS$6&gt;0,"1","0")</f>
        <v>2171.25</v>
      </c>
      <c r="AU55" s="45">
        <f>2*'Tabulky jízd'!AT$6*Vzdálenosti!$G$129-Vzdálenosti!$G$129*IF('Tabulky jízd'!AT$6&gt;0,"1","0")</f>
        <v>0</v>
      </c>
      <c r="AV55" s="45">
        <f>2*'Tabulky jízd'!AU$6*Vzdálenosti!$G$129-Vzdálenosti!$G$129*IF('Tabulky jízd'!AU$6&gt;0,"1","0")</f>
        <v>0</v>
      </c>
      <c r="AW55" s="45">
        <f>2*'Tabulky jízd'!AV$6*Vzdálenosti!$G$129-Vzdálenosti!$G$129*IF('Tabulky jízd'!AV$6&gt;0,"1","0")</f>
        <v>2750.25</v>
      </c>
      <c r="AX55" s="45">
        <f>2*'Tabulky jízd'!AW$6*Vzdálenosti!$G$129-Vzdálenosti!$G$129*IF('Tabulky jízd'!AW$6&gt;0,"1","0")</f>
        <v>0</v>
      </c>
      <c r="AY55" s="45">
        <f>2*'Tabulky jízd'!AX$6*Vzdálenosti!$G$129-Vzdálenosti!$G$129*IF('Tabulky jízd'!AX$6&gt;0,"1","0")</f>
        <v>0</v>
      </c>
      <c r="AZ55" s="45">
        <f>2*'Tabulky jízd'!AY$6*Vzdálenosti!$G$129-Vzdálenosti!$G$129*IF('Tabulky jízd'!AY$6&gt;0,"1","0")</f>
        <v>0</v>
      </c>
      <c r="BA55" s="45">
        <f>2*'Tabulky jízd'!AZ$6*Vzdálenosti!$G$129-Vzdálenosti!$G$129*IF('Tabulky jízd'!AZ$6&gt;0,"1","0")</f>
        <v>0</v>
      </c>
      <c r="BB55" s="45">
        <f>2*'Tabulky jízd'!BA$6*Vzdálenosti!$G$129-Vzdálenosti!$G$129*IF('Tabulky jízd'!BA$6&gt;0,"1","0")</f>
        <v>0</v>
      </c>
      <c r="BC55" s="45">
        <f>2*'Tabulky jízd'!BB$6*Vzdálenosti!$G$129-Vzdálenosti!$G$129*IF('Tabulky jízd'!BB$6&gt;0,"1","0")</f>
        <v>0</v>
      </c>
      <c r="BD55" s="45">
        <f>2*'Tabulky jízd'!BC$6*Vzdálenosti!$G$129-Vzdálenosti!$G$129*IF('Tabulky jízd'!BC$6&gt;0,"1","0")</f>
        <v>0</v>
      </c>
      <c r="BE55" s="45">
        <f>2*'Tabulky jízd'!BD$6*Vzdálenosti!$G$129-Vzdálenosti!$G$129*IF('Tabulky jízd'!BD$6&gt;0,"1","0")</f>
        <v>0</v>
      </c>
      <c r="BF55" s="45">
        <f>2*'Tabulky jízd'!BE$6*Vzdálenosti!$G$129-Vzdálenosti!$G$129*IF('Tabulky jízd'!BE$6&gt;0,"1","0")</f>
        <v>3039.75</v>
      </c>
      <c r="BG55" s="45">
        <f>2*'Tabulky jízd'!BF$6*Vzdálenosti!$G$129-Vzdálenosti!$G$129*IF('Tabulky jízd'!BF$6&gt;0,"1","0")</f>
        <v>0</v>
      </c>
      <c r="BH55" s="45">
        <f>2*'Tabulky jízd'!BG$6*Vzdálenosti!$G$129-Vzdálenosti!$G$129*IF('Tabulky jízd'!BG$6&gt;0,"1","0")</f>
        <v>0</v>
      </c>
      <c r="BI55" s="45">
        <f>2*'Tabulky jízd'!BH$6*Vzdálenosti!$G$129-Vzdálenosti!$G$129*IF('Tabulky jízd'!BH$6&gt;0,"1","0")</f>
        <v>2750.25</v>
      </c>
      <c r="BJ55" s="45">
        <f>2*'Tabulky jízd'!BI$6*Vzdálenosti!$G$129-Vzdálenosti!$G$129*IF('Tabulky jízd'!BI$6&gt;0,"1","0")</f>
        <v>0</v>
      </c>
      <c r="BK55" s="45">
        <f>2*'Tabulky jízd'!BJ$6*Vzdálenosti!$G$129-Vzdálenosti!$G$129*IF('Tabulky jízd'!BJ$6&gt;0,"1","0")</f>
        <v>0</v>
      </c>
      <c r="BL55" s="45">
        <f>2*'Tabulky jízd'!BK$6*Vzdálenosti!$G$129-Vzdálenosti!$G$129*IF('Tabulky jízd'!BK$6&gt;0,"1","0")</f>
        <v>3908.25</v>
      </c>
      <c r="BM55" s="45">
        <f>2*'Tabulky jízd'!BL$6*Vzdálenosti!$G$129-Vzdálenosti!$G$129*IF('Tabulky jízd'!BL$6&gt;0,"1","0")</f>
        <v>0</v>
      </c>
      <c r="BN55" s="45">
        <f>2*'Tabulky jízd'!BM$6*Vzdálenosti!$G$129-Vzdálenosti!$G$129*IF('Tabulky jízd'!BM$6&gt;0,"1","0")</f>
        <v>0</v>
      </c>
      <c r="BO55" s="45">
        <f>2*'Tabulky jízd'!BN$6*Vzdálenosti!$G$129-Vzdálenosti!$G$129*IF('Tabulky jízd'!BN$6&gt;0,"1","0")</f>
        <v>2460.75</v>
      </c>
      <c r="BP55" s="45">
        <f>2*'Tabulky jízd'!BO$6*Vzdálenosti!$G$129-Vzdálenosti!$G$129*IF('Tabulky jízd'!BO$6&gt;0,"1","0")</f>
        <v>0</v>
      </c>
      <c r="BQ55" s="45">
        <f>2*'Tabulky jízd'!BP$6*Vzdálenosti!$G$129-Vzdálenosti!$G$129*IF('Tabulky jízd'!BP$6&gt;0,"1","0")</f>
        <v>0</v>
      </c>
      <c r="BR55" s="45">
        <f>2*'Tabulky jízd'!BQ$6*Vzdálenosti!$G$129-Vzdálenosti!$G$129*IF('Tabulky jízd'!BQ$6&gt;0,"1","0")</f>
        <v>1302.75</v>
      </c>
      <c r="BS55" s="45">
        <f>2*'Tabulky jízd'!BR$6*Vzdálenosti!$G$129-Vzdálenosti!$G$129*IF('Tabulky jízd'!BR$6&gt;0,"1","0")</f>
        <v>0</v>
      </c>
      <c r="BT55" s="45">
        <f>2*'Tabulky jízd'!BS$6*Vzdálenosti!$G$129-Vzdálenosti!$G$129*IF('Tabulky jízd'!BS$6&gt;0,"1","0")</f>
        <v>0</v>
      </c>
      <c r="BU55" s="45">
        <f>2*'Tabulky jízd'!BT$6*Vzdálenosti!$G$129-Vzdálenosti!$G$129*IF('Tabulky jízd'!BT$6&gt;0,"1","0")</f>
        <v>0</v>
      </c>
      <c r="BV55" s="45">
        <f>2*'Tabulky jízd'!BU$6*Vzdálenosti!$G$129-Vzdálenosti!$G$129*IF('Tabulky jízd'!BU$6&gt;0,"1","0")</f>
        <v>0</v>
      </c>
      <c r="BW55" s="45">
        <f>2*'Tabulky jízd'!BV$6*Vzdálenosti!$G$129-Vzdálenosti!$G$129*IF('Tabulky jízd'!BV$6&gt;0,"1","0")</f>
        <v>0</v>
      </c>
      <c r="BX55" s="45">
        <f>2*'Tabulky jízd'!BW$6*Vzdálenosti!$G$129-Vzdálenosti!$G$129*IF('Tabulky jízd'!BW$6&gt;0,"1","0")</f>
        <v>0</v>
      </c>
      <c r="BY55" s="45">
        <f>2*'Tabulky jízd'!BX$6*Vzdálenosti!$G$129-Vzdálenosti!$G$129*IF('Tabulky jízd'!BX$6&gt;0,"1","0")</f>
        <v>0</v>
      </c>
      <c r="BZ55" s="45">
        <f>2*'Tabulky jízd'!BY$6*Vzdálenosti!$G$129-Vzdálenosti!$G$129*IF('Tabulky jízd'!BY$6&gt;0,"1","0")</f>
        <v>0</v>
      </c>
      <c r="CA55" s="45">
        <f>2*'Tabulky jízd'!BZ$6*Vzdálenosti!$G$129-Vzdálenosti!$G$129*IF('Tabulky jízd'!BZ$6&gt;0,"1","0")</f>
        <v>3329.25</v>
      </c>
      <c r="CB55" s="45">
        <f>2*'Tabulky jízd'!CA$6*Vzdálenosti!$G$129-Vzdálenosti!$G$129*IF('Tabulky jízd'!CA$6&gt;0,"1","0")</f>
        <v>0</v>
      </c>
      <c r="CC55" s="45">
        <f>2*'Tabulky jízd'!CB$6*Vzdálenosti!$G$129-Vzdálenosti!$G$129*IF('Tabulky jízd'!CB$6&gt;0,"1","0")</f>
        <v>0</v>
      </c>
      <c r="CD55" s="45">
        <f>2*'Tabulky jízd'!CC$6*Vzdálenosti!$G$129-Vzdálenosti!$G$129*IF('Tabulky jízd'!CC$6&gt;0,"1","0")</f>
        <v>1592.25</v>
      </c>
      <c r="CE55" s="45">
        <f>2*'Tabulky jízd'!CD$6*Vzdálenosti!$G$129-Vzdálenosti!$G$129*IF('Tabulky jízd'!CD$6&gt;0,"1","0")</f>
        <v>0</v>
      </c>
      <c r="CF55" s="45">
        <f>2*'Tabulky jízd'!CE$6*Vzdálenosti!$G$129-Vzdálenosti!$G$129*IF('Tabulky jízd'!CE$6&gt;0,"1","0")</f>
        <v>0</v>
      </c>
      <c r="CG55" s="45">
        <f>2*'Tabulky jízd'!CF$6*Vzdálenosti!$G$129-Vzdálenosti!$G$129*IF('Tabulky jízd'!CF$6&gt;0,"1","0")</f>
        <v>3329.25</v>
      </c>
      <c r="CH55" s="45">
        <f>2*'Tabulky jízd'!CG$6*Vzdálenosti!$G$129-Vzdálenosti!$G$129*IF('Tabulky jízd'!CG$6&gt;0,"1","0")</f>
        <v>0</v>
      </c>
      <c r="CI55" s="45">
        <f>2*'Tabulky jízd'!CH$6*Vzdálenosti!$G$129-Vzdálenosti!$G$129*IF('Tabulky jízd'!CH$6&gt;0,"1","0")</f>
        <v>0</v>
      </c>
      <c r="CJ55" s="45">
        <f>2*'Tabulky jízd'!CI$6*Vzdálenosti!$G$129-Vzdálenosti!$G$129*IF('Tabulky jízd'!CI$6&gt;0,"1","0")</f>
        <v>2171.25</v>
      </c>
      <c r="CK55" s="45">
        <f>2*'Tabulky jízd'!CJ$6*Vzdálenosti!$G$129-Vzdálenosti!$G$129*IF('Tabulky jízd'!CJ$6&gt;0,"1","0")</f>
        <v>0</v>
      </c>
      <c r="CL55" s="45">
        <f>2*'Tabulky jízd'!CK$6*Vzdálenosti!$G$129-Vzdálenosti!$G$129*IF('Tabulky jízd'!CK$6&gt;0,"1","0")</f>
        <v>0</v>
      </c>
      <c r="CM55" s="45">
        <f>2*'Tabulky jízd'!CL$6*Vzdálenosti!$G$129-Vzdálenosti!$G$129*IF('Tabulky jízd'!CL$6&gt;0,"1","0")</f>
        <v>0</v>
      </c>
      <c r="CN55" s="45">
        <f>2*'Tabulky jízd'!CM$6*Vzdálenosti!$G$129-Vzdálenosti!$G$129*IF('Tabulky jízd'!CM$6&gt;0,"1","0")</f>
        <v>0</v>
      </c>
      <c r="CO55" s="45">
        <f>2*'Tabulky jízd'!CN$6*Vzdálenosti!$G$129-Vzdálenosti!$G$129*IF('Tabulky jízd'!CN$6&gt;0,"1","0")</f>
        <v>0</v>
      </c>
      <c r="CP55" s="45">
        <f>2*'Tabulky jízd'!CO$6*Vzdálenosti!$G$129-Vzdálenosti!$G$129*IF('Tabulky jízd'!CO$6&gt;0,"1","0")</f>
        <v>0</v>
      </c>
      <c r="CQ55" s="45">
        <f>2*'Tabulky jízd'!CP$6*Vzdálenosti!$G$129-Vzdálenosti!$G$129*IF('Tabulky jízd'!CP$6&gt;0,"1","0")</f>
        <v>0</v>
      </c>
      <c r="CR55" s="45">
        <f>2*'Tabulky jízd'!CQ$6*Vzdálenosti!$G$129-Vzdálenosti!$G$129*IF('Tabulky jízd'!CQ$6&gt;0,"1","0")</f>
        <v>0</v>
      </c>
      <c r="CS55" s="45">
        <f>2*'Tabulky jízd'!CR$6*Vzdálenosti!$G$129-Vzdálenosti!$G$129*IF('Tabulky jízd'!CR$6&gt;0,"1","0")</f>
        <v>0</v>
      </c>
      <c r="CT55" s="45">
        <f>2*'Tabulky jízd'!CS$6*Vzdálenosti!$G$129-Vzdálenosti!$G$129*IF('Tabulky jízd'!CS$6&gt;0,"1","0")</f>
        <v>0</v>
      </c>
      <c r="CU55" s="45">
        <f>2*'Tabulky jízd'!CT$6*Vzdálenosti!$G$129-Vzdálenosti!$G$129*IF('Tabulky jízd'!CT$6&gt;0,"1","0")</f>
        <v>0</v>
      </c>
      <c r="CV55" s="45">
        <f>2*'Tabulky jízd'!CU$6*Vzdálenosti!$G$129-Vzdálenosti!$G$129*IF('Tabulky jízd'!CU$6&gt;0,"1","0")</f>
        <v>3329.25</v>
      </c>
      <c r="CW55" s="45">
        <f>2*'Tabulky jízd'!CV$6*Vzdálenosti!$G$129-Vzdálenosti!$G$129*IF('Tabulky jízd'!CV$6&gt;0,"1","0")</f>
        <v>0</v>
      </c>
      <c r="CX55" s="47">
        <f t="shared" si="10"/>
        <v>55294.5</v>
      </c>
      <c r="CY55" s="47" t="s">
        <v>57</v>
      </c>
      <c r="CZ55" s="28">
        <f>Vzdálenosti!$G$132</f>
        <v>13.322717768031062</v>
      </c>
      <c r="DA55" s="28">
        <f t="shared" si="11"/>
        <v>7366.7301762439365</v>
      </c>
      <c r="DB55" s="224"/>
    </row>
    <row r="56" spans="1:106" s="15" customFormat="1" x14ac:dyDescent="0.25">
      <c r="A56" s="230"/>
      <c r="B56" s="45" t="s">
        <v>54</v>
      </c>
      <c r="C56" s="45" t="s">
        <v>57</v>
      </c>
      <c r="D56" s="135" t="s">
        <v>312</v>
      </c>
      <c r="E56" s="45" t="s">
        <v>10</v>
      </c>
      <c r="F56" s="45">
        <v>1</v>
      </c>
      <c r="G56" s="45"/>
      <c r="H56" s="47"/>
      <c r="I56" s="45">
        <f>2*'Tabulky jízd'!H$7*Vzdálenosti!$D$130-Vzdálenosti!$D$130*IF('Tabulky jízd'!H$7&gt;0,"1","0")</f>
        <v>0</v>
      </c>
      <c r="J56" s="45">
        <f>2*'Tabulky jízd'!I$7*Vzdálenosti!$D$130-Vzdálenosti!$D$130*IF('Tabulky jízd'!I$7&gt;0,"1","0")</f>
        <v>2541.25</v>
      </c>
      <c r="K56" s="45">
        <f>2*'Tabulky jízd'!J$7*Vzdálenosti!$D$130-Vzdálenosti!$D$130*IF('Tabulky jízd'!J$7&gt;0,"1","0")</f>
        <v>0</v>
      </c>
      <c r="L56" s="45">
        <f>2*'Tabulky jízd'!K$7*Vzdálenosti!$D$130-Vzdálenosti!$D$130*IF('Tabulky jízd'!K$7&gt;0,"1","0")</f>
        <v>0</v>
      </c>
      <c r="M56" s="45">
        <f>2*'Tabulky jízd'!L$7*Vzdálenosti!$D$130-Vzdálenosti!$D$130*IF('Tabulky jízd'!L$7&gt;0,"1","0")</f>
        <v>0</v>
      </c>
      <c r="N56" s="45">
        <f>2*'Tabulky jízd'!M$7*Vzdálenosti!$D$130-Vzdálenosti!$D$130*IF('Tabulky jízd'!M$7&gt;0,"1","0")</f>
        <v>0</v>
      </c>
      <c r="O56" s="45">
        <f>2*'Tabulky jízd'!N$7*Vzdálenosti!$D$130-Vzdálenosti!$D$130*IF('Tabulky jízd'!N$7&gt;0,"1","0")</f>
        <v>0</v>
      </c>
      <c r="P56" s="45">
        <f>2*'Tabulky jízd'!O$7*Vzdálenosti!$D$130-Vzdálenosti!$D$130*IF('Tabulky jízd'!O$7&gt;0,"1","0")</f>
        <v>1471.25</v>
      </c>
      <c r="Q56" s="45">
        <f>2*'Tabulky jízd'!P$7*Vzdálenosti!$D$130-Vzdálenosti!$D$130*IF('Tabulky jízd'!P$7&gt;0,"1","0")</f>
        <v>0</v>
      </c>
      <c r="R56" s="45">
        <f>2*'Tabulky jízd'!Q$7*Vzdálenosti!$D$130-Vzdálenosti!$D$130*IF('Tabulky jízd'!Q$7&gt;0,"1","0")</f>
        <v>0</v>
      </c>
      <c r="S56" s="45">
        <f>2*'Tabulky jízd'!R$7*Vzdálenosti!$D$130-Vzdálenosti!$D$130*IF('Tabulky jízd'!R$7&gt;0,"1","0")</f>
        <v>2541.25</v>
      </c>
      <c r="T56" s="45">
        <f>2*'Tabulky jízd'!S$7*Vzdálenosti!$D$130-Vzdálenosti!$D$130*IF('Tabulky jízd'!S$7&gt;0,"1","0")</f>
        <v>0</v>
      </c>
      <c r="U56" s="45">
        <f>2*'Tabulky jízd'!T$7*Vzdálenosti!$D$130-Vzdálenosti!$D$130*IF('Tabulky jízd'!T$7&gt;0,"1","0")</f>
        <v>0</v>
      </c>
      <c r="V56" s="45">
        <f>2*'Tabulky jízd'!U$7*Vzdálenosti!$D$130-Vzdálenosti!$D$130*IF('Tabulky jízd'!U$7&gt;0,"1","0")</f>
        <v>3076.25</v>
      </c>
      <c r="W56" s="45">
        <f>2*'Tabulky jízd'!V$7*Vzdálenosti!$D$130-Vzdálenosti!$D$130*IF('Tabulky jízd'!V$7&gt;0,"1","0")</f>
        <v>0</v>
      </c>
      <c r="X56" s="45">
        <f>2*'Tabulky jízd'!W$7*Vzdálenosti!$D$130-Vzdálenosti!$D$130*IF('Tabulky jízd'!W$7&gt;0,"1","0")</f>
        <v>0</v>
      </c>
      <c r="Y56" s="45">
        <f>2*'Tabulky jízd'!X$7*Vzdálenosti!$D$130-Vzdálenosti!$D$130*IF('Tabulky jízd'!X$7&gt;0,"1","0")</f>
        <v>3076.25</v>
      </c>
      <c r="Z56" s="45">
        <f>2*'Tabulky jízd'!Y$7*Vzdálenosti!$D$130-Vzdálenosti!$D$130*IF('Tabulky jízd'!Y$7&gt;0,"1","0")</f>
        <v>0</v>
      </c>
      <c r="AA56" s="45">
        <f>2*'Tabulky jízd'!Z$7*Vzdálenosti!$D$130-Vzdálenosti!$D$130*IF('Tabulky jízd'!Z$7&gt;0,"1","0")</f>
        <v>0</v>
      </c>
      <c r="AB56" s="45">
        <f>2*'Tabulky jízd'!AA$7*Vzdálenosti!$D$130-Vzdálenosti!$D$130*IF('Tabulky jízd'!AA$7&gt;0,"1","0")</f>
        <v>3076.25</v>
      </c>
      <c r="AC56" s="45">
        <f>2*'Tabulky jízd'!AB$7*Vzdálenosti!$D$130-Vzdálenosti!$D$130*IF('Tabulky jízd'!AB$7&gt;0,"1","0")</f>
        <v>0</v>
      </c>
      <c r="AD56" s="45">
        <f>2*'Tabulky jízd'!AC$7*Vzdálenosti!$D$130-Vzdálenosti!$D$130*IF('Tabulky jízd'!AC$7&gt;0,"1","0")</f>
        <v>0</v>
      </c>
      <c r="AE56" s="45">
        <f>2*'Tabulky jízd'!AD$7*Vzdálenosti!$D$130-Vzdálenosti!$D$130*IF('Tabulky jízd'!AD$7&gt;0,"1","0")</f>
        <v>1738.75</v>
      </c>
      <c r="AF56" s="45">
        <f>2*'Tabulky jízd'!AE$7*Vzdálenosti!$D$130-Vzdálenosti!$D$130*IF('Tabulky jízd'!AE$7&gt;0,"1","0")</f>
        <v>0</v>
      </c>
      <c r="AG56" s="45">
        <f>2*'Tabulky jízd'!AF$7*Vzdálenosti!$D$130-Vzdálenosti!$D$130*IF('Tabulky jízd'!AF$7&gt;0,"1","0")</f>
        <v>0</v>
      </c>
      <c r="AH56" s="45">
        <f>2*'Tabulky jízd'!AG$7*Vzdálenosti!$D$130-Vzdálenosti!$D$130*IF('Tabulky jízd'!AG$7&gt;0,"1","0")</f>
        <v>668.75</v>
      </c>
      <c r="AI56" s="45">
        <f>2*'Tabulky jízd'!AH$7*Vzdálenosti!$D$130-Vzdálenosti!$D$130*IF('Tabulky jízd'!AH$7&gt;0,"1","0")</f>
        <v>0</v>
      </c>
      <c r="AJ56" s="45">
        <f>2*'Tabulky jízd'!AI$7*Vzdálenosti!$D$130-Vzdálenosti!$D$130*IF('Tabulky jízd'!AI$7&gt;0,"1","0")</f>
        <v>0</v>
      </c>
      <c r="AK56" s="45">
        <f>2*'Tabulky jízd'!AJ$7*Vzdálenosti!$D$130-Vzdálenosti!$D$130*IF('Tabulky jízd'!AJ$7&gt;0,"1","0")</f>
        <v>668.75</v>
      </c>
      <c r="AL56" s="45">
        <f>2*'Tabulky jízd'!AK$7*Vzdálenosti!$D$130-Vzdálenosti!$D$130*IF('Tabulky jízd'!AK$7&gt;0,"1","0")</f>
        <v>0</v>
      </c>
      <c r="AM56" s="45">
        <f>2*'Tabulky jízd'!AL$7*Vzdálenosti!$D$130-Vzdálenosti!$D$130*IF('Tabulky jízd'!AL$7&gt;0,"1","0")</f>
        <v>0</v>
      </c>
      <c r="AN56" s="45">
        <f>2*'Tabulky jízd'!AM$7*Vzdálenosti!$D$130-Vzdálenosti!$D$130*IF('Tabulky jízd'!AM$7&gt;0,"1","0")</f>
        <v>1471.25</v>
      </c>
      <c r="AO56" s="45">
        <f>2*'Tabulky jízd'!AN$7*Vzdálenosti!$D$130-Vzdálenosti!$D$130*IF('Tabulky jízd'!AN$7&gt;0,"1","0")</f>
        <v>0</v>
      </c>
      <c r="AP56" s="45">
        <f>2*'Tabulky jízd'!AO$7*Vzdálenosti!$D$130-Vzdálenosti!$D$130*IF('Tabulky jízd'!AO$7&gt;0,"1","0")</f>
        <v>0</v>
      </c>
      <c r="AQ56" s="45">
        <f>2*'Tabulky jízd'!AP$7*Vzdálenosti!$D$130-Vzdálenosti!$D$130*IF('Tabulky jízd'!AP$7&gt;0,"1","0")</f>
        <v>2273.75</v>
      </c>
      <c r="AR56" s="45">
        <f>2*'Tabulky jízd'!AQ$7*Vzdálenosti!$D$130-Vzdálenosti!$D$130*IF('Tabulky jízd'!AQ$7&gt;0,"1","0")</f>
        <v>0</v>
      </c>
      <c r="AS56" s="45">
        <f>2*'Tabulky jízd'!AR$7*Vzdálenosti!$D$130-Vzdálenosti!$D$130*IF('Tabulky jízd'!AR$7&gt;0,"1","0")</f>
        <v>0</v>
      </c>
      <c r="AT56" s="45">
        <f>2*'Tabulky jízd'!AS$7*Vzdálenosti!$D$130-Vzdálenosti!$D$130*IF('Tabulky jízd'!AS$7&gt;0,"1","0")</f>
        <v>2273.75</v>
      </c>
      <c r="AU56" s="45">
        <f>2*'Tabulky jízd'!AT$7*Vzdálenosti!$D$130-Vzdálenosti!$D$130*IF('Tabulky jízd'!AT$7&gt;0,"1","0")</f>
        <v>0</v>
      </c>
      <c r="AV56" s="45">
        <f>2*'Tabulky jízd'!AU$7*Vzdálenosti!$D$130-Vzdálenosti!$D$130*IF('Tabulky jízd'!AU$7&gt;0,"1","0")</f>
        <v>0</v>
      </c>
      <c r="AW56" s="45">
        <f>2*'Tabulky jízd'!AV$7*Vzdálenosti!$D$130-Vzdálenosti!$D$130*IF('Tabulky jízd'!AV$7&gt;0,"1","0")</f>
        <v>3076.25</v>
      </c>
      <c r="AX56" s="45">
        <f>2*'Tabulky jízd'!AW$7*Vzdálenosti!$D$130-Vzdálenosti!$D$130*IF('Tabulky jízd'!AW$7&gt;0,"1","0")</f>
        <v>0</v>
      </c>
      <c r="AY56" s="45">
        <f>2*'Tabulky jízd'!AX$7*Vzdálenosti!$D$130-Vzdálenosti!$D$130*IF('Tabulky jízd'!AX$7&gt;0,"1","0")</f>
        <v>0</v>
      </c>
      <c r="AZ56" s="45">
        <f>2*'Tabulky jízd'!AY$7*Vzdálenosti!$D$130-Vzdálenosti!$D$130*IF('Tabulky jízd'!AY$7&gt;0,"1","0")</f>
        <v>2808.75</v>
      </c>
      <c r="BA56" s="45">
        <f>2*'Tabulky jízd'!AZ$7*Vzdálenosti!$D$130-Vzdálenosti!$D$130*IF('Tabulky jízd'!AZ$7&gt;0,"1","0")</f>
        <v>0</v>
      </c>
      <c r="BB56" s="45">
        <f>2*'Tabulky jízd'!BA$7*Vzdálenosti!$D$130-Vzdálenosti!$D$130*IF('Tabulky jízd'!BA$7&gt;0,"1","0")</f>
        <v>0</v>
      </c>
      <c r="BC56" s="45">
        <f>2*'Tabulky jízd'!BB$7*Vzdálenosti!$D$130-Vzdálenosti!$D$130*IF('Tabulky jízd'!BB$7&gt;0,"1","0")</f>
        <v>2006.25</v>
      </c>
      <c r="BD56" s="45">
        <f>2*'Tabulky jízd'!BC$7*Vzdálenosti!$D$130-Vzdálenosti!$D$130*IF('Tabulky jízd'!BC$7&gt;0,"1","0")</f>
        <v>0</v>
      </c>
      <c r="BE56" s="45">
        <f>2*'Tabulky jízd'!BD$7*Vzdálenosti!$D$130-Vzdálenosti!$D$130*IF('Tabulky jízd'!BD$7&gt;0,"1","0")</f>
        <v>0</v>
      </c>
      <c r="BF56" s="45">
        <f>2*'Tabulky jízd'!BE$7*Vzdálenosti!$D$130-Vzdálenosti!$D$130*IF('Tabulky jízd'!BE$7&gt;0,"1","0")</f>
        <v>2808.75</v>
      </c>
      <c r="BG56" s="45">
        <f>2*'Tabulky jízd'!BF$7*Vzdálenosti!$D$130-Vzdálenosti!$D$130*IF('Tabulky jízd'!BF$7&gt;0,"1","0")</f>
        <v>0</v>
      </c>
      <c r="BH56" s="45">
        <f>2*'Tabulky jízd'!BG$7*Vzdálenosti!$D$130-Vzdálenosti!$D$130*IF('Tabulky jízd'!BG$7&gt;0,"1","0")</f>
        <v>0</v>
      </c>
      <c r="BI56" s="45">
        <f>2*'Tabulky jízd'!BH$7*Vzdálenosti!$D$130-Vzdálenosti!$D$130*IF('Tabulky jízd'!BH$7&gt;0,"1","0")</f>
        <v>4146.25</v>
      </c>
      <c r="BJ56" s="45">
        <f>2*'Tabulky jízd'!BI$7*Vzdálenosti!$D$130-Vzdálenosti!$D$130*IF('Tabulky jízd'!BI$7&gt;0,"1","0")</f>
        <v>0</v>
      </c>
      <c r="BK56" s="45">
        <f>2*'Tabulky jízd'!BJ$7*Vzdálenosti!$D$130-Vzdálenosti!$D$130*IF('Tabulky jízd'!BJ$7&gt;0,"1","0")</f>
        <v>0</v>
      </c>
      <c r="BL56" s="45">
        <f>2*'Tabulky jízd'!BK$7*Vzdálenosti!$D$130-Vzdálenosti!$D$130*IF('Tabulky jízd'!BK$7&gt;0,"1","0")</f>
        <v>668.75</v>
      </c>
      <c r="BM56" s="45">
        <f>2*'Tabulky jízd'!BL$7*Vzdálenosti!$D$130-Vzdálenosti!$D$130*IF('Tabulky jízd'!BL$7&gt;0,"1","0")</f>
        <v>0</v>
      </c>
      <c r="BN56" s="45">
        <f>2*'Tabulky jízd'!BM$7*Vzdálenosti!$D$130-Vzdálenosti!$D$130*IF('Tabulky jízd'!BM$7&gt;0,"1","0")</f>
        <v>0</v>
      </c>
      <c r="BO56" s="45">
        <f>2*'Tabulky jízd'!BN$7*Vzdálenosti!$D$130-Vzdálenosti!$D$130*IF('Tabulky jízd'!BN$7&gt;0,"1","0")</f>
        <v>2273.75</v>
      </c>
      <c r="BP56" s="45">
        <f>2*'Tabulky jízd'!BO$7*Vzdálenosti!$D$130-Vzdálenosti!$D$130*IF('Tabulky jízd'!BO$7&gt;0,"1","0")</f>
        <v>0</v>
      </c>
      <c r="BQ56" s="45">
        <f>2*'Tabulky jízd'!BP$7*Vzdálenosti!$D$130-Vzdálenosti!$D$130*IF('Tabulky jízd'!BP$7&gt;0,"1","0")</f>
        <v>0</v>
      </c>
      <c r="BR56" s="45">
        <f>2*'Tabulky jízd'!BQ$7*Vzdálenosti!$D$130-Vzdálenosti!$D$130*IF('Tabulky jízd'!BQ$7&gt;0,"1","0")</f>
        <v>1738.75</v>
      </c>
      <c r="BS56" s="45">
        <f>2*'Tabulky jízd'!BR$7*Vzdálenosti!$D$130-Vzdálenosti!$D$130*IF('Tabulky jízd'!BR$7&gt;0,"1","0")</f>
        <v>0</v>
      </c>
      <c r="BT56" s="45">
        <f>2*'Tabulky jízd'!BS$7*Vzdálenosti!$D$130-Vzdálenosti!$D$130*IF('Tabulky jízd'!BS$7&gt;0,"1","0")</f>
        <v>0</v>
      </c>
      <c r="BU56" s="45">
        <f>2*'Tabulky jízd'!BT$7*Vzdálenosti!$D$130-Vzdálenosti!$D$130*IF('Tabulky jízd'!BT$7&gt;0,"1","0")</f>
        <v>0</v>
      </c>
      <c r="BV56" s="45">
        <f>2*'Tabulky jízd'!BU$7*Vzdálenosti!$D$130-Vzdálenosti!$D$130*IF('Tabulky jízd'!BU$7&gt;0,"1","0")</f>
        <v>0</v>
      </c>
      <c r="BW56" s="45">
        <f>2*'Tabulky jízd'!BV$7*Vzdálenosti!$D$130-Vzdálenosti!$D$130*IF('Tabulky jízd'!BV$7&gt;0,"1","0")</f>
        <v>0</v>
      </c>
      <c r="BX56" s="45">
        <f>2*'Tabulky jízd'!BW$7*Vzdálenosti!$D$130-Vzdálenosti!$D$130*IF('Tabulky jízd'!BW$7&gt;0,"1","0")</f>
        <v>0</v>
      </c>
      <c r="BY56" s="45">
        <f>2*'Tabulky jízd'!BX$7*Vzdálenosti!$D$130-Vzdálenosti!$D$130*IF('Tabulky jízd'!BX$7&gt;0,"1","0")</f>
        <v>0</v>
      </c>
      <c r="BZ56" s="45">
        <f>2*'Tabulky jízd'!BY$7*Vzdálenosti!$D$130-Vzdálenosti!$D$130*IF('Tabulky jízd'!BY$7&gt;0,"1","0")</f>
        <v>0</v>
      </c>
      <c r="CA56" s="45">
        <f>2*'Tabulky jízd'!BZ$7*Vzdálenosti!$D$130-Vzdálenosti!$D$130*IF('Tabulky jízd'!BZ$7&gt;0,"1","0")</f>
        <v>0</v>
      </c>
      <c r="CB56" s="45">
        <f>2*'Tabulky jízd'!CA$7*Vzdálenosti!$D$130-Vzdálenosti!$D$130*IF('Tabulky jízd'!CA$7&gt;0,"1","0")</f>
        <v>0</v>
      </c>
      <c r="CC56" s="45">
        <f>2*'Tabulky jízd'!CB$7*Vzdálenosti!$D$130-Vzdálenosti!$D$130*IF('Tabulky jízd'!CB$7&gt;0,"1","0")</f>
        <v>0</v>
      </c>
      <c r="CD56" s="45">
        <f>2*'Tabulky jízd'!CC$7*Vzdálenosti!$D$130-Vzdálenosti!$D$130*IF('Tabulky jízd'!CC$7&gt;0,"1","0")</f>
        <v>0</v>
      </c>
      <c r="CE56" s="45">
        <f>2*'Tabulky jízd'!CD$7*Vzdálenosti!$D$130-Vzdálenosti!$D$130*IF('Tabulky jízd'!CD$7&gt;0,"1","0")</f>
        <v>0</v>
      </c>
      <c r="CF56" s="45">
        <f>2*'Tabulky jízd'!CE$7*Vzdálenosti!$D$130-Vzdálenosti!$D$130*IF('Tabulky jízd'!CE$7&gt;0,"1","0")</f>
        <v>0</v>
      </c>
      <c r="CG56" s="45">
        <f>2*'Tabulky jízd'!CF$7*Vzdálenosti!$D$130-Vzdálenosti!$D$130*IF('Tabulky jízd'!CF$7&gt;0,"1","0")</f>
        <v>0</v>
      </c>
      <c r="CH56" s="45">
        <f>2*'Tabulky jízd'!CG$7*Vzdálenosti!$D$130-Vzdálenosti!$D$130*IF('Tabulky jízd'!CG$7&gt;0,"1","0")</f>
        <v>0</v>
      </c>
      <c r="CI56" s="45">
        <f>2*'Tabulky jízd'!CH$7*Vzdálenosti!$D$130-Vzdálenosti!$D$130*IF('Tabulky jízd'!CH$7&gt;0,"1","0")</f>
        <v>0</v>
      </c>
      <c r="CJ56" s="45">
        <f>2*'Tabulky jízd'!CI$7*Vzdálenosti!$D$130-Vzdálenosti!$D$130*IF('Tabulky jízd'!CI$7&gt;0,"1","0")</f>
        <v>0</v>
      </c>
      <c r="CK56" s="45">
        <f>2*'Tabulky jízd'!CJ$7*Vzdálenosti!$D$130-Vzdálenosti!$D$130*IF('Tabulky jízd'!CJ$7&gt;0,"1","0")</f>
        <v>0</v>
      </c>
      <c r="CL56" s="45">
        <f>2*'Tabulky jízd'!CK$7*Vzdálenosti!$D$130-Vzdálenosti!$D$130*IF('Tabulky jízd'!CK$7&gt;0,"1","0")</f>
        <v>0</v>
      </c>
      <c r="CM56" s="45">
        <f>2*'Tabulky jízd'!CL$7*Vzdálenosti!$D$130-Vzdálenosti!$D$130*IF('Tabulky jízd'!CL$7&gt;0,"1","0")</f>
        <v>0</v>
      </c>
      <c r="CN56" s="45">
        <f>2*'Tabulky jízd'!CM$7*Vzdálenosti!$D$130-Vzdálenosti!$D$130*IF('Tabulky jízd'!CM$7&gt;0,"1","0")</f>
        <v>0</v>
      </c>
      <c r="CO56" s="45">
        <f>2*'Tabulky jízd'!CN$7*Vzdálenosti!$D$130-Vzdálenosti!$D$130*IF('Tabulky jízd'!CN$7&gt;0,"1","0")</f>
        <v>0</v>
      </c>
      <c r="CP56" s="45">
        <f>2*'Tabulky jízd'!CO$7*Vzdálenosti!$D$130-Vzdálenosti!$D$130*IF('Tabulky jízd'!CO$7&gt;0,"1","0")</f>
        <v>0</v>
      </c>
      <c r="CQ56" s="45">
        <f>2*'Tabulky jízd'!CP$7*Vzdálenosti!$D$130-Vzdálenosti!$D$130*IF('Tabulky jízd'!CP$7&gt;0,"1","0")</f>
        <v>0</v>
      </c>
      <c r="CR56" s="45">
        <f>2*'Tabulky jízd'!CQ$7*Vzdálenosti!$D$130-Vzdálenosti!$D$130*IF('Tabulky jízd'!CQ$7&gt;0,"1","0")</f>
        <v>0</v>
      </c>
      <c r="CS56" s="45">
        <f>2*'Tabulky jízd'!CR$7*Vzdálenosti!$D$130-Vzdálenosti!$D$130*IF('Tabulky jízd'!CR$7&gt;0,"1","0")</f>
        <v>0</v>
      </c>
      <c r="CT56" s="45">
        <f>2*'Tabulky jízd'!CS$7*Vzdálenosti!$D$130-Vzdálenosti!$D$130*IF('Tabulky jízd'!CS$7&gt;0,"1","0")</f>
        <v>0</v>
      </c>
      <c r="CU56" s="45">
        <f>2*'Tabulky jízd'!CT$7*Vzdálenosti!$D$130-Vzdálenosti!$D$130*IF('Tabulky jízd'!CT$7&gt;0,"1","0")</f>
        <v>0</v>
      </c>
      <c r="CV56" s="45">
        <f>2*'Tabulky jízd'!CU$7*Vzdálenosti!$D$130-Vzdálenosti!$D$130*IF('Tabulky jízd'!CU$7&gt;0,"1","0")</f>
        <v>2273.75</v>
      </c>
      <c r="CW56" s="45">
        <f>2*'Tabulky jízd'!CV$7*Vzdálenosti!$D$130-Vzdálenosti!$D$130*IF('Tabulky jízd'!CV$7&gt;0,"1","0")</f>
        <v>0</v>
      </c>
      <c r="CX56" s="47">
        <f t="shared" si="10"/>
        <v>46678.75</v>
      </c>
      <c r="CY56" s="47" t="s">
        <v>64</v>
      </c>
      <c r="CZ56" s="28">
        <f>Vzdálenosti!$D$132</f>
        <v>36.257954975983843</v>
      </c>
      <c r="DA56" s="28">
        <f t="shared" si="11"/>
        <v>16924.760158352059</v>
      </c>
      <c r="DB56" s="224">
        <f>SUM(DA56:DA59)</f>
        <v>52592.092806284338</v>
      </c>
    </row>
    <row r="57" spans="1:106" s="15" customFormat="1" x14ac:dyDescent="0.25">
      <c r="A57" s="230"/>
      <c r="B57" s="45" t="s">
        <v>54</v>
      </c>
      <c r="C57" s="45" t="s">
        <v>57</v>
      </c>
      <c r="D57" s="135" t="s">
        <v>312</v>
      </c>
      <c r="E57" s="45" t="s">
        <v>10</v>
      </c>
      <c r="F57" s="45">
        <v>1</v>
      </c>
      <c r="G57" s="45"/>
      <c r="H57" s="47"/>
      <c r="I57" s="45">
        <f>2*'Tabulky jízd'!H$7*Vzdálenosti!$E$130-Vzdálenosti!$E$130*IF('Tabulky jízd'!H$7&gt;0,"1","0")</f>
        <v>0</v>
      </c>
      <c r="J57" s="45">
        <f>2*'Tabulky jízd'!I$7*Vzdálenosti!$E$130-Vzdálenosti!$E$130*IF('Tabulky jízd'!I$7&gt;0,"1","0")</f>
        <v>2926</v>
      </c>
      <c r="K57" s="45">
        <f>2*'Tabulky jízd'!J$7*Vzdálenosti!$E$130-Vzdálenosti!$E$130*IF('Tabulky jízd'!J$7&gt;0,"1","0")</f>
        <v>0</v>
      </c>
      <c r="L57" s="45">
        <f>2*'Tabulky jízd'!K$7*Vzdálenosti!$E$130-Vzdálenosti!$E$130*IF('Tabulky jízd'!K$7&gt;0,"1","0")</f>
        <v>0</v>
      </c>
      <c r="M57" s="45">
        <f>2*'Tabulky jízd'!L$7*Vzdálenosti!$E$130-Vzdálenosti!$E$130*IF('Tabulky jízd'!L$7&gt;0,"1","0")</f>
        <v>0</v>
      </c>
      <c r="N57" s="45">
        <f>2*'Tabulky jízd'!M$7*Vzdálenosti!$E$130-Vzdálenosti!$E$130*IF('Tabulky jízd'!M$7&gt;0,"1","0")</f>
        <v>0</v>
      </c>
      <c r="O57" s="45">
        <f>2*'Tabulky jízd'!N$7*Vzdálenosti!$E$130-Vzdálenosti!$E$130*IF('Tabulky jízd'!N$7&gt;0,"1","0")</f>
        <v>0</v>
      </c>
      <c r="P57" s="45">
        <f>2*'Tabulky jízd'!O$7*Vzdálenosti!$E$130-Vzdálenosti!$E$130*IF('Tabulky jízd'!O$7&gt;0,"1","0")</f>
        <v>1694</v>
      </c>
      <c r="Q57" s="45">
        <f>2*'Tabulky jízd'!P$7*Vzdálenosti!$E$130-Vzdálenosti!$E$130*IF('Tabulky jízd'!P$7&gt;0,"1","0")</f>
        <v>0</v>
      </c>
      <c r="R57" s="45">
        <f>2*'Tabulky jízd'!Q$7*Vzdálenosti!$E$130-Vzdálenosti!$E$130*IF('Tabulky jízd'!Q$7&gt;0,"1","0")</f>
        <v>0</v>
      </c>
      <c r="S57" s="45">
        <f>2*'Tabulky jízd'!R$7*Vzdálenosti!$E$130-Vzdálenosti!$E$130*IF('Tabulky jízd'!R$7&gt;0,"1","0")</f>
        <v>2926</v>
      </c>
      <c r="T57" s="45">
        <f>2*'Tabulky jízd'!S$7*Vzdálenosti!$E$130-Vzdálenosti!$E$130*IF('Tabulky jízd'!S$7&gt;0,"1","0")</f>
        <v>0</v>
      </c>
      <c r="U57" s="45">
        <f>2*'Tabulky jízd'!T$7*Vzdálenosti!$E$130-Vzdálenosti!$E$130*IF('Tabulky jízd'!T$7&gt;0,"1","0")</f>
        <v>0</v>
      </c>
      <c r="V57" s="45">
        <f>2*'Tabulky jízd'!U$7*Vzdálenosti!$E$130-Vzdálenosti!$E$130*IF('Tabulky jízd'!U$7&gt;0,"1","0")</f>
        <v>3542</v>
      </c>
      <c r="W57" s="45">
        <f>2*'Tabulky jízd'!V$7*Vzdálenosti!$E$130-Vzdálenosti!$E$130*IF('Tabulky jízd'!V$7&gt;0,"1","0")</f>
        <v>0</v>
      </c>
      <c r="X57" s="45">
        <f>2*'Tabulky jízd'!W$7*Vzdálenosti!$E$130-Vzdálenosti!$E$130*IF('Tabulky jízd'!W$7&gt;0,"1","0")</f>
        <v>0</v>
      </c>
      <c r="Y57" s="45">
        <f>2*'Tabulky jízd'!X$7*Vzdálenosti!$E$130-Vzdálenosti!$E$130*IF('Tabulky jízd'!X$7&gt;0,"1","0")</f>
        <v>3542</v>
      </c>
      <c r="Z57" s="45">
        <f>2*'Tabulky jízd'!Y$7*Vzdálenosti!$E$130-Vzdálenosti!$E$130*IF('Tabulky jízd'!Y$7&gt;0,"1","0")</f>
        <v>0</v>
      </c>
      <c r="AA57" s="45">
        <f>2*'Tabulky jízd'!Z$7*Vzdálenosti!$E$130-Vzdálenosti!$E$130*IF('Tabulky jízd'!Z$7&gt;0,"1","0")</f>
        <v>0</v>
      </c>
      <c r="AB57" s="45">
        <f>2*'Tabulky jízd'!AA$7*Vzdálenosti!$E$130-Vzdálenosti!$E$130*IF('Tabulky jízd'!AA$7&gt;0,"1","0")</f>
        <v>3542</v>
      </c>
      <c r="AC57" s="45">
        <f>2*'Tabulky jízd'!AB$7*Vzdálenosti!$E$130-Vzdálenosti!$E$130*IF('Tabulky jízd'!AB$7&gt;0,"1","0")</f>
        <v>0</v>
      </c>
      <c r="AD57" s="45">
        <f>2*'Tabulky jízd'!AC$7*Vzdálenosti!$E$130-Vzdálenosti!$E$130*IF('Tabulky jízd'!AC$7&gt;0,"1","0")</f>
        <v>0</v>
      </c>
      <c r="AE57" s="45">
        <f>2*'Tabulky jízd'!AD$7*Vzdálenosti!$E$130-Vzdálenosti!$E$130*IF('Tabulky jízd'!AD$7&gt;0,"1","0")</f>
        <v>2002</v>
      </c>
      <c r="AF57" s="45">
        <f>2*'Tabulky jízd'!AE$7*Vzdálenosti!$E$130-Vzdálenosti!$E$130*IF('Tabulky jízd'!AE$7&gt;0,"1","0")</f>
        <v>0</v>
      </c>
      <c r="AG57" s="45">
        <f>2*'Tabulky jízd'!AF$7*Vzdálenosti!$E$130-Vzdálenosti!$E$130*IF('Tabulky jízd'!AF$7&gt;0,"1","0")</f>
        <v>0</v>
      </c>
      <c r="AH57" s="45">
        <f>2*'Tabulky jízd'!AG$7*Vzdálenosti!$E$130-Vzdálenosti!$E$130*IF('Tabulky jízd'!AG$7&gt;0,"1","0")</f>
        <v>770</v>
      </c>
      <c r="AI57" s="45">
        <f>2*'Tabulky jízd'!AH$7*Vzdálenosti!$E$130-Vzdálenosti!$E$130*IF('Tabulky jízd'!AH$7&gt;0,"1","0")</f>
        <v>0</v>
      </c>
      <c r="AJ57" s="45">
        <f>2*'Tabulky jízd'!AI$7*Vzdálenosti!$E$130-Vzdálenosti!$E$130*IF('Tabulky jízd'!AI$7&gt;0,"1","0")</f>
        <v>0</v>
      </c>
      <c r="AK57" s="45">
        <f>2*'Tabulky jízd'!AJ$7*Vzdálenosti!$E$130-Vzdálenosti!$E$130*IF('Tabulky jízd'!AJ$7&gt;0,"1","0")</f>
        <v>770</v>
      </c>
      <c r="AL57" s="45">
        <f>2*'Tabulky jízd'!AK$7*Vzdálenosti!$E$130-Vzdálenosti!$E$130*IF('Tabulky jízd'!AK$7&gt;0,"1","0")</f>
        <v>0</v>
      </c>
      <c r="AM57" s="45">
        <f>2*'Tabulky jízd'!AL$7*Vzdálenosti!$E$130-Vzdálenosti!$E$130*IF('Tabulky jízd'!AL$7&gt;0,"1","0")</f>
        <v>0</v>
      </c>
      <c r="AN57" s="45">
        <f>2*'Tabulky jízd'!AM$7*Vzdálenosti!$E$130-Vzdálenosti!$E$130*IF('Tabulky jízd'!AM$7&gt;0,"1","0")</f>
        <v>1694</v>
      </c>
      <c r="AO57" s="45">
        <f>2*'Tabulky jízd'!AN$7*Vzdálenosti!$E$130-Vzdálenosti!$E$130*IF('Tabulky jízd'!AN$7&gt;0,"1","0")</f>
        <v>0</v>
      </c>
      <c r="AP57" s="45">
        <f>2*'Tabulky jízd'!AO$7*Vzdálenosti!$E$130-Vzdálenosti!$E$130*IF('Tabulky jízd'!AO$7&gt;0,"1","0")</f>
        <v>0</v>
      </c>
      <c r="AQ57" s="45">
        <f>2*'Tabulky jízd'!AP$7*Vzdálenosti!$E$130-Vzdálenosti!$E$130*IF('Tabulky jízd'!AP$7&gt;0,"1","0")</f>
        <v>2618</v>
      </c>
      <c r="AR57" s="45">
        <f>2*'Tabulky jízd'!AQ$7*Vzdálenosti!$E$130-Vzdálenosti!$E$130*IF('Tabulky jízd'!AQ$7&gt;0,"1","0")</f>
        <v>0</v>
      </c>
      <c r="AS57" s="45">
        <f>2*'Tabulky jízd'!AR$7*Vzdálenosti!$E$130-Vzdálenosti!$E$130*IF('Tabulky jízd'!AR$7&gt;0,"1","0")</f>
        <v>0</v>
      </c>
      <c r="AT57" s="45">
        <f>2*'Tabulky jízd'!AS$7*Vzdálenosti!$E$130-Vzdálenosti!$E$130*IF('Tabulky jízd'!AS$7&gt;0,"1","0")</f>
        <v>2618</v>
      </c>
      <c r="AU57" s="45">
        <f>2*'Tabulky jízd'!AT$7*Vzdálenosti!$E$130-Vzdálenosti!$E$130*IF('Tabulky jízd'!AT$7&gt;0,"1","0")</f>
        <v>0</v>
      </c>
      <c r="AV57" s="45">
        <f>2*'Tabulky jízd'!AU$7*Vzdálenosti!$E$130-Vzdálenosti!$E$130*IF('Tabulky jízd'!AU$7&gt;0,"1","0")</f>
        <v>0</v>
      </c>
      <c r="AW57" s="45">
        <f>2*'Tabulky jízd'!AV$7*Vzdálenosti!$E$130-Vzdálenosti!$E$130*IF('Tabulky jízd'!AV$7&gt;0,"1","0")</f>
        <v>3542</v>
      </c>
      <c r="AX57" s="45">
        <f>2*'Tabulky jízd'!AW$7*Vzdálenosti!$E$130-Vzdálenosti!$E$130*IF('Tabulky jízd'!AW$7&gt;0,"1","0")</f>
        <v>0</v>
      </c>
      <c r="AY57" s="45">
        <f>2*'Tabulky jízd'!AX$7*Vzdálenosti!$E$130-Vzdálenosti!$E$130*IF('Tabulky jízd'!AX$7&gt;0,"1","0")</f>
        <v>0</v>
      </c>
      <c r="AZ57" s="45">
        <f>2*'Tabulky jízd'!AY$7*Vzdálenosti!$E$130-Vzdálenosti!$E$130*IF('Tabulky jízd'!AY$7&gt;0,"1","0")</f>
        <v>3234</v>
      </c>
      <c r="BA57" s="45">
        <f>2*'Tabulky jízd'!AZ$7*Vzdálenosti!$E$130-Vzdálenosti!$E$130*IF('Tabulky jízd'!AZ$7&gt;0,"1","0")</f>
        <v>0</v>
      </c>
      <c r="BB57" s="45">
        <f>2*'Tabulky jízd'!BA$7*Vzdálenosti!$E$130-Vzdálenosti!$E$130*IF('Tabulky jízd'!BA$7&gt;0,"1","0")</f>
        <v>0</v>
      </c>
      <c r="BC57" s="45">
        <f>2*'Tabulky jízd'!BB$7*Vzdálenosti!$E$130-Vzdálenosti!$E$130*IF('Tabulky jízd'!BB$7&gt;0,"1","0")</f>
        <v>2310</v>
      </c>
      <c r="BD57" s="45">
        <f>2*'Tabulky jízd'!BC$7*Vzdálenosti!$E$130-Vzdálenosti!$E$130*IF('Tabulky jízd'!BC$7&gt;0,"1","0")</f>
        <v>0</v>
      </c>
      <c r="BE57" s="45">
        <f>2*'Tabulky jízd'!BD$7*Vzdálenosti!$E$130-Vzdálenosti!$E$130*IF('Tabulky jízd'!BD$7&gt;0,"1","0")</f>
        <v>0</v>
      </c>
      <c r="BF57" s="45">
        <f>2*'Tabulky jízd'!BE$7*Vzdálenosti!$E$130-Vzdálenosti!$E$130*IF('Tabulky jízd'!BE$7&gt;0,"1","0")</f>
        <v>3234</v>
      </c>
      <c r="BG57" s="45">
        <f>2*'Tabulky jízd'!BF$7*Vzdálenosti!$E$130-Vzdálenosti!$E$130*IF('Tabulky jízd'!BF$7&gt;0,"1","0")</f>
        <v>0</v>
      </c>
      <c r="BH57" s="45">
        <f>2*'Tabulky jízd'!BG$7*Vzdálenosti!$E$130-Vzdálenosti!$E$130*IF('Tabulky jízd'!BG$7&gt;0,"1","0")</f>
        <v>0</v>
      </c>
      <c r="BI57" s="45">
        <f>2*'Tabulky jízd'!BH$7*Vzdálenosti!$E$130-Vzdálenosti!$E$130*IF('Tabulky jízd'!BH$7&gt;0,"1","0")</f>
        <v>4774</v>
      </c>
      <c r="BJ57" s="45">
        <f>2*'Tabulky jízd'!BI$7*Vzdálenosti!$E$130-Vzdálenosti!$E$130*IF('Tabulky jízd'!BI$7&gt;0,"1","0")</f>
        <v>0</v>
      </c>
      <c r="BK57" s="45">
        <f>2*'Tabulky jízd'!BJ$7*Vzdálenosti!$E$130-Vzdálenosti!$E$130*IF('Tabulky jízd'!BJ$7&gt;0,"1","0")</f>
        <v>0</v>
      </c>
      <c r="BL57" s="45">
        <f>2*'Tabulky jízd'!BK$7*Vzdálenosti!$E$130-Vzdálenosti!$E$130*IF('Tabulky jízd'!BK$7&gt;0,"1","0")</f>
        <v>770</v>
      </c>
      <c r="BM57" s="45">
        <f>2*'Tabulky jízd'!BL$7*Vzdálenosti!$E$130-Vzdálenosti!$E$130*IF('Tabulky jízd'!BL$7&gt;0,"1","0")</f>
        <v>0</v>
      </c>
      <c r="BN57" s="45">
        <f>2*'Tabulky jízd'!BM$7*Vzdálenosti!$E$130-Vzdálenosti!$E$130*IF('Tabulky jízd'!BM$7&gt;0,"1","0")</f>
        <v>0</v>
      </c>
      <c r="BO57" s="45">
        <f>2*'Tabulky jízd'!BN$7*Vzdálenosti!$E$130-Vzdálenosti!$E$130*IF('Tabulky jízd'!BN$7&gt;0,"1","0")</f>
        <v>2618</v>
      </c>
      <c r="BP57" s="45">
        <f>2*'Tabulky jízd'!BO$7*Vzdálenosti!$E$130-Vzdálenosti!$E$130*IF('Tabulky jízd'!BO$7&gt;0,"1","0")</f>
        <v>0</v>
      </c>
      <c r="BQ57" s="45">
        <f>2*'Tabulky jízd'!BP$7*Vzdálenosti!$E$130-Vzdálenosti!$E$130*IF('Tabulky jízd'!BP$7&gt;0,"1","0")</f>
        <v>0</v>
      </c>
      <c r="BR57" s="45">
        <f>2*'Tabulky jízd'!BQ$7*Vzdálenosti!$E$130-Vzdálenosti!$E$130*IF('Tabulky jízd'!BQ$7&gt;0,"1","0")</f>
        <v>2002</v>
      </c>
      <c r="BS57" s="45">
        <f>2*'Tabulky jízd'!BR$7*Vzdálenosti!$E$130-Vzdálenosti!$E$130*IF('Tabulky jízd'!BR$7&gt;0,"1","0")</f>
        <v>0</v>
      </c>
      <c r="BT57" s="45">
        <f>2*'Tabulky jízd'!BS$7*Vzdálenosti!$E$130-Vzdálenosti!$E$130*IF('Tabulky jízd'!BS$7&gt;0,"1","0")</f>
        <v>0</v>
      </c>
      <c r="BU57" s="45">
        <f>2*'Tabulky jízd'!BT$7*Vzdálenosti!$E$130-Vzdálenosti!$E$130*IF('Tabulky jízd'!BT$7&gt;0,"1","0")</f>
        <v>0</v>
      </c>
      <c r="BV57" s="45">
        <f>2*'Tabulky jízd'!BU$7*Vzdálenosti!$E$130-Vzdálenosti!$E$130*IF('Tabulky jízd'!BU$7&gt;0,"1","0")</f>
        <v>0</v>
      </c>
      <c r="BW57" s="45">
        <f>2*'Tabulky jízd'!BV$7*Vzdálenosti!$E$130-Vzdálenosti!$E$130*IF('Tabulky jízd'!BV$7&gt;0,"1","0")</f>
        <v>0</v>
      </c>
      <c r="BX57" s="45">
        <f>2*'Tabulky jízd'!BW$7*Vzdálenosti!$E$130-Vzdálenosti!$E$130*IF('Tabulky jízd'!BW$7&gt;0,"1","0")</f>
        <v>0</v>
      </c>
      <c r="BY57" s="45">
        <f>2*'Tabulky jízd'!BX$7*Vzdálenosti!$E$130-Vzdálenosti!$E$130*IF('Tabulky jízd'!BX$7&gt;0,"1","0")</f>
        <v>0</v>
      </c>
      <c r="BZ57" s="45">
        <f>2*'Tabulky jízd'!BY$7*Vzdálenosti!$E$130-Vzdálenosti!$E$130*IF('Tabulky jízd'!BY$7&gt;0,"1","0")</f>
        <v>0</v>
      </c>
      <c r="CA57" s="45">
        <f>2*'Tabulky jízd'!BZ$7*Vzdálenosti!$E$130-Vzdálenosti!$E$130*IF('Tabulky jízd'!BZ$7&gt;0,"1","0")</f>
        <v>0</v>
      </c>
      <c r="CB57" s="45">
        <f>2*'Tabulky jízd'!CA$7*Vzdálenosti!$E$130-Vzdálenosti!$E$130*IF('Tabulky jízd'!CA$7&gt;0,"1","0")</f>
        <v>0</v>
      </c>
      <c r="CC57" s="45">
        <f>2*'Tabulky jízd'!CB$7*Vzdálenosti!$E$130-Vzdálenosti!$E$130*IF('Tabulky jízd'!CB$7&gt;0,"1","0")</f>
        <v>0</v>
      </c>
      <c r="CD57" s="45">
        <f>2*'Tabulky jízd'!CC$7*Vzdálenosti!$E$130-Vzdálenosti!$E$130*IF('Tabulky jízd'!CC$7&gt;0,"1","0")</f>
        <v>0</v>
      </c>
      <c r="CE57" s="45">
        <f>2*'Tabulky jízd'!CD$7*Vzdálenosti!$E$130-Vzdálenosti!$E$130*IF('Tabulky jízd'!CD$7&gt;0,"1","0")</f>
        <v>0</v>
      </c>
      <c r="CF57" s="45">
        <f>2*'Tabulky jízd'!CE$7*Vzdálenosti!$E$130-Vzdálenosti!$E$130*IF('Tabulky jízd'!CE$7&gt;0,"1","0")</f>
        <v>0</v>
      </c>
      <c r="CG57" s="45">
        <f>2*'Tabulky jízd'!CF$7*Vzdálenosti!$E$130-Vzdálenosti!$E$130*IF('Tabulky jízd'!CF$7&gt;0,"1","0")</f>
        <v>0</v>
      </c>
      <c r="CH57" s="45">
        <f>2*'Tabulky jízd'!CG$7*Vzdálenosti!$E$130-Vzdálenosti!$E$130*IF('Tabulky jízd'!CG$7&gt;0,"1","0")</f>
        <v>0</v>
      </c>
      <c r="CI57" s="45">
        <f>2*'Tabulky jízd'!CH$7*Vzdálenosti!$E$130-Vzdálenosti!$E$130*IF('Tabulky jízd'!CH$7&gt;0,"1","0")</f>
        <v>0</v>
      </c>
      <c r="CJ57" s="45">
        <f>2*'Tabulky jízd'!CI$7*Vzdálenosti!$E$130-Vzdálenosti!$E$130*IF('Tabulky jízd'!CI$7&gt;0,"1","0")</f>
        <v>0</v>
      </c>
      <c r="CK57" s="45">
        <f>2*'Tabulky jízd'!CJ$7*Vzdálenosti!$E$130-Vzdálenosti!$E$130*IF('Tabulky jízd'!CJ$7&gt;0,"1","0")</f>
        <v>0</v>
      </c>
      <c r="CL57" s="45">
        <f>2*'Tabulky jízd'!CK$7*Vzdálenosti!$E$130-Vzdálenosti!$E$130*IF('Tabulky jízd'!CK$7&gt;0,"1","0")</f>
        <v>0</v>
      </c>
      <c r="CM57" s="45">
        <f>2*'Tabulky jízd'!CL$7*Vzdálenosti!$E$130-Vzdálenosti!$E$130*IF('Tabulky jízd'!CL$7&gt;0,"1","0")</f>
        <v>0</v>
      </c>
      <c r="CN57" s="45">
        <f>2*'Tabulky jízd'!CM$7*Vzdálenosti!$E$130-Vzdálenosti!$E$130*IF('Tabulky jízd'!CM$7&gt;0,"1","0")</f>
        <v>0</v>
      </c>
      <c r="CO57" s="45">
        <f>2*'Tabulky jízd'!CN$7*Vzdálenosti!$E$130-Vzdálenosti!$E$130*IF('Tabulky jízd'!CN$7&gt;0,"1","0")</f>
        <v>0</v>
      </c>
      <c r="CP57" s="45">
        <f>2*'Tabulky jízd'!CO$7*Vzdálenosti!$E$130-Vzdálenosti!$E$130*IF('Tabulky jízd'!CO$7&gt;0,"1","0")</f>
        <v>0</v>
      </c>
      <c r="CQ57" s="45">
        <f>2*'Tabulky jízd'!CP$7*Vzdálenosti!$E$130-Vzdálenosti!$E$130*IF('Tabulky jízd'!CP$7&gt;0,"1","0")</f>
        <v>0</v>
      </c>
      <c r="CR57" s="45">
        <f>2*'Tabulky jízd'!CQ$7*Vzdálenosti!$E$130-Vzdálenosti!$E$130*IF('Tabulky jízd'!CQ$7&gt;0,"1","0")</f>
        <v>0</v>
      </c>
      <c r="CS57" s="45">
        <f>2*'Tabulky jízd'!CR$7*Vzdálenosti!$E$130-Vzdálenosti!$E$130*IF('Tabulky jízd'!CR$7&gt;0,"1","0")</f>
        <v>0</v>
      </c>
      <c r="CT57" s="45">
        <f>2*'Tabulky jízd'!CS$7*Vzdálenosti!$E$130-Vzdálenosti!$E$130*IF('Tabulky jízd'!CS$7&gt;0,"1","0")</f>
        <v>0</v>
      </c>
      <c r="CU57" s="45">
        <f>2*'Tabulky jízd'!CT$7*Vzdálenosti!$E$130-Vzdálenosti!$E$130*IF('Tabulky jízd'!CT$7&gt;0,"1","0")</f>
        <v>0</v>
      </c>
      <c r="CV57" s="45">
        <f>2*'Tabulky jízd'!CU$7*Vzdálenosti!$E$130-Vzdálenosti!$E$130*IF('Tabulky jízd'!CU$7&gt;0,"1","0")</f>
        <v>2618</v>
      </c>
      <c r="CW57" s="45">
        <f>2*'Tabulky jízd'!CV$7*Vzdálenosti!$E$130-Vzdálenosti!$E$130*IF('Tabulky jízd'!CV$7&gt;0,"1","0")</f>
        <v>0</v>
      </c>
      <c r="CX57" s="47">
        <f t="shared" ref="CX57" si="12">SUM(I57:CW57)</f>
        <v>53746</v>
      </c>
      <c r="CY57" s="47" t="s">
        <v>54</v>
      </c>
      <c r="CZ57" s="28">
        <f>Vzdálenosti!$E$132</f>
        <v>40.507762831419946</v>
      </c>
      <c r="DA57" s="28">
        <f>(CX57/100)*CZ57</f>
        <v>21771.302211374965</v>
      </c>
      <c r="DB57" s="224"/>
    </row>
    <row r="58" spans="1:106" s="15" customFormat="1" x14ac:dyDescent="0.25">
      <c r="A58" s="230"/>
      <c r="B58" s="45" t="s">
        <v>54</v>
      </c>
      <c r="C58" s="45" t="s">
        <v>57</v>
      </c>
      <c r="D58" s="135" t="s">
        <v>312</v>
      </c>
      <c r="E58" s="45" t="s">
        <v>10</v>
      </c>
      <c r="F58" s="45">
        <v>1</v>
      </c>
      <c r="G58" s="45"/>
      <c r="H58" s="47"/>
      <c r="I58" s="45">
        <f>2*'Tabulky jízd'!H$7*Vzdálenosti!$F$130-Vzdálenosti!$F$130*IF('Tabulky jízd'!H$7&gt;0,"1","0")</f>
        <v>0</v>
      </c>
      <c r="J58" s="45">
        <f>2*'Tabulky jízd'!I$7*Vzdálenosti!$F$130-Vzdálenosti!$F$130*IF('Tabulky jízd'!I$7&gt;0,"1","0")</f>
        <v>3182.5</v>
      </c>
      <c r="K58" s="45">
        <f>2*'Tabulky jízd'!J$7*Vzdálenosti!$F$130-Vzdálenosti!$F$130*IF('Tabulky jízd'!J$7&gt;0,"1","0")</f>
        <v>0</v>
      </c>
      <c r="L58" s="45">
        <f>2*'Tabulky jízd'!K$7*Vzdálenosti!$F$130-Vzdálenosti!$F$130*IF('Tabulky jízd'!K$7&gt;0,"1","0")</f>
        <v>0</v>
      </c>
      <c r="M58" s="45">
        <f>2*'Tabulky jízd'!L$7*Vzdálenosti!$F$130-Vzdálenosti!$F$130*IF('Tabulky jízd'!L$7&gt;0,"1","0")</f>
        <v>0</v>
      </c>
      <c r="N58" s="45">
        <f>2*'Tabulky jízd'!M$7*Vzdálenosti!$F$130-Vzdálenosti!$F$130*IF('Tabulky jízd'!M$7&gt;0,"1","0")</f>
        <v>0</v>
      </c>
      <c r="O58" s="45">
        <f>2*'Tabulky jízd'!N$7*Vzdálenosti!$F$130-Vzdálenosti!$F$130*IF('Tabulky jízd'!N$7&gt;0,"1","0")</f>
        <v>0</v>
      </c>
      <c r="P58" s="45">
        <f>2*'Tabulky jízd'!O$7*Vzdálenosti!$F$130-Vzdálenosti!$F$130*IF('Tabulky jízd'!O$7&gt;0,"1","0")</f>
        <v>1842.5</v>
      </c>
      <c r="Q58" s="45">
        <f>2*'Tabulky jízd'!P$7*Vzdálenosti!$F$130-Vzdálenosti!$F$130*IF('Tabulky jízd'!P$7&gt;0,"1","0")</f>
        <v>0</v>
      </c>
      <c r="R58" s="45">
        <f>2*'Tabulky jízd'!Q$7*Vzdálenosti!$F$130-Vzdálenosti!$F$130*IF('Tabulky jízd'!Q$7&gt;0,"1","0")</f>
        <v>0</v>
      </c>
      <c r="S58" s="45">
        <f>2*'Tabulky jízd'!R$7*Vzdálenosti!$F$130-Vzdálenosti!$F$130*IF('Tabulky jízd'!R$7&gt;0,"1","0")</f>
        <v>3182.5</v>
      </c>
      <c r="T58" s="45">
        <f>2*'Tabulky jízd'!S$7*Vzdálenosti!$F$130-Vzdálenosti!$F$130*IF('Tabulky jízd'!S$7&gt;0,"1","0")</f>
        <v>0</v>
      </c>
      <c r="U58" s="45">
        <f>2*'Tabulky jízd'!T$7*Vzdálenosti!$F$130-Vzdálenosti!$F$130*IF('Tabulky jízd'!T$7&gt;0,"1","0")</f>
        <v>0</v>
      </c>
      <c r="V58" s="45">
        <f>2*'Tabulky jízd'!U$7*Vzdálenosti!$F$130-Vzdálenosti!$F$130*IF('Tabulky jízd'!U$7&gt;0,"1","0")</f>
        <v>3852.5</v>
      </c>
      <c r="W58" s="45">
        <f>2*'Tabulky jízd'!V$7*Vzdálenosti!$F$130-Vzdálenosti!$F$130*IF('Tabulky jízd'!V$7&gt;0,"1","0")</f>
        <v>0</v>
      </c>
      <c r="X58" s="45">
        <f>2*'Tabulky jízd'!W$7*Vzdálenosti!$F$130-Vzdálenosti!$F$130*IF('Tabulky jízd'!W$7&gt;0,"1","0")</f>
        <v>0</v>
      </c>
      <c r="Y58" s="45">
        <f>2*'Tabulky jízd'!X$7*Vzdálenosti!$F$130-Vzdálenosti!$F$130*IF('Tabulky jízd'!X$7&gt;0,"1","0")</f>
        <v>3852.5</v>
      </c>
      <c r="Z58" s="45">
        <f>2*'Tabulky jízd'!Y$7*Vzdálenosti!$F$130-Vzdálenosti!$F$130*IF('Tabulky jízd'!Y$7&gt;0,"1","0")</f>
        <v>0</v>
      </c>
      <c r="AA58" s="45">
        <f>2*'Tabulky jízd'!Z$7*Vzdálenosti!$F$130-Vzdálenosti!$F$130*IF('Tabulky jízd'!Z$7&gt;0,"1","0")</f>
        <v>0</v>
      </c>
      <c r="AB58" s="45">
        <f>2*'Tabulky jízd'!AA$7*Vzdálenosti!$F$130-Vzdálenosti!$F$130*IF('Tabulky jízd'!AA$7&gt;0,"1","0")</f>
        <v>3852.5</v>
      </c>
      <c r="AC58" s="45">
        <f>2*'Tabulky jízd'!AB$7*Vzdálenosti!$F$130-Vzdálenosti!$F$130*IF('Tabulky jízd'!AB$7&gt;0,"1","0")</f>
        <v>0</v>
      </c>
      <c r="AD58" s="45">
        <f>2*'Tabulky jízd'!AC$7*Vzdálenosti!$F$130-Vzdálenosti!$F$130*IF('Tabulky jízd'!AC$7&gt;0,"1","0")</f>
        <v>0</v>
      </c>
      <c r="AE58" s="45">
        <f>2*'Tabulky jízd'!AD$7*Vzdálenosti!$F$130-Vzdálenosti!$F$130*IF('Tabulky jízd'!AD$7&gt;0,"1","0")</f>
        <v>2177.5</v>
      </c>
      <c r="AF58" s="45">
        <f>2*'Tabulky jízd'!AE$7*Vzdálenosti!$F$130-Vzdálenosti!$F$130*IF('Tabulky jízd'!AE$7&gt;0,"1","0")</f>
        <v>0</v>
      </c>
      <c r="AG58" s="45">
        <f>2*'Tabulky jízd'!AF$7*Vzdálenosti!$F$130-Vzdálenosti!$F$130*IF('Tabulky jízd'!AF$7&gt;0,"1","0")</f>
        <v>0</v>
      </c>
      <c r="AH58" s="45">
        <f>2*'Tabulky jízd'!AG$7*Vzdálenosti!$F$130-Vzdálenosti!$F$130*IF('Tabulky jízd'!AG$7&gt;0,"1","0")</f>
        <v>837.5</v>
      </c>
      <c r="AI58" s="45">
        <f>2*'Tabulky jízd'!AH$7*Vzdálenosti!$F$130-Vzdálenosti!$F$130*IF('Tabulky jízd'!AH$7&gt;0,"1","0")</f>
        <v>0</v>
      </c>
      <c r="AJ58" s="45">
        <f>2*'Tabulky jízd'!AI$7*Vzdálenosti!$F$130-Vzdálenosti!$F$130*IF('Tabulky jízd'!AI$7&gt;0,"1","0")</f>
        <v>0</v>
      </c>
      <c r="AK58" s="45">
        <f>2*'Tabulky jízd'!AJ$7*Vzdálenosti!$F$130-Vzdálenosti!$F$130*IF('Tabulky jízd'!AJ$7&gt;0,"1","0")</f>
        <v>837.5</v>
      </c>
      <c r="AL58" s="45">
        <f>2*'Tabulky jízd'!AK$7*Vzdálenosti!$F$130-Vzdálenosti!$F$130*IF('Tabulky jízd'!AK$7&gt;0,"1","0")</f>
        <v>0</v>
      </c>
      <c r="AM58" s="45">
        <f>2*'Tabulky jízd'!AL$7*Vzdálenosti!$F$130-Vzdálenosti!$F$130*IF('Tabulky jízd'!AL$7&gt;0,"1","0")</f>
        <v>0</v>
      </c>
      <c r="AN58" s="45">
        <f>2*'Tabulky jízd'!AM$7*Vzdálenosti!$F$130-Vzdálenosti!$F$130*IF('Tabulky jízd'!AM$7&gt;0,"1","0")</f>
        <v>1842.5</v>
      </c>
      <c r="AO58" s="45">
        <f>2*'Tabulky jízd'!AN$7*Vzdálenosti!$F$130-Vzdálenosti!$F$130*IF('Tabulky jízd'!AN$7&gt;0,"1","0")</f>
        <v>0</v>
      </c>
      <c r="AP58" s="45">
        <f>2*'Tabulky jízd'!AO$7*Vzdálenosti!$F$130-Vzdálenosti!$F$130*IF('Tabulky jízd'!AO$7&gt;0,"1","0")</f>
        <v>0</v>
      </c>
      <c r="AQ58" s="45">
        <f>2*'Tabulky jízd'!AP$7*Vzdálenosti!$F$130-Vzdálenosti!$F$130*IF('Tabulky jízd'!AP$7&gt;0,"1","0")</f>
        <v>2847.5</v>
      </c>
      <c r="AR58" s="45">
        <f>2*'Tabulky jízd'!AQ$7*Vzdálenosti!$F$130-Vzdálenosti!$F$130*IF('Tabulky jízd'!AQ$7&gt;0,"1","0")</f>
        <v>0</v>
      </c>
      <c r="AS58" s="45">
        <f>2*'Tabulky jízd'!AR$7*Vzdálenosti!$F$130-Vzdálenosti!$F$130*IF('Tabulky jízd'!AR$7&gt;0,"1","0")</f>
        <v>0</v>
      </c>
      <c r="AT58" s="45">
        <f>2*'Tabulky jízd'!AS$7*Vzdálenosti!$F$130-Vzdálenosti!$F$130*IF('Tabulky jízd'!AS$7&gt;0,"1","0")</f>
        <v>2847.5</v>
      </c>
      <c r="AU58" s="45">
        <f>2*'Tabulky jízd'!AT$7*Vzdálenosti!$F$130-Vzdálenosti!$F$130*IF('Tabulky jízd'!AT$7&gt;0,"1","0")</f>
        <v>0</v>
      </c>
      <c r="AV58" s="45">
        <f>2*'Tabulky jízd'!AU$7*Vzdálenosti!$F$130-Vzdálenosti!$F$130*IF('Tabulky jízd'!AU$7&gt;0,"1","0")</f>
        <v>0</v>
      </c>
      <c r="AW58" s="45">
        <f>2*'Tabulky jízd'!AV$7*Vzdálenosti!$F$130-Vzdálenosti!$F$130*IF('Tabulky jízd'!AV$7&gt;0,"1","0")</f>
        <v>3852.5</v>
      </c>
      <c r="AX58" s="45">
        <f>2*'Tabulky jízd'!AW$7*Vzdálenosti!$F$130-Vzdálenosti!$F$130*IF('Tabulky jízd'!AW$7&gt;0,"1","0")</f>
        <v>0</v>
      </c>
      <c r="AY58" s="45">
        <f>2*'Tabulky jízd'!AX$7*Vzdálenosti!$F$130-Vzdálenosti!$F$130*IF('Tabulky jízd'!AX$7&gt;0,"1","0")</f>
        <v>0</v>
      </c>
      <c r="AZ58" s="45">
        <f>2*'Tabulky jízd'!AY$7*Vzdálenosti!$F$130-Vzdálenosti!$F$130*IF('Tabulky jízd'!AY$7&gt;0,"1","0")</f>
        <v>3517.5</v>
      </c>
      <c r="BA58" s="45">
        <f>2*'Tabulky jízd'!AZ$7*Vzdálenosti!$F$130-Vzdálenosti!$F$130*IF('Tabulky jízd'!AZ$7&gt;0,"1","0")</f>
        <v>0</v>
      </c>
      <c r="BB58" s="45">
        <f>2*'Tabulky jízd'!BA$7*Vzdálenosti!$F$130-Vzdálenosti!$F$130*IF('Tabulky jízd'!BA$7&gt;0,"1","0")</f>
        <v>0</v>
      </c>
      <c r="BC58" s="45">
        <f>2*'Tabulky jízd'!BB$7*Vzdálenosti!$F$130-Vzdálenosti!$F$130*IF('Tabulky jízd'!BB$7&gt;0,"1","0")</f>
        <v>2512.5</v>
      </c>
      <c r="BD58" s="45">
        <f>2*'Tabulky jízd'!BC$7*Vzdálenosti!$F$130-Vzdálenosti!$F$130*IF('Tabulky jízd'!BC$7&gt;0,"1","0")</f>
        <v>0</v>
      </c>
      <c r="BE58" s="45">
        <f>2*'Tabulky jízd'!BD$7*Vzdálenosti!$F$130-Vzdálenosti!$F$130*IF('Tabulky jízd'!BD$7&gt;0,"1","0")</f>
        <v>0</v>
      </c>
      <c r="BF58" s="45">
        <f>2*'Tabulky jízd'!BE$7*Vzdálenosti!$F$130-Vzdálenosti!$F$130*IF('Tabulky jízd'!BE$7&gt;0,"1","0")</f>
        <v>3517.5</v>
      </c>
      <c r="BG58" s="45">
        <f>2*'Tabulky jízd'!BF$7*Vzdálenosti!$F$130-Vzdálenosti!$F$130*IF('Tabulky jízd'!BF$7&gt;0,"1","0")</f>
        <v>0</v>
      </c>
      <c r="BH58" s="45">
        <f>2*'Tabulky jízd'!BG$7*Vzdálenosti!$F$130-Vzdálenosti!$F$130*IF('Tabulky jízd'!BG$7&gt;0,"1","0")</f>
        <v>0</v>
      </c>
      <c r="BI58" s="45">
        <f>2*'Tabulky jízd'!BH$7*Vzdálenosti!$F$130-Vzdálenosti!$F$130*IF('Tabulky jízd'!BH$7&gt;0,"1","0")</f>
        <v>5192.5</v>
      </c>
      <c r="BJ58" s="45">
        <f>2*'Tabulky jízd'!BI$7*Vzdálenosti!$F$130-Vzdálenosti!$F$130*IF('Tabulky jízd'!BI$7&gt;0,"1","0")</f>
        <v>0</v>
      </c>
      <c r="BK58" s="45">
        <f>2*'Tabulky jízd'!BJ$7*Vzdálenosti!$F$130-Vzdálenosti!$F$130*IF('Tabulky jízd'!BJ$7&gt;0,"1","0")</f>
        <v>0</v>
      </c>
      <c r="BL58" s="45">
        <f>2*'Tabulky jízd'!BK$7*Vzdálenosti!$F$130-Vzdálenosti!$F$130*IF('Tabulky jízd'!BK$7&gt;0,"1","0")</f>
        <v>837.5</v>
      </c>
      <c r="BM58" s="45">
        <f>2*'Tabulky jízd'!BL$7*Vzdálenosti!$F$130-Vzdálenosti!$F$130*IF('Tabulky jízd'!BL$7&gt;0,"1","0")</f>
        <v>0</v>
      </c>
      <c r="BN58" s="45">
        <f>2*'Tabulky jízd'!BM$7*Vzdálenosti!$F$130-Vzdálenosti!$F$130*IF('Tabulky jízd'!BM$7&gt;0,"1","0")</f>
        <v>0</v>
      </c>
      <c r="BO58" s="45">
        <f>2*'Tabulky jízd'!BN$7*Vzdálenosti!$F$130-Vzdálenosti!$F$130*IF('Tabulky jízd'!BN$7&gt;0,"1","0")</f>
        <v>2847.5</v>
      </c>
      <c r="BP58" s="45">
        <f>2*'Tabulky jízd'!BO$7*Vzdálenosti!$F$130-Vzdálenosti!$F$130*IF('Tabulky jízd'!BO$7&gt;0,"1","0")</f>
        <v>0</v>
      </c>
      <c r="BQ58" s="45">
        <f>2*'Tabulky jízd'!BP$7*Vzdálenosti!$F$130-Vzdálenosti!$F$130*IF('Tabulky jízd'!BP$7&gt;0,"1","0")</f>
        <v>0</v>
      </c>
      <c r="BR58" s="45">
        <f>2*'Tabulky jízd'!BQ$7*Vzdálenosti!$F$130-Vzdálenosti!$F$130*IF('Tabulky jízd'!BQ$7&gt;0,"1","0")</f>
        <v>2177.5</v>
      </c>
      <c r="BS58" s="45">
        <f>2*'Tabulky jízd'!BR$7*Vzdálenosti!$F$130-Vzdálenosti!$F$130*IF('Tabulky jízd'!BR$7&gt;0,"1","0")</f>
        <v>0</v>
      </c>
      <c r="BT58" s="45">
        <f>2*'Tabulky jízd'!BS$7*Vzdálenosti!$F$130-Vzdálenosti!$F$130*IF('Tabulky jízd'!BS$7&gt;0,"1","0")</f>
        <v>0</v>
      </c>
      <c r="BU58" s="45">
        <f>2*'Tabulky jízd'!BT$7*Vzdálenosti!$F$130-Vzdálenosti!$F$130*IF('Tabulky jízd'!BT$7&gt;0,"1","0")</f>
        <v>0</v>
      </c>
      <c r="BV58" s="45">
        <f>2*'Tabulky jízd'!BU$7*Vzdálenosti!$F$130-Vzdálenosti!$F$130*IF('Tabulky jízd'!BU$7&gt;0,"1","0")</f>
        <v>0</v>
      </c>
      <c r="BW58" s="45">
        <f>2*'Tabulky jízd'!BV$7*Vzdálenosti!$F$130-Vzdálenosti!$F$130*IF('Tabulky jízd'!BV$7&gt;0,"1","0")</f>
        <v>0</v>
      </c>
      <c r="BX58" s="45">
        <f>2*'Tabulky jízd'!BW$7*Vzdálenosti!$F$130-Vzdálenosti!$F$130*IF('Tabulky jízd'!BW$7&gt;0,"1","0")</f>
        <v>0</v>
      </c>
      <c r="BY58" s="45">
        <f>2*'Tabulky jízd'!BX$7*Vzdálenosti!$F$130-Vzdálenosti!$F$130*IF('Tabulky jízd'!BX$7&gt;0,"1","0")</f>
        <v>0</v>
      </c>
      <c r="BZ58" s="45">
        <f>2*'Tabulky jízd'!BY$7*Vzdálenosti!$F$130-Vzdálenosti!$F$130*IF('Tabulky jízd'!BY$7&gt;0,"1","0")</f>
        <v>0</v>
      </c>
      <c r="CA58" s="45">
        <f>2*'Tabulky jízd'!BZ$7*Vzdálenosti!$F$130-Vzdálenosti!$F$130*IF('Tabulky jízd'!BZ$7&gt;0,"1","0")</f>
        <v>0</v>
      </c>
      <c r="CB58" s="45">
        <f>2*'Tabulky jízd'!CA$7*Vzdálenosti!$F$130-Vzdálenosti!$F$130*IF('Tabulky jízd'!CA$7&gt;0,"1","0")</f>
        <v>0</v>
      </c>
      <c r="CC58" s="45">
        <f>2*'Tabulky jízd'!CB$7*Vzdálenosti!$F$130-Vzdálenosti!$F$130*IF('Tabulky jízd'!CB$7&gt;0,"1","0")</f>
        <v>0</v>
      </c>
      <c r="CD58" s="45">
        <f>2*'Tabulky jízd'!CC$7*Vzdálenosti!$F$130-Vzdálenosti!$F$130*IF('Tabulky jízd'!CC$7&gt;0,"1","0")</f>
        <v>0</v>
      </c>
      <c r="CE58" s="45">
        <f>2*'Tabulky jízd'!CD$7*Vzdálenosti!$F$130-Vzdálenosti!$F$130*IF('Tabulky jízd'!CD$7&gt;0,"1","0")</f>
        <v>0</v>
      </c>
      <c r="CF58" s="45">
        <f>2*'Tabulky jízd'!CE$7*Vzdálenosti!$F$130-Vzdálenosti!$F$130*IF('Tabulky jízd'!CE$7&gt;0,"1","0")</f>
        <v>0</v>
      </c>
      <c r="CG58" s="45">
        <f>2*'Tabulky jízd'!CF$7*Vzdálenosti!$F$130-Vzdálenosti!$F$130*IF('Tabulky jízd'!CF$7&gt;0,"1","0")</f>
        <v>0</v>
      </c>
      <c r="CH58" s="45">
        <f>2*'Tabulky jízd'!CG$7*Vzdálenosti!$F$130-Vzdálenosti!$F$130*IF('Tabulky jízd'!CG$7&gt;0,"1","0")</f>
        <v>0</v>
      </c>
      <c r="CI58" s="45">
        <f>2*'Tabulky jízd'!CH$7*Vzdálenosti!$F$130-Vzdálenosti!$F$130*IF('Tabulky jízd'!CH$7&gt;0,"1","0")</f>
        <v>0</v>
      </c>
      <c r="CJ58" s="45">
        <f>2*'Tabulky jízd'!CI$7*Vzdálenosti!$F$130-Vzdálenosti!$F$130*IF('Tabulky jízd'!CI$7&gt;0,"1","0")</f>
        <v>0</v>
      </c>
      <c r="CK58" s="45">
        <f>2*'Tabulky jízd'!CJ$7*Vzdálenosti!$F$130-Vzdálenosti!$F$130*IF('Tabulky jízd'!CJ$7&gt;0,"1","0")</f>
        <v>0</v>
      </c>
      <c r="CL58" s="45">
        <f>2*'Tabulky jízd'!CK$7*Vzdálenosti!$F$130-Vzdálenosti!$F$130*IF('Tabulky jízd'!CK$7&gt;0,"1","0")</f>
        <v>0</v>
      </c>
      <c r="CM58" s="45">
        <f>2*'Tabulky jízd'!CL$7*Vzdálenosti!$F$130-Vzdálenosti!$F$130*IF('Tabulky jízd'!CL$7&gt;0,"1","0")</f>
        <v>0</v>
      </c>
      <c r="CN58" s="45">
        <f>2*'Tabulky jízd'!CM$7*Vzdálenosti!$F$130-Vzdálenosti!$F$130*IF('Tabulky jízd'!CM$7&gt;0,"1","0")</f>
        <v>0</v>
      </c>
      <c r="CO58" s="45">
        <f>2*'Tabulky jízd'!CN$7*Vzdálenosti!$F$130-Vzdálenosti!$F$130*IF('Tabulky jízd'!CN$7&gt;0,"1","0")</f>
        <v>0</v>
      </c>
      <c r="CP58" s="45">
        <f>2*'Tabulky jízd'!CO$7*Vzdálenosti!$F$130-Vzdálenosti!$F$130*IF('Tabulky jízd'!CO$7&gt;0,"1","0")</f>
        <v>0</v>
      </c>
      <c r="CQ58" s="45">
        <f>2*'Tabulky jízd'!CP$7*Vzdálenosti!$F$130-Vzdálenosti!$F$130*IF('Tabulky jízd'!CP$7&gt;0,"1","0")</f>
        <v>0</v>
      </c>
      <c r="CR58" s="45">
        <f>2*'Tabulky jízd'!CQ$7*Vzdálenosti!$F$130-Vzdálenosti!$F$130*IF('Tabulky jízd'!CQ$7&gt;0,"1","0")</f>
        <v>0</v>
      </c>
      <c r="CS58" s="45">
        <f>2*'Tabulky jízd'!CR$7*Vzdálenosti!$F$130-Vzdálenosti!$F$130*IF('Tabulky jízd'!CR$7&gt;0,"1","0")</f>
        <v>0</v>
      </c>
      <c r="CT58" s="45">
        <f>2*'Tabulky jízd'!CS$7*Vzdálenosti!$F$130-Vzdálenosti!$F$130*IF('Tabulky jízd'!CS$7&gt;0,"1","0")</f>
        <v>0</v>
      </c>
      <c r="CU58" s="45">
        <f>2*'Tabulky jízd'!CT$7*Vzdálenosti!$F$130-Vzdálenosti!$F$130*IF('Tabulky jízd'!CT$7&gt;0,"1","0")</f>
        <v>0</v>
      </c>
      <c r="CV58" s="45">
        <f>2*'Tabulky jízd'!CU$7*Vzdálenosti!$F$130-Vzdálenosti!$F$130*IF('Tabulky jízd'!CU$7&gt;0,"1","0")</f>
        <v>2847.5</v>
      </c>
      <c r="CW58" s="45">
        <f>2*'Tabulky jízd'!CV$7*Vzdálenosti!$F$130-Vzdálenosti!$F$130*IF('Tabulky jízd'!CV$7&gt;0,"1","0")</f>
        <v>0</v>
      </c>
      <c r="CX58" s="47">
        <f t="shared" si="10"/>
        <v>58457.5</v>
      </c>
      <c r="CY58" s="47" t="s">
        <v>121</v>
      </c>
      <c r="CZ58" s="28">
        <f>Vzdálenosti!$F$132</f>
        <v>9.9115644245651442</v>
      </c>
      <c r="DA58" s="28">
        <f t="shared" si="11"/>
        <v>5794.0527734901698</v>
      </c>
      <c r="DB58" s="224"/>
    </row>
    <row r="59" spans="1:106" s="15" customFormat="1" x14ac:dyDescent="0.25">
      <c r="A59" s="231"/>
      <c r="B59" s="45" t="s">
        <v>54</v>
      </c>
      <c r="C59" s="45" t="s">
        <v>57</v>
      </c>
      <c r="D59" s="135" t="s">
        <v>312</v>
      </c>
      <c r="E59" s="45" t="s">
        <v>10</v>
      </c>
      <c r="F59" s="45">
        <v>1</v>
      </c>
      <c r="G59" s="45"/>
      <c r="H59" s="47"/>
      <c r="I59" s="45">
        <f>2*'Tabulky jízd'!H$7*Vzdálenosti!$G$130-Vzdálenosti!$G$130*IF('Tabulky jízd'!H$7&gt;0,"1","0")</f>
        <v>0</v>
      </c>
      <c r="J59" s="45">
        <f>2*'Tabulky jízd'!I$7*Vzdálenosti!$G$130-Vzdálenosti!$G$130*IF('Tabulky jízd'!I$7&gt;0,"1","0")</f>
        <v>3310.75</v>
      </c>
      <c r="K59" s="45">
        <f>2*'Tabulky jízd'!J$7*Vzdálenosti!$G$130-Vzdálenosti!$G$130*IF('Tabulky jízd'!J$7&gt;0,"1","0")</f>
        <v>0</v>
      </c>
      <c r="L59" s="45">
        <f>2*'Tabulky jízd'!K$7*Vzdálenosti!$G$130-Vzdálenosti!$G$130*IF('Tabulky jízd'!K$7&gt;0,"1","0")</f>
        <v>0</v>
      </c>
      <c r="M59" s="45">
        <f>2*'Tabulky jízd'!L$7*Vzdálenosti!$G$130-Vzdálenosti!$G$130*IF('Tabulky jízd'!L$7&gt;0,"1","0")</f>
        <v>0</v>
      </c>
      <c r="N59" s="45">
        <f>2*'Tabulky jízd'!M$7*Vzdálenosti!$G$130-Vzdálenosti!$G$130*IF('Tabulky jízd'!M$7&gt;0,"1","0")</f>
        <v>0</v>
      </c>
      <c r="O59" s="45">
        <f>2*'Tabulky jízd'!N$7*Vzdálenosti!$G$130-Vzdálenosti!$G$130*IF('Tabulky jízd'!N$7&gt;0,"1","0")</f>
        <v>0</v>
      </c>
      <c r="P59" s="45">
        <f>2*'Tabulky jízd'!O$7*Vzdálenosti!$G$130-Vzdálenosti!$G$130*IF('Tabulky jízd'!O$7&gt;0,"1","0")</f>
        <v>1916.75</v>
      </c>
      <c r="Q59" s="45">
        <f>2*'Tabulky jízd'!P$7*Vzdálenosti!$G$130-Vzdálenosti!$G$130*IF('Tabulky jízd'!P$7&gt;0,"1","0")</f>
        <v>0</v>
      </c>
      <c r="R59" s="45">
        <f>2*'Tabulky jízd'!Q$7*Vzdálenosti!$G$130-Vzdálenosti!$G$130*IF('Tabulky jízd'!Q$7&gt;0,"1","0")</f>
        <v>0</v>
      </c>
      <c r="S59" s="45">
        <f>2*'Tabulky jízd'!R$7*Vzdálenosti!$G$130-Vzdálenosti!$G$130*IF('Tabulky jízd'!R$7&gt;0,"1","0")</f>
        <v>3310.75</v>
      </c>
      <c r="T59" s="45">
        <f>2*'Tabulky jízd'!S$7*Vzdálenosti!$G$130-Vzdálenosti!$G$130*IF('Tabulky jízd'!S$7&gt;0,"1","0")</f>
        <v>0</v>
      </c>
      <c r="U59" s="45">
        <f>2*'Tabulky jízd'!T$7*Vzdálenosti!$G$130-Vzdálenosti!$G$130*IF('Tabulky jízd'!T$7&gt;0,"1","0")</f>
        <v>0</v>
      </c>
      <c r="V59" s="45">
        <f>2*'Tabulky jízd'!U$7*Vzdálenosti!$G$130-Vzdálenosti!$G$130*IF('Tabulky jízd'!U$7&gt;0,"1","0")</f>
        <v>4007.75</v>
      </c>
      <c r="W59" s="45">
        <f>2*'Tabulky jízd'!V$7*Vzdálenosti!$G$130-Vzdálenosti!$G$130*IF('Tabulky jízd'!V$7&gt;0,"1","0")</f>
        <v>0</v>
      </c>
      <c r="X59" s="45">
        <f>2*'Tabulky jízd'!W$7*Vzdálenosti!$G$130-Vzdálenosti!$G$130*IF('Tabulky jízd'!W$7&gt;0,"1","0")</f>
        <v>0</v>
      </c>
      <c r="Y59" s="45">
        <f>2*'Tabulky jízd'!X$7*Vzdálenosti!$G$130-Vzdálenosti!$G$130*IF('Tabulky jízd'!X$7&gt;0,"1","0")</f>
        <v>4007.75</v>
      </c>
      <c r="Z59" s="45">
        <f>2*'Tabulky jízd'!Y$7*Vzdálenosti!$G$130-Vzdálenosti!$G$130*IF('Tabulky jízd'!Y$7&gt;0,"1","0")</f>
        <v>0</v>
      </c>
      <c r="AA59" s="45">
        <f>2*'Tabulky jízd'!Z$7*Vzdálenosti!$G$130-Vzdálenosti!$G$130*IF('Tabulky jízd'!Z$7&gt;0,"1","0")</f>
        <v>0</v>
      </c>
      <c r="AB59" s="45">
        <f>2*'Tabulky jízd'!AA$7*Vzdálenosti!$G$130-Vzdálenosti!$G$130*IF('Tabulky jízd'!AA$7&gt;0,"1","0")</f>
        <v>4007.75</v>
      </c>
      <c r="AC59" s="45">
        <f>2*'Tabulky jízd'!AB$7*Vzdálenosti!$G$130-Vzdálenosti!$G$130*IF('Tabulky jízd'!AB$7&gt;0,"1","0")</f>
        <v>0</v>
      </c>
      <c r="AD59" s="45">
        <f>2*'Tabulky jízd'!AC$7*Vzdálenosti!$G$130-Vzdálenosti!$G$130*IF('Tabulky jízd'!AC$7&gt;0,"1","0")</f>
        <v>0</v>
      </c>
      <c r="AE59" s="45">
        <f>2*'Tabulky jízd'!AD$7*Vzdálenosti!$G$130-Vzdálenosti!$G$130*IF('Tabulky jízd'!AD$7&gt;0,"1","0")</f>
        <v>2265.25</v>
      </c>
      <c r="AF59" s="45">
        <f>2*'Tabulky jízd'!AE$7*Vzdálenosti!$G$130-Vzdálenosti!$G$130*IF('Tabulky jízd'!AE$7&gt;0,"1","0")</f>
        <v>0</v>
      </c>
      <c r="AG59" s="45">
        <f>2*'Tabulky jízd'!AF$7*Vzdálenosti!$G$130-Vzdálenosti!$G$130*IF('Tabulky jízd'!AF$7&gt;0,"1","0")</f>
        <v>0</v>
      </c>
      <c r="AH59" s="45">
        <f>2*'Tabulky jízd'!AG$7*Vzdálenosti!$G$130-Vzdálenosti!$G$130*IF('Tabulky jízd'!AG$7&gt;0,"1","0")</f>
        <v>871.25</v>
      </c>
      <c r="AI59" s="45">
        <f>2*'Tabulky jízd'!AH$7*Vzdálenosti!$G$130-Vzdálenosti!$G$130*IF('Tabulky jízd'!AH$7&gt;0,"1","0")</f>
        <v>0</v>
      </c>
      <c r="AJ59" s="45">
        <f>2*'Tabulky jízd'!AI$7*Vzdálenosti!$G$130-Vzdálenosti!$G$130*IF('Tabulky jízd'!AI$7&gt;0,"1","0")</f>
        <v>0</v>
      </c>
      <c r="AK59" s="45">
        <f>2*'Tabulky jízd'!AJ$7*Vzdálenosti!$G$130-Vzdálenosti!$G$130*IF('Tabulky jízd'!AJ$7&gt;0,"1","0")</f>
        <v>871.25</v>
      </c>
      <c r="AL59" s="45">
        <f>2*'Tabulky jízd'!AK$7*Vzdálenosti!$G$130-Vzdálenosti!$G$130*IF('Tabulky jízd'!AK$7&gt;0,"1","0")</f>
        <v>0</v>
      </c>
      <c r="AM59" s="45">
        <f>2*'Tabulky jízd'!AL$7*Vzdálenosti!$G$130-Vzdálenosti!$G$130*IF('Tabulky jízd'!AL$7&gt;0,"1","0")</f>
        <v>0</v>
      </c>
      <c r="AN59" s="45">
        <f>2*'Tabulky jízd'!AM$7*Vzdálenosti!$G$130-Vzdálenosti!$G$130*IF('Tabulky jízd'!AM$7&gt;0,"1","0")</f>
        <v>1916.75</v>
      </c>
      <c r="AO59" s="45">
        <f>2*'Tabulky jízd'!AN$7*Vzdálenosti!$G$130-Vzdálenosti!$G$130*IF('Tabulky jízd'!AN$7&gt;0,"1","0")</f>
        <v>0</v>
      </c>
      <c r="AP59" s="45">
        <f>2*'Tabulky jízd'!AO$7*Vzdálenosti!$G$130-Vzdálenosti!$G$130*IF('Tabulky jízd'!AO$7&gt;0,"1","0")</f>
        <v>0</v>
      </c>
      <c r="AQ59" s="45">
        <f>2*'Tabulky jízd'!AP$7*Vzdálenosti!$G$130-Vzdálenosti!$G$130*IF('Tabulky jízd'!AP$7&gt;0,"1","0")</f>
        <v>2962.25</v>
      </c>
      <c r="AR59" s="45">
        <f>2*'Tabulky jízd'!AQ$7*Vzdálenosti!$G$130-Vzdálenosti!$G$130*IF('Tabulky jízd'!AQ$7&gt;0,"1","0")</f>
        <v>0</v>
      </c>
      <c r="AS59" s="45">
        <f>2*'Tabulky jízd'!AR$7*Vzdálenosti!$G$130-Vzdálenosti!$G$130*IF('Tabulky jízd'!AR$7&gt;0,"1","0")</f>
        <v>0</v>
      </c>
      <c r="AT59" s="45">
        <f>2*'Tabulky jízd'!AS$7*Vzdálenosti!$G$130-Vzdálenosti!$G$130*IF('Tabulky jízd'!AS$7&gt;0,"1","0")</f>
        <v>2962.25</v>
      </c>
      <c r="AU59" s="45">
        <f>2*'Tabulky jízd'!AT$7*Vzdálenosti!$G$130-Vzdálenosti!$G$130*IF('Tabulky jízd'!AT$7&gt;0,"1","0")</f>
        <v>0</v>
      </c>
      <c r="AV59" s="45">
        <f>2*'Tabulky jízd'!AU$7*Vzdálenosti!$G$130-Vzdálenosti!$G$130*IF('Tabulky jízd'!AU$7&gt;0,"1","0")</f>
        <v>0</v>
      </c>
      <c r="AW59" s="45">
        <f>2*'Tabulky jízd'!AV$7*Vzdálenosti!$G$130-Vzdálenosti!$G$130*IF('Tabulky jízd'!AV$7&gt;0,"1","0")</f>
        <v>4007.75</v>
      </c>
      <c r="AX59" s="45">
        <f>2*'Tabulky jízd'!AW$7*Vzdálenosti!$G$130-Vzdálenosti!$G$130*IF('Tabulky jízd'!AW$7&gt;0,"1","0")</f>
        <v>0</v>
      </c>
      <c r="AY59" s="45">
        <f>2*'Tabulky jízd'!AX$7*Vzdálenosti!$G$130-Vzdálenosti!$G$130*IF('Tabulky jízd'!AX$7&gt;0,"1","0")</f>
        <v>0</v>
      </c>
      <c r="AZ59" s="45">
        <f>2*'Tabulky jízd'!AY$7*Vzdálenosti!$G$130-Vzdálenosti!$G$130*IF('Tabulky jízd'!AY$7&gt;0,"1","0")</f>
        <v>3659.25</v>
      </c>
      <c r="BA59" s="45">
        <f>2*'Tabulky jízd'!AZ$7*Vzdálenosti!$G$130-Vzdálenosti!$G$130*IF('Tabulky jízd'!AZ$7&gt;0,"1","0")</f>
        <v>0</v>
      </c>
      <c r="BB59" s="45">
        <f>2*'Tabulky jízd'!BA$7*Vzdálenosti!$G$130-Vzdálenosti!$G$130*IF('Tabulky jízd'!BA$7&gt;0,"1","0")</f>
        <v>0</v>
      </c>
      <c r="BC59" s="45">
        <f>2*'Tabulky jízd'!BB$7*Vzdálenosti!$G$130-Vzdálenosti!$G$130*IF('Tabulky jízd'!BB$7&gt;0,"1","0")</f>
        <v>2613.75</v>
      </c>
      <c r="BD59" s="45">
        <f>2*'Tabulky jízd'!BC$7*Vzdálenosti!$G$130-Vzdálenosti!$G$130*IF('Tabulky jízd'!BC$7&gt;0,"1","0")</f>
        <v>0</v>
      </c>
      <c r="BE59" s="45">
        <f>2*'Tabulky jízd'!BD$7*Vzdálenosti!$G$130-Vzdálenosti!$G$130*IF('Tabulky jízd'!BD$7&gt;0,"1","0")</f>
        <v>0</v>
      </c>
      <c r="BF59" s="45">
        <f>2*'Tabulky jízd'!BE$7*Vzdálenosti!$G$130-Vzdálenosti!$G$130*IF('Tabulky jízd'!BE$7&gt;0,"1","0")</f>
        <v>3659.25</v>
      </c>
      <c r="BG59" s="45">
        <f>2*'Tabulky jízd'!BF$7*Vzdálenosti!$G$130-Vzdálenosti!$G$130*IF('Tabulky jízd'!BF$7&gt;0,"1","0")</f>
        <v>0</v>
      </c>
      <c r="BH59" s="45">
        <f>2*'Tabulky jízd'!BG$7*Vzdálenosti!$G$130-Vzdálenosti!$G$130*IF('Tabulky jízd'!BG$7&gt;0,"1","0")</f>
        <v>0</v>
      </c>
      <c r="BI59" s="45">
        <f>2*'Tabulky jízd'!BH$7*Vzdálenosti!$G$130-Vzdálenosti!$G$130*IF('Tabulky jízd'!BH$7&gt;0,"1","0")</f>
        <v>5401.75</v>
      </c>
      <c r="BJ59" s="45">
        <f>2*'Tabulky jízd'!BI$7*Vzdálenosti!$G$130-Vzdálenosti!$G$130*IF('Tabulky jízd'!BI$7&gt;0,"1","0")</f>
        <v>0</v>
      </c>
      <c r="BK59" s="45">
        <f>2*'Tabulky jízd'!BJ$7*Vzdálenosti!$G$130-Vzdálenosti!$G$130*IF('Tabulky jízd'!BJ$7&gt;0,"1","0")</f>
        <v>0</v>
      </c>
      <c r="BL59" s="45">
        <f>2*'Tabulky jízd'!BK$7*Vzdálenosti!$G$130-Vzdálenosti!$G$130*IF('Tabulky jízd'!BK$7&gt;0,"1","0")</f>
        <v>871.25</v>
      </c>
      <c r="BM59" s="45">
        <f>2*'Tabulky jízd'!BL$7*Vzdálenosti!$G$130-Vzdálenosti!$G$130*IF('Tabulky jízd'!BL$7&gt;0,"1","0")</f>
        <v>0</v>
      </c>
      <c r="BN59" s="45">
        <f>2*'Tabulky jízd'!BM$7*Vzdálenosti!$G$130-Vzdálenosti!$G$130*IF('Tabulky jízd'!BM$7&gt;0,"1","0")</f>
        <v>0</v>
      </c>
      <c r="BO59" s="45">
        <f>2*'Tabulky jízd'!BN$7*Vzdálenosti!$G$130-Vzdálenosti!$G$130*IF('Tabulky jízd'!BN$7&gt;0,"1","0")</f>
        <v>2962.25</v>
      </c>
      <c r="BP59" s="45">
        <f>2*'Tabulky jízd'!BO$7*Vzdálenosti!$G$130-Vzdálenosti!$G$130*IF('Tabulky jízd'!BO$7&gt;0,"1","0")</f>
        <v>0</v>
      </c>
      <c r="BQ59" s="45">
        <f>2*'Tabulky jízd'!BP$7*Vzdálenosti!$G$130-Vzdálenosti!$G$130*IF('Tabulky jízd'!BP$7&gt;0,"1","0")</f>
        <v>0</v>
      </c>
      <c r="BR59" s="45">
        <f>2*'Tabulky jízd'!BQ$7*Vzdálenosti!$G$130-Vzdálenosti!$G$130*IF('Tabulky jízd'!BQ$7&gt;0,"1","0")</f>
        <v>2265.25</v>
      </c>
      <c r="BS59" s="45">
        <f>2*'Tabulky jízd'!BR$7*Vzdálenosti!$G$130-Vzdálenosti!$G$130*IF('Tabulky jízd'!BR$7&gt;0,"1","0")</f>
        <v>0</v>
      </c>
      <c r="BT59" s="45">
        <f>2*'Tabulky jízd'!BS$7*Vzdálenosti!$G$130-Vzdálenosti!$G$130*IF('Tabulky jízd'!BS$7&gt;0,"1","0")</f>
        <v>0</v>
      </c>
      <c r="BU59" s="45">
        <f>2*'Tabulky jízd'!BT$7*Vzdálenosti!$G$130-Vzdálenosti!$G$130*IF('Tabulky jízd'!BT$7&gt;0,"1","0")</f>
        <v>0</v>
      </c>
      <c r="BV59" s="45">
        <f>2*'Tabulky jízd'!BU$7*Vzdálenosti!$G$130-Vzdálenosti!$G$130*IF('Tabulky jízd'!BU$7&gt;0,"1","0")</f>
        <v>0</v>
      </c>
      <c r="BW59" s="45">
        <f>2*'Tabulky jízd'!BV$7*Vzdálenosti!$G$130-Vzdálenosti!$G$130*IF('Tabulky jízd'!BV$7&gt;0,"1","0")</f>
        <v>0</v>
      </c>
      <c r="BX59" s="45">
        <f>2*'Tabulky jízd'!BW$7*Vzdálenosti!$G$130-Vzdálenosti!$G$130*IF('Tabulky jízd'!BW$7&gt;0,"1","0")</f>
        <v>0</v>
      </c>
      <c r="BY59" s="45">
        <f>2*'Tabulky jízd'!BX$7*Vzdálenosti!$G$130-Vzdálenosti!$G$130*IF('Tabulky jízd'!BX$7&gt;0,"1","0")</f>
        <v>0</v>
      </c>
      <c r="BZ59" s="45">
        <f>2*'Tabulky jízd'!BY$7*Vzdálenosti!$G$130-Vzdálenosti!$G$130*IF('Tabulky jízd'!BY$7&gt;0,"1","0")</f>
        <v>0</v>
      </c>
      <c r="CA59" s="45">
        <f>2*'Tabulky jízd'!BZ$7*Vzdálenosti!$G$130-Vzdálenosti!$G$130*IF('Tabulky jízd'!BZ$7&gt;0,"1","0")</f>
        <v>0</v>
      </c>
      <c r="CB59" s="45">
        <f>2*'Tabulky jízd'!CA$7*Vzdálenosti!$G$130-Vzdálenosti!$G$130*IF('Tabulky jízd'!CA$7&gt;0,"1","0")</f>
        <v>0</v>
      </c>
      <c r="CC59" s="45">
        <f>2*'Tabulky jízd'!CB$7*Vzdálenosti!$G$130-Vzdálenosti!$G$130*IF('Tabulky jízd'!CB$7&gt;0,"1","0")</f>
        <v>0</v>
      </c>
      <c r="CD59" s="45">
        <f>2*'Tabulky jízd'!CC$7*Vzdálenosti!$G$130-Vzdálenosti!$G$130*IF('Tabulky jízd'!CC$7&gt;0,"1","0")</f>
        <v>0</v>
      </c>
      <c r="CE59" s="45">
        <f>2*'Tabulky jízd'!CD$7*Vzdálenosti!$G$130-Vzdálenosti!$G$130*IF('Tabulky jízd'!CD$7&gt;0,"1","0")</f>
        <v>0</v>
      </c>
      <c r="CF59" s="45">
        <f>2*'Tabulky jízd'!CE$7*Vzdálenosti!$G$130-Vzdálenosti!$G$130*IF('Tabulky jízd'!CE$7&gt;0,"1","0")</f>
        <v>0</v>
      </c>
      <c r="CG59" s="45">
        <f>2*'Tabulky jízd'!CF$7*Vzdálenosti!$G$130-Vzdálenosti!$G$130*IF('Tabulky jízd'!CF$7&gt;0,"1","0")</f>
        <v>0</v>
      </c>
      <c r="CH59" s="45">
        <f>2*'Tabulky jízd'!CG$7*Vzdálenosti!$G$130-Vzdálenosti!$G$130*IF('Tabulky jízd'!CG$7&gt;0,"1","0")</f>
        <v>0</v>
      </c>
      <c r="CI59" s="45">
        <f>2*'Tabulky jízd'!CH$7*Vzdálenosti!$G$130-Vzdálenosti!$G$130*IF('Tabulky jízd'!CH$7&gt;0,"1","0")</f>
        <v>0</v>
      </c>
      <c r="CJ59" s="45">
        <f>2*'Tabulky jízd'!CI$7*Vzdálenosti!$G$130-Vzdálenosti!$G$130*IF('Tabulky jízd'!CI$7&gt;0,"1","0")</f>
        <v>0</v>
      </c>
      <c r="CK59" s="45">
        <f>2*'Tabulky jízd'!CJ$7*Vzdálenosti!$G$130-Vzdálenosti!$G$130*IF('Tabulky jízd'!CJ$7&gt;0,"1","0")</f>
        <v>0</v>
      </c>
      <c r="CL59" s="45">
        <f>2*'Tabulky jízd'!CK$7*Vzdálenosti!$G$130-Vzdálenosti!$G$130*IF('Tabulky jízd'!CK$7&gt;0,"1","0")</f>
        <v>0</v>
      </c>
      <c r="CM59" s="45">
        <f>2*'Tabulky jízd'!CL$7*Vzdálenosti!$G$130-Vzdálenosti!$G$130*IF('Tabulky jízd'!CL$7&gt;0,"1","0")</f>
        <v>0</v>
      </c>
      <c r="CN59" s="45">
        <f>2*'Tabulky jízd'!CM$7*Vzdálenosti!$G$130-Vzdálenosti!$G$130*IF('Tabulky jízd'!CM$7&gt;0,"1","0")</f>
        <v>0</v>
      </c>
      <c r="CO59" s="45">
        <f>2*'Tabulky jízd'!CN$7*Vzdálenosti!$G$130-Vzdálenosti!$G$130*IF('Tabulky jízd'!CN$7&gt;0,"1","0")</f>
        <v>0</v>
      </c>
      <c r="CP59" s="45">
        <f>2*'Tabulky jízd'!CO$7*Vzdálenosti!$G$130-Vzdálenosti!$G$130*IF('Tabulky jízd'!CO$7&gt;0,"1","0")</f>
        <v>0</v>
      </c>
      <c r="CQ59" s="45">
        <f>2*'Tabulky jízd'!CP$7*Vzdálenosti!$G$130-Vzdálenosti!$G$130*IF('Tabulky jízd'!CP$7&gt;0,"1","0")</f>
        <v>0</v>
      </c>
      <c r="CR59" s="45">
        <f>2*'Tabulky jízd'!CQ$7*Vzdálenosti!$G$130-Vzdálenosti!$G$130*IF('Tabulky jízd'!CQ$7&gt;0,"1","0")</f>
        <v>0</v>
      </c>
      <c r="CS59" s="45">
        <f>2*'Tabulky jízd'!CR$7*Vzdálenosti!$G$130-Vzdálenosti!$G$130*IF('Tabulky jízd'!CR$7&gt;0,"1","0")</f>
        <v>0</v>
      </c>
      <c r="CT59" s="45">
        <f>2*'Tabulky jízd'!CS$7*Vzdálenosti!$G$130-Vzdálenosti!$G$130*IF('Tabulky jízd'!CS$7&gt;0,"1","0")</f>
        <v>0</v>
      </c>
      <c r="CU59" s="45">
        <f>2*'Tabulky jízd'!CT$7*Vzdálenosti!$G$130-Vzdálenosti!$G$130*IF('Tabulky jízd'!CT$7&gt;0,"1","0")</f>
        <v>0</v>
      </c>
      <c r="CV59" s="45">
        <f>2*'Tabulky jízd'!CU$7*Vzdálenosti!$G$130-Vzdálenosti!$G$130*IF('Tabulky jízd'!CU$7&gt;0,"1","0")</f>
        <v>2962.25</v>
      </c>
      <c r="CW59" s="45">
        <f>2*'Tabulky jízd'!CV$7*Vzdálenosti!$G$130-Vzdálenosti!$G$130*IF('Tabulky jízd'!CV$7&gt;0,"1","0")</f>
        <v>0</v>
      </c>
      <c r="CX59" s="47">
        <f t="shared" si="10"/>
        <v>60813.25</v>
      </c>
      <c r="CY59" s="47" t="s">
        <v>57</v>
      </c>
      <c r="CZ59" s="28">
        <f>Vzdálenosti!$G$132</f>
        <v>13.322717768031062</v>
      </c>
      <c r="DA59" s="28">
        <f>(CX59/100)*CZ59</f>
        <v>8101.9776630671504</v>
      </c>
      <c r="DB59" s="224"/>
    </row>
    <row r="60" spans="1:106" ht="19.5" customHeight="1" x14ac:dyDescent="0.25">
      <c r="DA60" s="83" t="s">
        <v>132</v>
      </c>
      <c r="DB60" s="80">
        <f>DB44+DB48+DB52+DB56</f>
        <v>244879.87917356053</v>
      </c>
    </row>
    <row r="61" spans="1:106" x14ac:dyDescent="0.25">
      <c r="A61" s="19" t="s">
        <v>214</v>
      </c>
      <c r="DA61" s="84"/>
      <c r="DB61" s="85"/>
    </row>
    <row r="62" spans="1:106" x14ac:dyDescent="0.25">
      <c r="A62" s="31"/>
    </row>
    <row r="63" spans="1:106" s="12" customFormat="1" ht="37.5" customHeight="1" x14ac:dyDescent="0.25">
      <c r="A63" s="226"/>
      <c r="B63" s="227" t="s">
        <v>61</v>
      </c>
      <c r="C63" s="160" t="s">
        <v>62</v>
      </c>
      <c r="D63" s="166" t="s">
        <v>90</v>
      </c>
      <c r="E63" s="160" t="s">
        <v>0</v>
      </c>
      <c r="F63" s="160" t="s">
        <v>88</v>
      </c>
      <c r="G63" s="39" t="s">
        <v>103</v>
      </c>
      <c r="H63" s="13" t="s">
        <v>87</v>
      </c>
      <c r="I63" s="14" t="s">
        <v>12</v>
      </c>
      <c r="J63" s="14" t="s">
        <v>12</v>
      </c>
      <c r="K63" s="14" t="s">
        <v>12</v>
      </c>
      <c r="L63" s="14" t="s">
        <v>13</v>
      </c>
      <c r="M63" s="14" t="s">
        <v>13</v>
      </c>
      <c r="N63" s="14" t="s">
        <v>13</v>
      </c>
      <c r="O63" s="14" t="s">
        <v>14</v>
      </c>
      <c r="P63" s="14" t="s">
        <v>14</v>
      </c>
      <c r="Q63" s="14" t="s">
        <v>14</v>
      </c>
      <c r="R63" s="14" t="s">
        <v>15</v>
      </c>
      <c r="S63" s="14" t="s">
        <v>15</v>
      </c>
      <c r="T63" s="14" t="s">
        <v>15</v>
      </c>
      <c r="U63" s="14" t="s">
        <v>16</v>
      </c>
      <c r="V63" s="14" t="s">
        <v>16</v>
      </c>
      <c r="W63" s="14" t="s">
        <v>16</v>
      </c>
      <c r="X63" s="14" t="s">
        <v>17</v>
      </c>
      <c r="Y63" s="14" t="s">
        <v>17</v>
      </c>
      <c r="Z63" s="14" t="s">
        <v>17</v>
      </c>
      <c r="AA63" s="14" t="s">
        <v>18</v>
      </c>
      <c r="AB63" s="14" t="s">
        <v>18</v>
      </c>
      <c r="AC63" s="14" t="s">
        <v>18</v>
      </c>
      <c r="AD63" s="14" t="s">
        <v>19</v>
      </c>
      <c r="AE63" s="14" t="s">
        <v>19</v>
      </c>
      <c r="AF63" s="14" t="s">
        <v>19</v>
      </c>
      <c r="AG63" s="14" t="s">
        <v>20</v>
      </c>
      <c r="AH63" s="14" t="s">
        <v>20</v>
      </c>
      <c r="AI63" s="14" t="s">
        <v>20</v>
      </c>
      <c r="AJ63" s="14" t="s">
        <v>21</v>
      </c>
      <c r="AK63" s="14" t="s">
        <v>21</v>
      </c>
      <c r="AL63" s="14" t="s">
        <v>21</v>
      </c>
      <c r="AM63" s="14" t="s">
        <v>22</v>
      </c>
      <c r="AN63" s="14" t="s">
        <v>22</v>
      </c>
      <c r="AO63" s="14" t="s">
        <v>22</v>
      </c>
      <c r="AP63" s="14" t="s">
        <v>23</v>
      </c>
      <c r="AQ63" s="14" t="s">
        <v>23</v>
      </c>
      <c r="AR63" s="14" t="s">
        <v>23</v>
      </c>
      <c r="AS63" s="14" t="s">
        <v>24</v>
      </c>
      <c r="AT63" s="14" t="s">
        <v>24</v>
      </c>
      <c r="AU63" s="14" t="s">
        <v>24</v>
      </c>
      <c r="AV63" s="14" t="s">
        <v>25</v>
      </c>
      <c r="AW63" s="14" t="s">
        <v>25</v>
      </c>
      <c r="AX63" s="14" t="s">
        <v>25</v>
      </c>
      <c r="AY63" s="14" t="s">
        <v>26</v>
      </c>
      <c r="AZ63" s="14" t="s">
        <v>26</v>
      </c>
      <c r="BA63" s="14" t="s">
        <v>26</v>
      </c>
      <c r="BB63" s="14" t="s">
        <v>27</v>
      </c>
      <c r="BC63" s="14" t="s">
        <v>27</v>
      </c>
      <c r="BD63" s="14" t="s">
        <v>27</v>
      </c>
      <c r="BE63" s="14" t="s">
        <v>28</v>
      </c>
      <c r="BF63" s="14" t="s">
        <v>28</v>
      </c>
      <c r="BG63" s="14" t="s">
        <v>28</v>
      </c>
      <c r="BH63" s="14" t="s">
        <v>29</v>
      </c>
      <c r="BI63" s="14" t="s">
        <v>29</v>
      </c>
      <c r="BJ63" s="14" t="s">
        <v>29</v>
      </c>
      <c r="BK63" s="14" t="s">
        <v>30</v>
      </c>
      <c r="BL63" s="14" t="s">
        <v>30</v>
      </c>
      <c r="BM63" s="14" t="s">
        <v>30</v>
      </c>
      <c r="BN63" s="14" t="s">
        <v>31</v>
      </c>
      <c r="BO63" s="14" t="s">
        <v>31</v>
      </c>
      <c r="BP63" s="14" t="s">
        <v>31</v>
      </c>
      <c r="BQ63" s="14" t="s">
        <v>32</v>
      </c>
      <c r="BR63" s="14" t="s">
        <v>32</v>
      </c>
      <c r="BS63" s="14" t="s">
        <v>32</v>
      </c>
      <c r="BT63" s="14" t="s">
        <v>33</v>
      </c>
      <c r="BU63" s="14" t="s">
        <v>33</v>
      </c>
      <c r="BV63" s="14" t="s">
        <v>33</v>
      </c>
      <c r="BW63" s="14" t="s">
        <v>34</v>
      </c>
      <c r="BX63" s="14" t="s">
        <v>34</v>
      </c>
      <c r="BY63" s="14" t="s">
        <v>34</v>
      </c>
      <c r="BZ63" s="14" t="s">
        <v>35</v>
      </c>
      <c r="CA63" s="14" t="s">
        <v>35</v>
      </c>
      <c r="CB63" s="14" t="s">
        <v>35</v>
      </c>
      <c r="CC63" s="14" t="s">
        <v>36</v>
      </c>
      <c r="CD63" s="14" t="s">
        <v>36</v>
      </c>
      <c r="CE63" s="14" t="s">
        <v>36</v>
      </c>
      <c r="CF63" s="14" t="s">
        <v>37</v>
      </c>
      <c r="CG63" s="14" t="s">
        <v>37</v>
      </c>
      <c r="CH63" s="14" t="s">
        <v>37</v>
      </c>
      <c r="CI63" s="14" t="s">
        <v>39</v>
      </c>
      <c r="CJ63" s="14" t="s">
        <v>39</v>
      </c>
      <c r="CK63" s="14" t="s">
        <v>39</v>
      </c>
      <c r="CL63" s="14" t="s">
        <v>38</v>
      </c>
      <c r="CM63" s="14" t="s">
        <v>38</v>
      </c>
      <c r="CN63" s="14" t="s">
        <v>38</v>
      </c>
      <c r="CO63" s="14" t="s">
        <v>40</v>
      </c>
      <c r="CP63" s="14" t="s">
        <v>40</v>
      </c>
      <c r="CQ63" s="14" t="s">
        <v>40</v>
      </c>
      <c r="CR63" s="14" t="s">
        <v>41</v>
      </c>
      <c r="CS63" s="14" t="s">
        <v>41</v>
      </c>
      <c r="CT63" s="14" t="s">
        <v>41</v>
      </c>
      <c r="CU63" s="14" t="s">
        <v>42</v>
      </c>
      <c r="CV63" s="14" t="s">
        <v>42</v>
      </c>
      <c r="CW63" s="14" t="s">
        <v>42</v>
      </c>
      <c r="CX63" s="161" t="s">
        <v>89</v>
      </c>
      <c r="CY63" s="166" t="s">
        <v>134</v>
      </c>
      <c r="CZ63" s="39" t="s">
        <v>131</v>
      </c>
      <c r="DA63" s="39" t="s">
        <v>145</v>
      </c>
      <c r="DB63" s="38" t="s">
        <v>89</v>
      </c>
    </row>
    <row r="64" spans="1:106" s="12" customFormat="1" ht="20.25" customHeight="1" x14ac:dyDescent="0.25">
      <c r="A64" s="226"/>
      <c r="B64" s="227"/>
      <c r="C64" s="160"/>
      <c r="D64" s="167"/>
      <c r="E64" s="160"/>
      <c r="F64" s="160"/>
      <c r="G64" s="39" t="s">
        <v>80</v>
      </c>
      <c r="H64" s="38" t="s">
        <v>2</v>
      </c>
      <c r="I64" s="38" t="s">
        <v>5</v>
      </c>
      <c r="J64" s="38" t="s">
        <v>3</v>
      </c>
      <c r="K64" s="38" t="s">
        <v>4</v>
      </c>
      <c r="L64" s="38" t="s">
        <v>5</v>
      </c>
      <c r="M64" s="38" t="s">
        <v>3</v>
      </c>
      <c r="N64" s="38" t="s">
        <v>4</v>
      </c>
      <c r="O64" s="38" t="s">
        <v>5</v>
      </c>
      <c r="P64" s="38" t="s">
        <v>3</v>
      </c>
      <c r="Q64" s="38" t="s">
        <v>4</v>
      </c>
      <c r="R64" s="38" t="s">
        <v>5</v>
      </c>
      <c r="S64" s="38" t="s">
        <v>3</v>
      </c>
      <c r="T64" s="38" t="s">
        <v>4</v>
      </c>
      <c r="U64" s="38" t="s">
        <v>5</v>
      </c>
      <c r="V64" s="38" t="s">
        <v>3</v>
      </c>
      <c r="W64" s="38" t="s">
        <v>4</v>
      </c>
      <c r="X64" s="38" t="s">
        <v>5</v>
      </c>
      <c r="Y64" s="38" t="s">
        <v>3</v>
      </c>
      <c r="Z64" s="38" t="s">
        <v>4</v>
      </c>
      <c r="AA64" s="38" t="s">
        <v>5</v>
      </c>
      <c r="AB64" s="38" t="s">
        <v>3</v>
      </c>
      <c r="AC64" s="38" t="s">
        <v>4</v>
      </c>
      <c r="AD64" s="38" t="s">
        <v>5</v>
      </c>
      <c r="AE64" s="38" t="s">
        <v>3</v>
      </c>
      <c r="AF64" s="38" t="s">
        <v>4</v>
      </c>
      <c r="AG64" s="38" t="s">
        <v>5</v>
      </c>
      <c r="AH64" s="38" t="s">
        <v>3</v>
      </c>
      <c r="AI64" s="38" t="s">
        <v>4</v>
      </c>
      <c r="AJ64" s="38" t="s">
        <v>5</v>
      </c>
      <c r="AK64" s="38" t="s">
        <v>3</v>
      </c>
      <c r="AL64" s="38" t="s">
        <v>4</v>
      </c>
      <c r="AM64" s="38" t="s">
        <v>5</v>
      </c>
      <c r="AN64" s="38" t="s">
        <v>3</v>
      </c>
      <c r="AO64" s="38" t="s">
        <v>4</v>
      </c>
      <c r="AP64" s="38" t="s">
        <v>5</v>
      </c>
      <c r="AQ64" s="38" t="s">
        <v>3</v>
      </c>
      <c r="AR64" s="38" t="s">
        <v>4</v>
      </c>
      <c r="AS64" s="38" t="s">
        <v>5</v>
      </c>
      <c r="AT64" s="38" t="s">
        <v>3</v>
      </c>
      <c r="AU64" s="38" t="s">
        <v>4</v>
      </c>
      <c r="AV64" s="38" t="s">
        <v>5</v>
      </c>
      <c r="AW64" s="38" t="s">
        <v>3</v>
      </c>
      <c r="AX64" s="38" t="s">
        <v>4</v>
      </c>
      <c r="AY64" s="38" t="s">
        <v>5</v>
      </c>
      <c r="AZ64" s="38" t="s">
        <v>3</v>
      </c>
      <c r="BA64" s="38" t="s">
        <v>4</v>
      </c>
      <c r="BB64" s="38" t="s">
        <v>5</v>
      </c>
      <c r="BC64" s="38" t="s">
        <v>3</v>
      </c>
      <c r="BD64" s="38" t="s">
        <v>4</v>
      </c>
      <c r="BE64" s="38" t="s">
        <v>5</v>
      </c>
      <c r="BF64" s="38" t="s">
        <v>3</v>
      </c>
      <c r="BG64" s="38" t="s">
        <v>4</v>
      </c>
      <c r="BH64" s="38" t="s">
        <v>5</v>
      </c>
      <c r="BI64" s="38" t="s">
        <v>3</v>
      </c>
      <c r="BJ64" s="38" t="s">
        <v>4</v>
      </c>
      <c r="BK64" s="38" t="s">
        <v>5</v>
      </c>
      <c r="BL64" s="38" t="s">
        <v>3</v>
      </c>
      <c r="BM64" s="38" t="s">
        <v>4</v>
      </c>
      <c r="BN64" s="38" t="s">
        <v>5</v>
      </c>
      <c r="BO64" s="38" t="s">
        <v>3</v>
      </c>
      <c r="BP64" s="38" t="s">
        <v>4</v>
      </c>
      <c r="BQ64" s="38" t="s">
        <v>5</v>
      </c>
      <c r="BR64" s="38" t="s">
        <v>3</v>
      </c>
      <c r="BS64" s="38" t="s">
        <v>4</v>
      </c>
      <c r="BT64" s="38" t="s">
        <v>5</v>
      </c>
      <c r="BU64" s="38" t="s">
        <v>3</v>
      </c>
      <c r="BV64" s="38" t="s">
        <v>4</v>
      </c>
      <c r="BW64" s="38" t="s">
        <v>5</v>
      </c>
      <c r="BX64" s="38" t="s">
        <v>3</v>
      </c>
      <c r="BY64" s="38" t="s">
        <v>4</v>
      </c>
      <c r="BZ64" s="38" t="s">
        <v>5</v>
      </c>
      <c r="CA64" s="38" t="s">
        <v>3</v>
      </c>
      <c r="CB64" s="38" t="s">
        <v>4</v>
      </c>
      <c r="CC64" s="38" t="s">
        <v>5</v>
      </c>
      <c r="CD64" s="38" t="s">
        <v>3</v>
      </c>
      <c r="CE64" s="38" t="s">
        <v>4</v>
      </c>
      <c r="CF64" s="38" t="s">
        <v>5</v>
      </c>
      <c r="CG64" s="38" t="s">
        <v>3</v>
      </c>
      <c r="CH64" s="38" t="s">
        <v>4</v>
      </c>
      <c r="CI64" s="38" t="s">
        <v>5</v>
      </c>
      <c r="CJ64" s="38" t="s">
        <v>3</v>
      </c>
      <c r="CK64" s="38" t="s">
        <v>4</v>
      </c>
      <c r="CL64" s="38" t="s">
        <v>5</v>
      </c>
      <c r="CM64" s="38" t="s">
        <v>3</v>
      </c>
      <c r="CN64" s="38" t="s">
        <v>4</v>
      </c>
      <c r="CO64" s="38" t="s">
        <v>5</v>
      </c>
      <c r="CP64" s="38" t="s">
        <v>3</v>
      </c>
      <c r="CQ64" s="38" t="s">
        <v>4</v>
      </c>
      <c r="CR64" s="38" t="s">
        <v>5</v>
      </c>
      <c r="CS64" s="38" t="s">
        <v>3</v>
      </c>
      <c r="CT64" s="38" t="s">
        <v>4</v>
      </c>
      <c r="CU64" s="38" t="s">
        <v>5</v>
      </c>
      <c r="CV64" s="38" t="s">
        <v>3</v>
      </c>
      <c r="CW64" s="38" t="s">
        <v>4</v>
      </c>
      <c r="CX64" s="161"/>
      <c r="CY64" s="167"/>
      <c r="CZ64" s="39" t="s">
        <v>133</v>
      </c>
      <c r="DA64" s="39" t="s">
        <v>79</v>
      </c>
      <c r="DB64" s="38" t="s">
        <v>79</v>
      </c>
    </row>
    <row r="65" spans="1:106" s="15" customFormat="1" ht="15.75" customHeight="1" x14ac:dyDescent="0.25">
      <c r="A65" s="19"/>
      <c r="B65" s="45" t="s">
        <v>55</v>
      </c>
      <c r="C65" s="45" t="s">
        <v>70</v>
      </c>
      <c r="D65" s="234" t="s">
        <v>198</v>
      </c>
      <c r="E65" s="45" t="s">
        <v>59</v>
      </c>
      <c r="F65" s="47">
        <v>3</v>
      </c>
      <c r="G65" s="47"/>
      <c r="H65" s="47"/>
      <c r="I65" s="45">
        <f>2*'Tabulky jízd'!H$43*Vzdálenosti!$H$48-Vzdálenosti!$H$48*IF('Tabulky jízd'!H$43&gt;0,"1","0")</f>
        <v>3341.25</v>
      </c>
      <c r="J65" s="45">
        <f>2*'Tabulky jízd'!I$43*Vzdálenosti!$H$48-Vzdálenosti!$H$48*IF('Tabulky jízd'!I$43&gt;0,"1","0")</f>
        <v>303.75</v>
      </c>
      <c r="K65" s="45">
        <f>2*'Tabulky jízd'!J$43*Vzdálenosti!$H$48-Vzdálenosti!$H$48*IF('Tabulky jízd'!J$43&gt;0,"1","0")</f>
        <v>2328.75</v>
      </c>
      <c r="L65" s="45">
        <f>2*'Tabulky jízd'!K$43*Vzdálenosti!$H$48-Vzdálenosti!$H$48*IF('Tabulky jízd'!K$43&gt;0,"1","0")</f>
        <v>0</v>
      </c>
      <c r="M65" s="45">
        <f>2*'Tabulky jízd'!L$43*Vzdálenosti!$H$48-Vzdálenosti!$H$48*IF('Tabulky jízd'!L$43&gt;0,"1","0")</f>
        <v>0</v>
      </c>
      <c r="N65" s="45">
        <f>2*'Tabulky jízd'!M$43*Vzdálenosti!$H$48-Vzdálenosti!$H$48*IF('Tabulky jízd'!M$43&gt;0,"1","0")</f>
        <v>0</v>
      </c>
      <c r="O65" s="45">
        <f>2*'Tabulky jízd'!N$43*Vzdálenosti!$H$48-Vzdálenosti!$H$48*IF('Tabulky jízd'!N$43&gt;0,"1","0")</f>
        <v>0</v>
      </c>
      <c r="P65" s="45">
        <f>2*'Tabulky jízd'!O$43*Vzdálenosti!$H$48-Vzdálenosti!$H$48*IF('Tabulky jízd'!O$43&gt;0,"1","0")</f>
        <v>0</v>
      </c>
      <c r="Q65" s="45">
        <f>2*'Tabulky jízd'!P$43*Vzdálenosti!$H$48-Vzdálenosti!$H$48*IF('Tabulky jízd'!P$43&gt;0,"1","0")</f>
        <v>0</v>
      </c>
      <c r="R65" s="45">
        <f>2*'Tabulky jízd'!Q$43*Vzdálenosti!$H$48-Vzdálenosti!$H$48*IF('Tabulky jízd'!Q$43&gt;0,"1","0")</f>
        <v>0</v>
      </c>
      <c r="S65" s="45">
        <f>2*'Tabulky jízd'!R$43*Vzdálenosti!$H$48-Vzdálenosti!$H$48*IF('Tabulky jízd'!R$43&gt;0,"1","0")</f>
        <v>0</v>
      </c>
      <c r="T65" s="45">
        <f>2*'Tabulky jízd'!S$43*Vzdálenosti!$H$48-Vzdálenosti!$H$48*IF('Tabulky jízd'!S$43&gt;0,"1","0")</f>
        <v>2328.75</v>
      </c>
      <c r="U65" s="45">
        <f>2*'Tabulky jízd'!T$43*Vzdálenosti!$H$48-Vzdálenosti!$H$48*IF('Tabulky jízd'!T$43&gt;0,"1","0")</f>
        <v>4758.75</v>
      </c>
      <c r="V65" s="45">
        <f>2*'Tabulky jízd'!U$43*Vzdálenosti!$H$48-Vzdálenosti!$H$48*IF('Tabulky jízd'!U$43&gt;0,"1","0")</f>
        <v>2126.25</v>
      </c>
      <c r="W65" s="45">
        <f>2*'Tabulky jízd'!V$43*Vzdálenosti!$H$48-Vzdálenosti!$H$48*IF('Tabulky jízd'!V$43&gt;0,"1","0")</f>
        <v>3543.75</v>
      </c>
      <c r="X65" s="45">
        <f>2*'Tabulky jízd'!W$43*Vzdálenosti!$H$48-Vzdálenosti!$H$48*IF('Tabulky jízd'!W$43&gt;0,"1","0")</f>
        <v>2733.75</v>
      </c>
      <c r="Y65" s="45">
        <f>2*'Tabulky jízd'!X$43*Vzdálenosti!$H$48-Vzdálenosti!$H$48*IF('Tabulky jízd'!X$43&gt;0,"1","0")</f>
        <v>3543.75</v>
      </c>
      <c r="Z65" s="45">
        <f>2*'Tabulky jízd'!Y$43*Vzdálenosti!$H$48-Vzdálenosti!$H$48*IF('Tabulky jízd'!Y$43&gt;0,"1","0")</f>
        <v>1113.75</v>
      </c>
      <c r="AA65" s="45">
        <f>2*'Tabulky jízd'!Z$43*Vzdálenosti!$H$48-Vzdálenosti!$H$48*IF('Tabulky jízd'!Z$43&gt;0,"1","0")</f>
        <v>0</v>
      </c>
      <c r="AB65" s="45">
        <f>2*'Tabulky jízd'!AA$43*Vzdálenosti!$H$48-Vzdálenosti!$H$48*IF('Tabulky jízd'!AA$43&gt;0,"1","0")</f>
        <v>0</v>
      </c>
      <c r="AC65" s="45">
        <f>2*'Tabulky jízd'!AB$43*Vzdálenosti!$H$48-Vzdálenosti!$H$48*IF('Tabulky jízd'!AB$43&gt;0,"1","0")</f>
        <v>0</v>
      </c>
      <c r="AD65" s="45">
        <f>2*'Tabulky jízd'!AC$43*Vzdálenosti!$H$48-Vzdálenosti!$H$48*IF('Tabulky jízd'!AC$43&gt;0,"1","0")</f>
        <v>0</v>
      </c>
      <c r="AE65" s="45">
        <f>2*'Tabulky jízd'!AD$43*Vzdálenosti!$H$48-Vzdálenosti!$H$48*IF('Tabulky jízd'!AD$43&gt;0,"1","0")</f>
        <v>0</v>
      </c>
      <c r="AF65" s="45">
        <f>2*'Tabulky jízd'!AE$43*Vzdálenosti!$H$48-Vzdálenosti!$H$48*IF('Tabulky jízd'!AE$43&gt;0,"1","0")</f>
        <v>0</v>
      </c>
      <c r="AG65" s="45">
        <f>2*'Tabulky jízd'!AF$43*Vzdálenosti!$H$48-Vzdálenosti!$H$48*IF('Tabulky jízd'!AF$43&gt;0,"1","0")</f>
        <v>0</v>
      </c>
      <c r="AH65" s="45">
        <f>2*'Tabulky jízd'!AG$43*Vzdálenosti!$H$48-Vzdálenosti!$H$48*IF('Tabulky jízd'!AG$43&gt;0,"1","0")</f>
        <v>0</v>
      </c>
      <c r="AI65" s="45">
        <f>2*'Tabulky jízd'!AH$43*Vzdálenosti!$H$48-Vzdálenosti!$H$48*IF('Tabulky jízd'!AH$43&gt;0,"1","0")</f>
        <v>0</v>
      </c>
      <c r="AJ65" s="45">
        <f>2*'Tabulky jízd'!AI$43*Vzdálenosti!$H$48-Vzdálenosti!$H$48*IF('Tabulky jízd'!AI$43&gt;0,"1","0")</f>
        <v>0</v>
      </c>
      <c r="AK65" s="45">
        <f>2*'Tabulky jízd'!AJ$43*Vzdálenosti!$H$48-Vzdálenosti!$H$48*IF('Tabulky jízd'!AJ$43&gt;0,"1","0")</f>
        <v>0</v>
      </c>
      <c r="AL65" s="45">
        <f>2*'Tabulky jízd'!AK$43*Vzdálenosti!$H$48-Vzdálenosti!$H$48*IF('Tabulky jízd'!AK$43&gt;0,"1","0")</f>
        <v>0</v>
      </c>
      <c r="AM65" s="45">
        <f>2*'Tabulky jízd'!AL$43*Vzdálenosti!$H$48-Vzdálenosti!$H$48*IF('Tabulky jízd'!AL$43&gt;0,"1","0")</f>
        <v>0</v>
      </c>
      <c r="AN65" s="45">
        <f>2*'Tabulky jízd'!AM$43*Vzdálenosti!$H$48-Vzdálenosti!$H$48*IF('Tabulky jízd'!AM$43&gt;0,"1","0")</f>
        <v>2126.25</v>
      </c>
      <c r="AO65" s="45">
        <f>2*'Tabulky jízd'!AN$43*Vzdálenosti!$H$48-Vzdálenosti!$H$48*IF('Tabulky jízd'!AN$43&gt;0,"1","0")</f>
        <v>2328.75</v>
      </c>
      <c r="AP65" s="45">
        <f>2*'Tabulky jízd'!AO$43*Vzdálenosti!$H$48-Vzdálenosti!$H$48*IF('Tabulky jízd'!AO$43&gt;0,"1","0")</f>
        <v>3341.25</v>
      </c>
      <c r="AQ65" s="45">
        <f>2*'Tabulky jízd'!AP$43*Vzdálenosti!$H$48-Vzdálenosti!$H$48*IF('Tabulky jízd'!AP$43&gt;0,"1","0")</f>
        <v>3948.75</v>
      </c>
      <c r="AR65" s="45">
        <f>2*'Tabulky jízd'!AQ$43*Vzdálenosti!$H$48-Vzdálenosti!$H$48*IF('Tabulky jízd'!AQ$43&gt;0,"1","0")</f>
        <v>2531.25</v>
      </c>
      <c r="AS65" s="45">
        <f>2*'Tabulky jízd'!AR$43*Vzdálenosti!$H$48-Vzdálenosti!$H$48*IF('Tabulky jízd'!AR$43&gt;0,"1","0")</f>
        <v>1316.25</v>
      </c>
      <c r="AT65" s="45">
        <f>2*'Tabulky jízd'!AS$43*Vzdálenosti!$H$48-Vzdálenosti!$H$48*IF('Tabulky jízd'!AS$43&gt;0,"1","0")</f>
        <v>2936.25</v>
      </c>
      <c r="AU65" s="45">
        <f>2*'Tabulky jízd'!AT$43*Vzdálenosti!$H$48-Vzdálenosti!$H$48*IF('Tabulky jízd'!AT$43&gt;0,"1","0")</f>
        <v>4151.25</v>
      </c>
      <c r="AV65" s="45">
        <f>2*'Tabulky jízd'!AU$43*Vzdálenosti!$H$48-Vzdálenosti!$H$48*IF('Tabulky jízd'!AU$43&gt;0,"1","0")</f>
        <v>0</v>
      </c>
      <c r="AW65" s="45">
        <f>2*'Tabulky jízd'!AV$43*Vzdálenosti!$H$48-Vzdálenosti!$H$48*IF('Tabulky jízd'!AV$43&gt;0,"1","0")</f>
        <v>0</v>
      </c>
      <c r="AX65" s="45">
        <f>2*'Tabulky jízd'!AW$43*Vzdálenosti!$H$48-Vzdálenosti!$H$48*IF('Tabulky jízd'!AW$43&gt;0,"1","0")</f>
        <v>2733.75</v>
      </c>
      <c r="AY65" s="45">
        <f>2*'Tabulky jízd'!AX$43*Vzdálenosti!$H$48-Vzdálenosti!$H$48*IF('Tabulky jízd'!AX$43&gt;0,"1","0")</f>
        <v>3543.75</v>
      </c>
      <c r="AZ65" s="45">
        <f>2*'Tabulky jízd'!AY$43*Vzdálenosti!$H$48-Vzdálenosti!$H$48*IF('Tabulky jízd'!AY$43&gt;0,"1","0")</f>
        <v>1721.25</v>
      </c>
      <c r="BA65" s="45">
        <f>2*'Tabulky jízd'!AZ$43*Vzdálenosti!$H$48-Vzdálenosti!$H$48*IF('Tabulky jízd'!AZ$43&gt;0,"1","0")</f>
        <v>1923.75</v>
      </c>
      <c r="BB65" s="45">
        <f>2*'Tabulky jízd'!BA$43*Vzdálenosti!$H$48-Vzdálenosti!$H$48*IF('Tabulky jízd'!BA$43&gt;0,"1","0")</f>
        <v>0</v>
      </c>
      <c r="BC65" s="45">
        <f>2*'Tabulky jízd'!BB$43*Vzdálenosti!$H$48-Vzdálenosti!$H$48*IF('Tabulky jízd'!BB$43&gt;0,"1","0")</f>
        <v>0</v>
      </c>
      <c r="BD65" s="45">
        <f>2*'Tabulky jízd'!BC$43*Vzdálenosti!$H$48-Vzdálenosti!$H$48*IF('Tabulky jízd'!BC$43&gt;0,"1","0")</f>
        <v>0</v>
      </c>
      <c r="BE65" s="45">
        <f>2*'Tabulky jízd'!BD$43*Vzdálenosti!$H$48-Vzdálenosti!$H$48*IF('Tabulky jízd'!BD$43&gt;0,"1","0")</f>
        <v>0</v>
      </c>
      <c r="BF65" s="45">
        <f>2*'Tabulky jízd'!BE$43*Vzdálenosti!$H$48-Vzdálenosti!$H$48*IF('Tabulky jízd'!BE$43&gt;0,"1","0")</f>
        <v>1113.75</v>
      </c>
      <c r="BG65" s="45">
        <f>2*'Tabulky jízd'!BF$43*Vzdálenosti!$H$48-Vzdálenosti!$H$48*IF('Tabulky jízd'!BF$43&gt;0,"1","0")</f>
        <v>4961.25</v>
      </c>
      <c r="BH65" s="45">
        <f>2*'Tabulky jízd'!BG$43*Vzdálenosti!$H$48-Vzdálenosti!$H$48*IF('Tabulky jízd'!BG$43&gt;0,"1","0")</f>
        <v>506.25</v>
      </c>
      <c r="BI65" s="45">
        <f>2*'Tabulky jízd'!BH$43*Vzdálenosti!$H$48-Vzdálenosti!$H$48*IF('Tabulky jízd'!BH$43&gt;0,"1","0")</f>
        <v>3543.75</v>
      </c>
      <c r="BJ65" s="45">
        <f>2*'Tabulky jízd'!BI$43*Vzdálenosti!$H$48-Vzdálenosti!$H$48*IF('Tabulky jízd'!BI$43&gt;0,"1","0")</f>
        <v>1518.75</v>
      </c>
      <c r="BK65" s="45">
        <f>2*'Tabulky jízd'!BJ$43*Vzdálenosti!$H$48-Vzdálenosti!$H$48*IF('Tabulky jízd'!BJ$43&gt;0,"1","0")</f>
        <v>0</v>
      </c>
      <c r="BL65" s="45">
        <f>2*'Tabulky jízd'!BK$43*Vzdálenosti!$H$48-Vzdálenosti!$H$48*IF('Tabulky jízd'!BK$43&gt;0,"1","0")</f>
        <v>0</v>
      </c>
      <c r="BM65" s="45">
        <f>2*'Tabulky jízd'!BL$43*Vzdálenosti!$H$48-Vzdálenosti!$H$48*IF('Tabulky jízd'!BL$43&gt;0,"1","0")</f>
        <v>0</v>
      </c>
      <c r="BN65" s="45">
        <f>2*'Tabulky jízd'!BM$43*Vzdálenosti!$H$48-Vzdálenosti!$H$48*IF('Tabulky jízd'!BM$43&gt;0,"1","0")</f>
        <v>303.75</v>
      </c>
      <c r="BO65" s="45">
        <f>2*'Tabulky jízd'!BN$43*Vzdálenosti!$H$48-Vzdálenosti!$H$48*IF('Tabulky jízd'!BN$43&gt;0,"1","0")</f>
        <v>2733.75</v>
      </c>
      <c r="BP65" s="45">
        <f>2*'Tabulky jízd'!BO$43*Vzdálenosti!$H$48-Vzdálenosti!$H$48*IF('Tabulky jízd'!BO$43&gt;0,"1","0")</f>
        <v>2936.25</v>
      </c>
      <c r="BQ65" s="45">
        <f>2*'Tabulky jízd'!BP$43*Vzdálenosti!$H$48-Vzdálenosti!$H$48*IF('Tabulky jízd'!BP$43&gt;0,"1","0")</f>
        <v>3948.75</v>
      </c>
      <c r="BR65" s="45">
        <f>2*'Tabulky jízd'!BQ$43*Vzdálenosti!$H$48-Vzdálenosti!$H$48*IF('Tabulky jízd'!BQ$43&gt;0,"1","0")</f>
        <v>0</v>
      </c>
      <c r="BS65" s="45">
        <f>2*'Tabulky jízd'!BR$43*Vzdálenosti!$H$48-Vzdálenosti!$H$48*IF('Tabulky jízd'!BR$43&gt;0,"1","0")</f>
        <v>0</v>
      </c>
      <c r="BT65" s="45">
        <f>2*'Tabulky jízd'!BS$43*Vzdálenosti!$H$48-Vzdálenosti!$H$48*IF('Tabulky jízd'!BS$43&gt;0,"1","0")</f>
        <v>0</v>
      </c>
      <c r="BU65" s="45">
        <f>2*'Tabulky jízd'!BT$43*Vzdálenosti!$H$48-Vzdálenosti!$H$48*IF('Tabulky jízd'!BT$43&gt;0,"1","0")</f>
        <v>0</v>
      </c>
      <c r="BV65" s="45">
        <f>2*'Tabulky jízd'!BU$43*Vzdálenosti!$H$48-Vzdálenosti!$H$48*IF('Tabulky jízd'!BU$43&gt;0,"1","0")</f>
        <v>0</v>
      </c>
      <c r="BW65" s="45">
        <f>2*'Tabulky jízd'!BV$43*Vzdálenosti!$H$48-Vzdálenosti!$H$48*IF('Tabulky jízd'!BV$43&gt;0,"1","0")</f>
        <v>0</v>
      </c>
      <c r="BX65" s="45">
        <f>2*'Tabulky jízd'!BW$43*Vzdálenosti!$H$48-Vzdálenosti!$H$48*IF('Tabulky jízd'!BW$43&gt;0,"1","0")</f>
        <v>0</v>
      </c>
      <c r="BY65" s="45">
        <f>2*'Tabulky jízd'!BX$43*Vzdálenosti!$H$48-Vzdálenosti!$H$48*IF('Tabulky jízd'!BX$43&gt;0,"1","0")</f>
        <v>0</v>
      </c>
      <c r="BZ65" s="45">
        <f>2*'Tabulky jízd'!BY$43*Vzdálenosti!$H$48-Vzdálenosti!$H$48*IF('Tabulky jízd'!BY$43&gt;0,"1","0")</f>
        <v>0</v>
      </c>
      <c r="CA65" s="45">
        <f>2*'Tabulky jízd'!BZ$43*Vzdálenosti!$H$48-Vzdálenosti!$H$48*IF('Tabulky jízd'!BZ$43&gt;0,"1","0")</f>
        <v>0</v>
      </c>
      <c r="CB65" s="45">
        <f>2*'Tabulky jízd'!CA$43*Vzdálenosti!$H$48-Vzdálenosti!$H$48*IF('Tabulky jízd'!CA$43&gt;0,"1","0")</f>
        <v>0</v>
      </c>
      <c r="CC65" s="45">
        <f>2*'Tabulky jízd'!CB$43*Vzdálenosti!$H$48-Vzdálenosti!$H$48*IF('Tabulky jízd'!CB$43&gt;0,"1","0")</f>
        <v>0</v>
      </c>
      <c r="CD65" s="45">
        <f>2*'Tabulky jízd'!CC$43*Vzdálenosti!$H$48-Vzdálenosti!$H$48*IF('Tabulky jízd'!CC$43&gt;0,"1","0")</f>
        <v>0</v>
      </c>
      <c r="CE65" s="45">
        <f>2*'Tabulky jízd'!CD$43*Vzdálenosti!$H$48-Vzdálenosti!$H$48*IF('Tabulky jízd'!CD$43&gt;0,"1","0")</f>
        <v>0</v>
      </c>
      <c r="CF65" s="45">
        <f>2*'Tabulky jízd'!CE$43*Vzdálenosti!$H$48-Vzdálenosti!$H$48*IF('Tabulky jízd'!CE$43&gt;0,"1","0")</f>
        <v>0</v>
      </c>
      <c r="CG65" s="45">
        <f>2*'Tabulky jízd'!CF$43*Vzdálenosti!$H$48-Vzdálenosti!$H$48*IF('Tabulky jízd'!CF$43&gt;0,"1","0")</f>
        <v>0</v>
      </c>
      <c r="CH65" s="45">
        <f>2*'Tabulky jízd'!CG$43*Vzdálenosti!$H$48-Vzdálenosti!$H$48*IF('Tabulky jízd'!CG$43&gt;0,"1","0")</f>
        <v>0</v>
      </c>
      <c r="CI65" s="45">
        <f>2*'Tabulky jízd'!CH$43*Vzdálenosti!$H$48-Vzdálenosti!$H$48*IF('Tabulky jízd'!CH$43&gt;0,"1","0")</f>
        <v>0</v>
      </c>
      <c r="CJ65" s="45">
        <f>2*'Tabulky jízd'!CI$43*Vzdálenosti!$H$48-Vzdálenosti!$H$48*IF('Tabulky jízd'!CI$43&gt;0,"1","0")</f>
        <v>0</v>
      </c>
      <c r="CK65" s="45">
        <f>2*'Tabulky jízd'!CJ$43*Vzdálenosti!$H$48-Vzdálenosti!$H$48*IF('Tabulky jízd'!CJ$43&gt;0,"1","0")</f>
        <v>0</v>
      </c>
      <c r="CL65" s="45">
        <f>2*'Tabulky jízd'!CK$43*Vzdálenosti!$H$48-Vzdálenosti!$H$48*IF('Tabulky jízd'!CK$43&gt;0,"1","0")</f>
        <v>0</v>
      </c>
      <c r="CM65" s="45">
        <f>2*'Tabulky jízd'!CL$43*Vzdálenosti!$H$48-Vzdálenosti!$H$48*IF('Tabulky jízd'!CL$43&gt;0,"1","0")</f>
        <v>0</v>
      </c>
      <c r="CN65" s="45">
        <f>2*'Tabulky jízd'!CM$43*Vzdálenosti!$H$48-Vzdálenosti!$H$48*IF('Tabulky jízd'!CM$43&gt;0,"1","0")</f>
        <v>0</v>
      </c>
      <c r="CO65" s="45">
        <f>2*'Tabulky jízd'!CN$43*Vzdálenosti!$H$48-Vzdálenosti!$H$48*IF('Tabulky jízd'!CN$43&gt;0,"1","0")</f>
        <v>0</v>
      </c>
      <c r="CP65" s="45">
        <f>2*'Tabulky jízd'!CO$43*Vzdálenosti!$H$48-Vzdálenosti!$H$48*IF('Tabulky jízd'!CO$43&gt;0,"1","0")</f>
        <v>0</v>
      </c>
      <c r="CQ65" s="45">
        <f>2*'Tabulky jízd'!CP$43*Vzdálenosti!$H$48-Vzdálenosti!$H$48*IF('Tabulky jízd'!CP$43&gt;0,"1","0")</f>
        <v>0</v>
      </c>
      <c r="CR65" s="45">
        <f>2*'Tabulky jízd'!CQ$43*Vzdálenosti!$H$48-Vzdálenosti!$H$48*IF('Tabulky jízd'!CQ$43&gt;0,"1","0")</f>
        <v>0</v>
      </c>
      <c r="CS65" s="45">
        <f>2*'Tabulky jízd'!CR$43*Vzdálenosti!$H$48-Vzdálenosti!$H$48*IF('Tabulky jízd'!CR$43&gt;0,"1","0")</f>
        <v>1923.75</v>
      </c>
      <c r="CT65" s="45">
        <f>2*'Tabulky jízd'!CS$43*Vzdálenosti!$H$48-Vzdálenosti!$H$48*IF('Tabulky jízd'!CS$43&gt;0,"1","0")</f>
        <v>5163.75</v>
      </c>
      <c r="CU65" s="45">
        <f>2*'Tabulky jízd'!CT$43*Vzdálenosti!$H$48-Vzdálenosti!$H$48*IF('Tabulky jízd'!CT$43&gt;0,"1","0")</f>
        <v>2936.25</v>
      </c>
      <c r="CV65" s="45">
        <f>2*'Tabulky jízd'!CU$43*Vzdálenosti!$H$48-Vzdálenosti!$H$48*IF('Tabulky jízd'!CU$43&gt;0,"1","0")</f>
        <v>3138.75</v>
      </c>
      <c r="CW65" s="45">
        <f>2*'Tabulky jízd'!CV$43*Vzdálenosti!$H$48-Vzdálenosti!$H$48*IF('Tabulky jízd'!CV$43&gt;0,"1","0")</f>
        <v>1923.75</v>
      </c>
      <c r="CX65" s="47">
        <f>SUM(I65:CW65)</f>
        <v>95377.5</v>
      </c>
      <c r="CY65" s="47" t="s">
        <v>64</v>
      </c>
      <c r="CZ65" s="28">
        <f>'Rozdělení skladu P'!C36</f>
        <v>68.242245199409169</v>
      </c>
      <c r="DA65" s="79">
        <f>(CX65/100)*CZ65</f>
        <v>65087.747415066478</v>
      </c>
      <c r="DB65" s="224">
        <f>SUM(DA65:DA66)</f>
        <v>85759.568685376667</v>
      </c>
    </row>
    <row r="66" spans="1:106" s="15" customFormat="1" x14ac:dyDescent="0.25">
      <c r="A66" s="19"/>
      <c r="B66" s="45" t="s">
        <v>55</v>
      </c>
      <c r="C66" s="45" t="s">
        <v>70</v>
      </c>
      <c r="D66" s="235"/>
      <c r="E66" s="45" t="s">
        <v>59</v>
      </c>
      <c r="F66" s="47">
        <v>3</v>
      </c>
      <c r="G66" s="47"/>
      <c r="H66" s="47"/>
      <c r="I66" s="45">
        <f>2*'Tabulky jízd'!H$43*Vzdálenosti!$I$48-Vzdálenosti!$I$48*IF('Tabulky jízd'!H$43&gt;0,"1","0")</f>
        <v>2280.2999999999997</v>
      </c>
      <c r="J66" s="45">
        <f>2*'Tabulky jízd'!I$43*Vzdálenosti!$I$48-Vzdálenosti!$I$48*IF('Tabulky jízd'!I$43&gt;0,"1","0")</f>
        <v>207.29999999999998</v>
      </c>
      <c r="K66" s="45">
        <f>2*'Tabulky jízd'!J$43*Vzdálenosti!$I$48-Vzdálenosti!$I$48*IF('Tabulky jízd'!J$43&gt;0,"1","0")</f>
        <v>1589.3</v>
      </c>
      <c r="L66" s="45">
        <f>2*'Tabulky jízd'!K$43*Vzdálenosti!$I$48-Vzdálenosti!$I$48*IF('Tabulky jízd'!K$43&gt;0,"1","0")</f>
        <v>0</v>
      </c>
      <c r="M66" s="45">
        <f>2*'Tabulky jízd'!L$43*Vzdálenosti!$I$48-Vzdálenosti!$I$48*IF('Tabulky jízd'!L$43&gt;0,"1","0")</f>
        <v>0</v>
      </c>
      <c r="N66" s="45">
        <f>2*'Tabulky jízd'!M$43*Vzdálenosti!$I$48-Vzdálenosti!$I$48*IF('Tabulky jízd'!M$43&gt;0,"1","0")</f>
        <v>0</v>
      </c>
      <c r="O66" s="45">
        <f>2*'Tabulky jízd'!N$43*Vzdálenosti!$I$48-Vzdálenosti!$I$48*IF('Tabulky jízd'!N$43&gt;0,"1","0")</f>
        <v>0</v>
      </c>
      <c r="P66" s="45">
        <f>2*'Tabulky jízd'!O$43*Vzdálenosti!$I$48-Vzdálenosti!$I$48*IF('Tabulky jízd'!O$43&gt;0,"1","0")</f>
        <v>0</v>
      </c>
      <c r="Q66" s="45">
        <f>2*'Tabulky jízd'!P$43*Vzdálenosti!$I$48-Vzdálenosti!$I$48*IF('Tabulky jízd'!P$43&gt;0,"1","0")</f>
        <v>0</v>
      </c>
      <c r="R66" s="45">
        <f>2*'Tabulky jízd'!Q$43*Vzdálenosti!$I$48-Vzdálenosti!$I$48*IF('Tabulky jízd'!Q$43&gt;0,"1","0")</f>
        <v>0</v>
      </c>
      <c r="S66" s="45">
        <f>2*'Tabulky jízd'!R$43*Vzdálenosti!$I$48-Vzdálenosti!$I$48*IF('Tabulky jízd'!R$43&gt;0,"1","0")</f>
        <v>0</v>
      </c>
      <c r="T66" s="45">
        <f>2*'Tabulky jízd'!S$43*Vzdálenosti!$I$48-Vzdálenosti!$I$48*IF('Tabulky jízd'!S$43&gt;0,"1","0")</f>
        <v>1589.3</v>
      </c>
      <c r="U66" s="45">
        <f>2*'Tabulky jízd'!T$43*Vzdálenosti!$I$48-Vzdálenosti!$I$48*IF('Tabulky jízd'!T$43&gt;0,"1","0")</f>
        <v>3247.7</v>
      </c>
      <c r="V66" s="45">
        <f>2*'Tabulky jízd'!U$43*Vzdálenosti!$I$48-Vzdálenosti!$I$48*IF('Tabulky jízd'!U$43&gt;0,"1","0")</f>
        <v>1451.1</v>
      </c>
      <c r="W66" s="45">
        <f>2*'Tabulky jízd'!V$43*Vzdálenosti!$I$48-Vzdálenosti!$I$48*IF('Tabulky jízd'!V$43&gt;0,"1","0")</f>
        <v>2418.5</v>
      </c>
      <c r="X66" s="45">
        <f>2*'Tabulky jízd'!W$43*Vzdálenosti!$I$48-Vzdálenosti!$I$48*IF('Tabulky jízd'!W$43&gt;0,"1","0")</f>
        <v>1865.6999999999998</v>
      </c>
      <c r="Y66" s="45">
        <f>2*'Tabulky jízd'!X$43*Vzdálenosti!$I$48-Vzdálenosti!$I$48*IF('Tabulky jízd'!X$43&gt;0,"1","0")</f>
        <v>2418.5</v>
      </c>
      <c r="Z66" s="45">
        <f>2*'Tabulky jízd'!Y$43*Vzdálenosti!$I$48-Vzdálenosti!$I$48*IF('Tabulky jízd'!Y$43&gt;0,"1","0")</f>
        <v>760.09999999999991</v>
      </c>
      <c r="AA66" s="45">
        <f>2*'Tabulky jízd'!Z$43*Vzdálenosti!$I$48-Vzdálenosti!$I$48*IF('Tabulky jízd'!Z$43&gt;0,"1","0")</f>
        <v>0</v>
      </c>
      <c r="AB66" s="45">
        <f>2*'Tabulky jízd'!AA$43*Vzdálenosti!$I$48-Vzdálenosti!$I$48*IF('Tabulky jízd'!AA$43&gt;0,"1","0")</f>
        <v>0</v>
      </c>
      <c r="AC66" s="45">
        <f>2*'Tabulky jízd'!AB$43*Vzdálenosti!$I$48-Vzdálenosti!$I$48*IF('Tabulky jízd'!AB$43&gt;0,"1","0")</f>
        <v>0</v>
      </c>
      <c r="AD66" s="45">
        <f>2*'Tabulky jízd'!AC$43*Vzdálenosti!$I$48-Vzdálenosti!$I$48*IF('Tabulky jízd'!AC$43&gt;0,"1","0")</f>
        <v>0</v>
      </c>
      <c r="AE66" s="45">
        <f>2*'Tabulky jízd'!AD$43*Vzdálenosti!$I$48-Vzdálenosti!$I$48*IF('Tabulky jízd'!AD$43&gt;0,"1","0")</f>
        <v>0</v>
      </c>
      <c r="AF66" s="45">
        <f>2*'Tabulky jízd'!AE$43*Vzdálenosti!$I$48-Vzdálenosti!$I$48*IF('Tabulky jízd'!AE$43&gt;0,"1","0")</f>
        <v>0</v>
      </c>
      <c r="AG66" s="45">
        <f>2*'Tabulky jízd'!AF$43*Vzdálenosti!$I$48-Vzdálenosti!$I$48*IF('Tabulky jízd'!AF$43&gt;0,"1","0")</f>
        <v>0</v>
      </c>
      <c r="AH66" s="45">
        <f>2*'Tabulky jízd'!AG$43*Vzdálenosti!$I$48-Vzdálenosti!$I$48*IF('Tabulky jízd'!AG$43&gt;0,"1","0")</f>
        <v>0</v>
      </c>
      <c r="AI66" s="45">
        <f>2*'Tabulky jízd'!AH$43*Vzdálenosti!$I$48-Vzdálenosti!$I$48*IF('Tabulky jízd'!AH$43&gt;0,"1","0")</f>
        <v>0</v>
      </c>
      <c r="AJ66" s="45">
        <f>2*'Tabulky jízd'!AI$43*Vzdálenosti!$I$48-Vzdálenosti!$I$48*IF('Tabulky jízd'!AI$43&gt;0,"1","0")</f>
        <v>0</v>
      </c>
      <c r="AK66" s="45">
        <f>2*'Tabulky jízd'!AJ$43*Vzdálenosti!$I$48-Vzdálenosti!$I$48*IF('Tabulky jízd'!AJ$43&gt;0,"1","0")</f>
        <v>0</v>
      </c>
      <c r="AL66" s="45">
        <f>2*'Tabulky jízd'!AK$43*Vzdálenosti!$I$48-Vzdálenosti!$I$48*IF('Tabulky jízd'!AK$43&gt;0,"1","0")</f>
        <v>0</v>
      </c>
      <c r="AM66" s="45">
        <f>2*'Tabulky jízd'!AL$43*Vzdálenosti!$I$48-Vzdálenosti!$I$48*IF('Tabulky jízd'!AL$43&gt;0,"1","0")</f>
        <v>0</v>
      </c>
      <c r="AN66" s="45">
        <f>2*'Tabulky jízd'!AM$43*Vzdálenosti!$I$48-Vzdálenosti!$I$48*IF('Tabulky jízd'!AM$43&gt;0,"1","0")</f>
        <v>1451.1</v>
      </c>
      <c r="AO66" s="45">
        <f>2*'Tabulky jízd'!AN$43*Vzdálenosti!$I$48-Vzdálenosti!$I$48*IF('Tabulky jízd'!AN$43&gt;0,"1","0")</f>
        <v>1589.3</v>
      </c>
      <c r="AP66" s="45">
        <f>2*'Tabulky jízd'!AO$43*Vzdálenosti!$I$48-Vzdálenosti!$I$48*IF('Tabulky jízd'!AO$43&gt;0,"1","0")</f>
        <v>2280.2999999999997</v>
      </c>
      <c r="AQ66" s="45">
        <f>2*'Tabulky jízd'!AP$43*Vzdálenosti!$I$48-Vzdálenosti!$I$48*IF('Tabulky jízd'!AP$43&gt;0,"1","0")</f>
        <v>2694.9</v>
      </c>
      <c r="AR66" s="45">
        <f>2*'Tabulky jízd'!AQ$43*Vzdálenosti!$I$48-Vzdálenosti!$I$48*IF('Tabulky jízd'!AQ$43&gt;0,"1","0")</f>
        <v>1727.5</v>
      </c>
      <c r="AS66" s="45">
        <f>2*'Tabulky jízd'!AR$43*Vzdálenosti!$I$48-Vzdálenosti!$I$48*IF('Tabulky jízd'!AR$43&gt;0,"1","0")</f>
        <v>898.29999999999984</v>
      </c>
      <c r="AT66" s="45">
        <f>2*'Tabulky jízd'!AS$43*Vzdálenosti!$I$48-Vzdálenosti!$I$48*IF('Tabulky jízd'!AS$43&gt;0,"1","0")</f>
        <v>2003.9</v>
      </c>
      <c r="AU66" s="45">
        <f>2*'Tabulky jízd'!AT$43*Vzdálenosti!$I$48-Vzdálenosti!$I$48*IF('Tabulky jízd'!AT$43&gt;0,"1","0")</f>
        <v>2833.1</v>
      </c>
      <c r="AV66" s="45">
        <f>2*'Tabulky jízd'!AU$43*Vzdálenosti!$I$48-Vzdálenosti!$I$48*IF('Tabulky jízd'!AU$43&gt;0,"1","0")</f>
        <v>0</v>
      </c>
      <c r="AW66" s="45">
        <f>2*'Tabulky jízd'!AV$43*Vzdálenosti!$I$48-Vzdálenosti!$I$48*IF('Tabulky jízd'!AV$43&gt;0,"1","0")</f>
        <v>0</v>
      </c>
      <c r="AX66" s="45">
        <f>2*'Tabulky jízd'!AW$43*Vzdálenosti!$I$48-Vzdálenosti!$I$48*IF('Tabulky jízd'!AW$43&gt;0,"1","0")</f>
        <v>1865.6999999999998</v>
      </c>
      <c r="AY66" s="45">
        <f>2*'Tabulky jízd'!AX$43*Vzdálenosti!$I$48-Vzdálenosti!$I$48*IF('Tabulky jízd'!AX$43&gt;0,"1","0")</f>
        <v>2418.5</v>
      </c>
      <c r="AZ66" s="45">
        <f>2*'Tabulky jízd'!AY$43*Vzdálenosti!$I$48-Vzdálenosti!$I$48*IF('Tabulky jízd'!AY$43&gt;0,"1","0")</f>
        <v>1174.7</v>
      </c>
      <c r="BA66" s="45">
        <f>2*'Tabulky jízd'!AZ$43*Vzdálenosti!$I$48-Vzdálenosti!$I$48*IF('Tabulky jízd'!AZ$43&gt;0,"1","0")</f>
        <v>1312.9</v>
      </c>
      <c r="BB66" s="45">
        <f>2*'Tabulky jízd'!BA$43*Vzdálenosti!$I$48-Vzdálenosti!$I$48*IF('Tabulky jízd'!BA$43&gt;0,"1","0")</f>
        <v>0</v>
      </c>
      <c r="BC66" s="45">
        <f>2*'Tabulky jízd'!BB$43*Vzdálenosti!$I$48-Vzdálenosti!$I$48*IF('Tabulky jízd'!BB$43&gt;0,"1","0")</f>
        <v>0</v>
      </c>
      <c r="BD66" s="45">
        <f>2*'Tabulky jízd'!BC$43*Vzdálenosti!$I$48-Vzdálenosti!$I$48*IF('Tabulky jízd'!BC$43&gt;0,"1","0")</f>
        <v>0</v>
      </c>
      <c r="BE66" s="45">
        <f>2*'Tabulky jízd'!BD$43*Vzdálenosti!$I$48-Vzdálenosti!$I$48*IF('Tabulky jízd'!BD$43&gt;0,"1","0")</f>
        <v>0</v>
      </c>
      <c r="BF66" s="45">
        <f>2*'Tabulky jízd'!BE$43*Vzdálenosti!$I$48-Vzdálenosti!$I$48*IF('Tabulky jízd'!BE$43&gt;0,"1","0")</f>
        <v>760.09999999999991</v>
      </c>
      <c r="BG66" s="45">
        <f>2*'Tabulky jízd'!BF$43*Vzdálenosti!$I$48-Vzdálenosti!$I$48*IF('Tabulky jízd'!BF$43&gt;0,"1","0")</f>
        <v>3385.8999999999996</v>
      </c>
      <c r="BH66" s="45">
        <f>2*'Tabulky jízd'!BG$43*Vzdálenosti!$I$48-Vzdálenosti!$I$48*IF('Tabulky jízd'!BG$43&gt;0,"1","0")</f>
        <v>345.5</v>
      </c>
      <c r="BI66" s="45">
        <f>2*'Tabulky jízd'!BH$43*Vzdálenosti!$I$48-Vzdálenosti!$I$48*IF('Tabulky jízd'!BH$43&gt;0,"1","0")</f>
        <v>2418.5</v>
      </c>
      <c r="BJ66" s="45">
        <f>2*'Tabulky jízd'!BI$43*Vzdálenosti!$I$48-Vzdálenosti!$I$48*IF('Tabulky jízd'!BI$43&gt;0,"1","0")</f>
        <v>1036.5</v>
      </c>
      <c r="BK66" s="45">
        <f>2*'Tabulky jízd'!BJ$43*Vzdálenosti!$I$48-Vzdálenosti!$I$48*IF('Tabulky jízd'!BJ$43&gt;0,"1","0")</f>
        <v>0</v>
      </c>
      <c r="BL66" s="45">
        <f>2*'Tabulky jízd'!BK$43*Vzdálenosti!$I$48-Vzdálenosti!$I$48*IF('Tabulky jízd'!BK$43&gt;0,"1","0")</f>
        <v>0</v>
      </c>
      <c r="BM66" s="45">
        <f>2*'Tabulky jízd'!BL$43*Vzdálenosti!$I$48-Vzdálenosti!$I$48*IF('Tabulky jízd'!BL$43&gt;0,"1","0")</f>
        <v>0</v>
      </c>
      <c r="BN66" s="45">
        <f>2*'Tabulky jízd'!BM$43*Vzdálenosti!$I$48-Vzdálenosti!$I$48*IF('Tabulky jízd'!BM$43&gt;0,"1","0")</f>
        <v>207.29999999999998</v>
      </c>
      <c r="BO66" s="45">
        <f>2*'Tabulky jízd'!BN$43*Vzdálenosti!$I$48-Vzdálenosti!$I$48*IF('Tabulky jízd'!BN$43&gt;0,"1","0")</f>
        <v>1865.6999999999998</v>
      </c>
      <c r="BP66" s="45">
        <f>2*'Tabulky jízd'!BO$43*Vzdálenosti!$I$48-Vzdálenosti!$I$48*IF('Tabulky jízd'!BO$43&gt;0,"1","0")</f>
        <v>2003.9</v>
      </c>
      <c r="BQ66" s="45">
        <f>2*'Tabulky jízd'!BP$43*Vzdálenosti!$I$48-Vzdálenosti!$I$48*IF('Tabulky jízd'!BP$43&gt;0,"1","0")</f>
        <v>2694.9</v>
      </c>
      <c r="BR66" s="45">
        <f>2*'Tabulky jízd'!BQ$43*Vzdálenosti!$I$48-Vzdálenosti!$I$48*IF('Tabulky jízd'!BQ$43&gt;0,"1","0")</f>
        <v>0</v>
      </c>
      <c r="BS66" s="45">
        <f>2*'Tabulky jízd'!BR$43*Vzdálenosti!$I$48-Vzdálenosti!$I$48*IF('Tabulky jízd'!BR$43&gt;0,"1","0")</f>
        <v>0</v>
      </c>
      <c r="BT66" s="45">
        <f>2*'Tabulky jízd'!BS$43*Vzdálenosti!$I$48-Vzdálenosti!$I$48*IF('Tabulky jízd'!BS$43&gt;0,"1","0")</f>
        <v>0</v>
      </c>
      <c r="BU66" s="45">
        <f>2*'Tabulky jízd'!BT$43*Vzdálenosti!$I$48-Vzdálenosti!$I$48*IF('Tabulky jízd'!BT$43&gt;0,"1","0")</f>
        <v>0</v>
      </c>
      <c r="BV66" s="45">
        <f>2*'Tabulky jízd'!BU$43*Vzdálenosti!$I$48-Vzdálenosti!$I$48*IF('Tabulky jízd'!BU$43&gt;0,"1","0")</f>
        <v>0</v>
      </c>
      <c r="BW66" s="45">
        <f>2*'Tabulky jízd'!BV$43*Vzdálenosti!$I$48-Vzdálenosti!$I$48*IF('Tabulky jízd'!BV$43&gt;0,"1","0")</f>
        <v>0</v>
      </c>
      <c r="BX66" s="45">
        <f>2*'Tabulky jízd'!BW$43*Vzdálenosti!$I$48-Vzdálenosti!$I$48*IF('Tabulky jízd'!BW$43&gt;0,"1","0")</f>
        <v>0</v>
      </c>
      <c r="BY66" s="45">
        <f>2*'Tabulky jízd'!BX$43*Vzdálenosti!$I$48-Vzdálenosti!$I$48*IF('Tabulky jízd'!BX$43&gt;0,"1","0")</f>
        <v>0</v>
      </c>
      <c r="BZ66" s="45">
        <f>2*'Tabulky jízd'!BY$43*Vzdálenosti!$I$48-Vzdálenosti!$I$48*IF('Tabulky jízd'!BY$43&gt;0,"1","0")</f>
        <v>0</v>
      </c>
      <c r="CA66" s="45">
        <f>2*'Tabulky jízd'!BZ$43*Vzdálenosti!$I$48-Vzdálenosti!$I$48*IF('Tabulky jízd'!BZ$43&gt;0,"1","0")</f>
        <v>0</v>
      </c>
      <c r="CB66" s="45">
        <f>2*'Tabulky jízd'!CA$43*Vzdálenosti!$I$48-Vzdálenosti!$I$48*IF('Tabulky jízd'!CA$43&gt;0,"1","0")</f>
        <v>0</v>
      </c>
      <c r="CC66" s="45">
        <f>2*'Tabulky jízd'!CB$43*Vzdálenosti!$I$48-Vzdálenosti!$I$48*IF('Tabulky jízd'!CB$43&gt;0,"1","0")</f>
        <v>0</v>
      </c>
      <c r="CD66" s="45">
        <f>2*'Tabulky jízd'!CC$43*Vzdálenosti!$I$48-Vzdálenosti!$I$48*IF('Tabulky jízd'!CC$43&gt;0,"1","0")</f>
        <v>0</v>
      </c>
      <c r="CE66" s="45">
        <f>2*'Tabulky jízd'!CD$43*Vzdálenosti!$I$48-Vzdálenosti!$I$48*IF('Tabulky jízd'!CD$43&gt;0,"1","0")</f>
        <v>0</v>
      </c>
      <c r="CF66" s="45">
        <f>2*'Tabulky jízd'!CE$43*Vzdálenosti!$I$48-Vzdálenosti!$I$48*IF('Tabulky jízd'!CE$43&gt;0,"1","0")</f>
        <v>0</v>
      </c>
      <c r="CG66" s="45">
        <f>2*'Tabulky jízd'!CF$43*Vzdálenosti!$I$48-Vzdálenosti!$I$48*IF('Tabulky jízd'!CF$43&gt;0,"1","0")</f>
        <v>0</v>
      </c>
      <c r="CH66" s="45">
        <f>2*'Tabulky jízd'!CG$43*Vzdálenosti!$I$48-Vzdálenosti!$I$48*IF('Tabulky jízd'!CG$43&gt;0,"1","0")</f>
        <v>0</v>
      </c>
      <c r="CI66" s="45">
        <f>2*'Tabulky jízd'!CH$43*Vzdálenosti!$I$48-Vzdálenosti!$I$48*IF('Tabulky jízd'!CH$43&gt;0,"1","0")</f>
        <v>0</v>
      </c>
      <c r="CJ66" s="45">
        <f>2*'Tabulky jízd'!CI$43*Vzdálenosti!$I$48-Vzdálenosti!$I$48*IF('Tabulky jízd'!CI$43&gt;0,"1","0")</f>
        <v>0</v>
      </c>
      <c r="CK66" s="45">
        <f>2*'Tabulky jízd'!CJ$43*Vzdálenosti!$I$48-Vzdálenosti!$I$48*IF('Tabulky jízd'!CJ$43&gt;0,"1","0")</f>
        <v>0</v>
      </c>
      <c r="CL66" s="45">
        <f>2*'Tabulky jízd'!CK$43*Vzdálenosti!$I$48-Vzdálenosti!$I$48*IF('Tabulky jízd'!CK$43&gt;0,"1","0")</f>
        <v>0</v>
      </c>
      <c r="CM66" s="45">
        <f>2*'Tabulky jízd'!CL$43*Vzdálenosti!$I$48-Vzdálenosti!$I$48*IF('Tabulky jízd'!CL$43&gt;0,"1","0")</f>
        <v>0</v>
      </c>
      <c r="CN66" s="45">
        <f>2*'Tabulky jízd'!CM$43*Vzdálenosti!$I$48-Vzdálenosti!$I$48*IF('Tabulky jízd'!CM$43&gt;0,"1","0")</f>
        <v>0</v>
      </c>
      <c r="CO66" s="45">
        <f>2*'Tabulky jízd'!CN$43*Vzdálenosti!$I$48-Vzdálenosti!$I$48*IF('Tabulky jízd'!CN$43&gt;0,"1","0")</f>
        <v>0</v>
      </c>
      <c r="CP66" s="45">
        <f>2*'Tabulky jízd'!CO$43*Vzdálenosti!$I$48-Vzdálenosti!$I$48*IF('Tabulky jízd'!CO$43&gt;0,"1","0")</f>
        <v>0</v>
      </c>
      <c r="CQ66" s="45">
        <f>2*'Tabulky jízd'!CP$43*Vzdálenosti!$I$48-Vzdálenosti!$I$48*IF('Tabulky jízd'!CP$43&gt;0,"1","0")</f>
        <v>0</v>
      </c>
      <c r="CR66" s="45">
        <f>2*'Tabulky jízd'!CQ$43*Vzdálenosti!$I$48-Vzdálenosti!$I$48*IF('Tabulky jízd'!CQ$43&gt;0,"1","0")</f>
        <v>0</v>
      </c>
      <c r="CS66" s="45">
        <f>2*'Tabulky jízd'!CR$43*Vzdálenosti!$I$48-Vzdálenosti!$I$48*IF('Tabulky jízd'!CR$43&gt;0,"1","0")</f>
        <v>1312.9</v>
      </c>
      <c r="CT66" s="45">
        <f>2*'Tabulky jízd'!CS$43*Vzdálenosti!$I$48-Vzdálenosti!$I$48*IF('Tabulky jízd'!CS$43&gt;0,"1","0")</f>
        <v>3524.1</v>
      </c>
      <c r="CU66" s="45">
        <f>2*'Tabulky jízd'!CT$43*Vzdálenosti!$I$48-Vzdálenosti!$I$48*IF('Tabulky jízd'!CT$43&gt;0,"1","0")</f>
        <v>2003.9</v>
      </c>
      <c r="CV66" s="45">
        <f>2*'Tabulky jízd'!CU$43*Vzdálenosti!$I$48-Vzdálenosti!$I$48*IF('Tabulky jízd'!CU$43&gt;0,"1","0")</f>
        <v>2142.1</v>
      </c>
      <c r="CW66" s="45">
        <f>2*'Tabulky jízd'!CV$43*Vzdálenosti!$I$48-Vzdálenosti!$I$48*IF('Tabulky jízd'!CV$43&gt;0,"1","0")</f>
        <v>1312.9</v>
      </c>
      <c r="CX66" s="47">
        <f t="shared" ref="CX66:CX67" si="13">SUM(I66:CW66)</f>
        <v>65092.2</v>
      </c>
      <c r="CY66" s="47" t="s">
        <v>54</v>
      </c>
      <c r="CZ66" s="28">
        <f>'Rozdělení skladu P'!C35</f>
        <v>31.757754800590849</v>
      </c>
      <c r="DA66" s="79">
        <f t="shared" ref="DA66:DA70" si="14">(CX66/100)*CZ66</f>
        <v>20671.821270310196</v>
      </c>
      <c r="DB66" s="224"/>
    </row>
    <row r="67" spans="1:106" s="15" customFormat="1" x14ac:dyDescent="0.25">
      <c r="A67" s="19"/>
      <c r="B67" s="45" t="s">
        <v>4</v>
      </c>
      <c r="C67" s="45" t="s">
        <v>70</v>
      </c>
      <c r="D67" s="235"/>
      <c r="E67" s="45" t="s">
        <v>60</v>
      </c>
      <c r="F67" s="47">
        <v>3</v>
      </c>
      <c r="G67" s="47"/>
      <c r="H67" s="47"/>
      <c r="I67" s="45">
        <f>2*'Tabulky jízd'!H$44*Vzdálenosti!$H$49-Vzdálenosti!$H$49*IF('Tabulky jízd'!H$44&gt;0,"1","0")</f>
        <v>0</v>
      </c>
      <c r="J67" s="45">
        <f>2*'Tabulky jízd'!I$44*Vzdálenosti!$H$49-Vzdálenosti!$H$49*IF('Tabulky jízd'!I$44&gt;0,"1","0")</f>
        <v>0</v>
      </c>
      <c r="K67" s="45">
        <f>2*'Tabulky jízd'!J$44*Vzdálenosti!$H$49-Vzdálenosti!$H$49*IF('Tabulky jízd'!J$44&gt;0,"1","0")</f>
        <v>522.75</v>
      </c>
      <c r="L67" s="45">
        <f>2*'Tabulky jízd'!K$44*Vzdálenosti!$H$49-Vzdálenosti!$H$49*IF('Tabulky jízd'!K$44&gt;0,"1","0")</f>
        <v>5750.25</v>
      </c>
      <c r="M67" s="45">
        <f>2*'Tabulky jízd'!L$44*Vzdálenosti!$H$49-Vzdálenosti!$H$49*IF('Tabulky jízd'!L$44&gt;0,"1","0")</f>
        <v>5401.75</v>
      </c>
      <c r="N67" s="45">
        <f>2*'Tabulky jízd'!M$44*Vzdálenosti!$H$49-Vzdálenosti!$H$49*IF('Tabulky jízd'!M$44&gt;0,"1","0")</f>
        <v>2265.25</v>
      </c>
      <c r="O67" s="45">
        <f>2*'Tabulky jízd'!N$44*Vzdálenosti!$H$49-Vzdálenosti!$H$49*IF('Tabulky jízd'!N$44&gt;0,"1","0")</f>
        <v>3659.25</v>
      </c>
      <c r="P67" s="45">
        <f>2*'Tabulky jízd'!O$44*Vzdálenosti!$H$49-Vzdálenosti!$H$49*IF('Tabulky jízd'!O$44&gt;0,"1","0")</f>
        <v>4007.75</v>
      </c>
      <c r="Q67" s="45">
        <f>2*'Tabulky jízd'!P$44*Vzdálenosti!$H$49-Vzdálenosti!$H$49*IF('Tabulky jízd'!P$44&gt;0,"1","0")</f>
        <v>4704.75</v>
      </c>
      <c r="R67" s="45">
        <f>2*'Tabulky jízd'!Q$44*Vzdálenosti!$H$49-Vzdálenosti!$H$49*IF('Tabulky jízd'!Q$44&gt;0,"1","0")</f>
        <v>9583.75</v>
      </c>
      <c r="S67" s="45">
        <f>2*'Tabulky jízd'!R$44*Vzdálenosti!$H$49-Vzdálenosti!$H$49*IF('Tabulky jízd'!R$44&gt;0,"1","0")</f>
        <v>8886.75</v>
      </c>
      <c r="T67" s="45">
        <f>2*'Tabulky jízd'!S$44*Vzdálenosti!$H$49-Vzdálenosti!$H$49*IF('Tabulky jízd'!S$44&gt;0,"1","0")</f>
        <v>2613.75</v>
      </c>
      <c r="U67" s="45">
        <f>2*'Tabulky jízd'!T$44*Vzdálenosti!$H$49-Vzdálenosti!$H$49*IF('Tabulky jízd'!T$44&gt;0,"1","0")</f>
        <v>6098.75</v>
      </c>
      <c r="V67" s="45">
        <f>2*'Tabulky jízd'!U$44*Vzdálenosti!$H$49-Vzdálenosti!$H$49*IF('Tabulky jízd'!U$44&gt;0,"1","0")</f>
        <v>6795.75</v>
      </c>
      <c r="W67" s="45">
        <f>2*'Tabulky jízd'!V$44*Vzdálenosti!$H$49-Vzdálenosti!$H$49*IF('Tabulky jízd'!V$44&gt;0,"1","0")</f>
        <v>7841.25</v>
      </c>
      <c r="X67" s="45">
        <f>2*'Tabulky jízd'!W$44*Vzdálenosti!$H$49-Vzdálenosti!$H$49*IF('Tabulky jízd'!W$44&gt;0,"1","0")</f>
        <v>3659.25</v>
      </c>
      <c r="Y67" s="45">
        <f>2*'Tabulky jízd'!X$44*Vzdálenosti!$H$49-Vzdálenosti!$H$49*IF('Tabulky jízd'!X$44&gt;0,"1","0")</f>
        <v>1219.75</v>
      </c>
      <c r="Z67" s="45">
        <f>2*'Tabulky jízd'!Y$44*Vzdálenosti!$H$49-Vzdálenosti!$H$49*IF('Tabulky jízd'!Y$44&gt;0,"1","0")</f>
        <v>2962.25</v>
      </c>
      <c r="AA67" s="45">
        <f>2*'Tabulky jízd'!Z$44*Vzdálenosti!$H$49-Vzdálenosti!$H$49*IF('Tabulky jízd'!Z$44&gt;0,"1","0")</f>
        <v>0</v>
      </c>
      <c r="AB67" s="45">
        <f>2*'Tabulky jízd'!AA$44*Vzdálenosti!$H$49-Vzdálenosti!$H$49*IF('Tabulky jízd'!AA$44&gt;0,"1","0")</f>
        <v>0</v>
      </c>
      <c r="AC67" s="45">
        <f>2*'Tabulky jízd'!AB$44*Vzdálenosti!$H$49-Vzdálenosti!$H$49*IF('Tabulky jízd'!AB$44&gt;0,"1","0")</f>
        <v>0</v>
      </c>
      <c r="AD67" s="45">
        <f>2*'Tabulky jízd'!AC$44*Vzdálenosti!$H$49-Vzdálenosti!$H$49*IF('Tabulky jízd'!AC$44&gt;0,"1","0")</f>
        <v>522.75</v>
      </c>
      <c r="AE67" s="45">
        <f>2*'Tabulky jízd'!AD$44*Vzdálenosti!$H$49-Vzdálenosti!$H$49*IF('Tabulky jízd'!AD$44&gt;0,"1","0")</f>
        <v>4704.75</v>
      </c>
      <c r="AF67" s="45">
        <f>2*'Tabulky jízd'!AE$44*Vzdálenosti!$H$49-Vzdálenosti!$H$49*IF('Tabulky jízd'!AE$44&gt;0,"1","0")</f>
        <v>2265.25</v>
      </c>
      <c r="AG67" s="45">
        <f>2*'Tabulky jízd'!AF$44*Vzdálenosti!$H$49-Vzdálenosti!$H$49*IF('Tabulky jízd'!AF$44&gt;0,"1","0")</f>
        <v>0</v>
      </c>
      <c r="AH67" s="45">
        <f>2*'Tabulky jízd'!AG$44*Vzdálenosti!$H$49-Vzdálenosti!$H$49*IF('Tabulky jízd'!AG$44&gt;0,"1","0")</f>
        <v>0</v>
      </c>
      <c r="AI67" s="45">
        <f>2*'Tabulky jízd'!AH$44*Vzdálenosti!$H$49-Vzdálenosti!$H$49*IF('Tabulky jízd'!AH$44&gt;0,"1","0")</f>
        <v>871.25</v>
      </c>
      <c r="AJ67" s="45">
        <f>2*'Tabulky jízd'!AI$44*Vzdálenosti!$H$49-Vzdálenosti!$H$49*IF('Tabulky jízd'!AI$44&gt;0,"1","0")</f>
        <v>2265.25</v>
      </c>
      <c r="AK67" s="45">
        <f>2*'Tabulky jízd'!AJ$44*Vzdálenosti!$H$49-Vzdálenosti!$H$49*IF('Tabulky jízd'!AJ$44&gt;0,"1","0")</f>
        <v>2265.25</v>
      </c>
      <c r="AL67" s="45">
        <f>2*'Tabulky jízd'!AK$44*Vzdálenosti!$H$49-Vzdálenosti!$H$49*IF('Tabulky jízd'!AK$44&gt;0,"1","0")</f>
        <v>2962.25</v>
      </c>
      <c r="AM67" s="45">
        <f>2*'Tabulky jízd'!AL$44*Vzdálenosti!$H$49-Vzdálenosti!$H$49*IF('Tabulky jízd'!AL$44&gt;0,"1","0")</f>
        <v>2613.75</v>
      </c>
      <c r="AN67" s="45">
        <f>2*'Tabulky jízd'!AM$44*Vzdálenosti!$H$49-Vzdálenosti!$H$49*IF('Tabulky jízd'!AM$44&gt;0,"1","0")</f>
        <v>3310.75</v>
      </c>
      <c r="AO67" s="45">
        <f>2*'Tabulky jízd'!AN$44*Vzdálenosti!$H$49-Vzdálenosti!$H$49*IF('Tabulky jízd'!AN$44&gt;0,"1","0")</f>
        <v>1219.75</v>
      </c>
      <c r="AP67" s="45">
        <f>2*'Tabulky jízd'!AO$44*Vzdálenosti!$H$49-Vzdálenosti!$H$49*IF('Tabulky jízd'!AO$44&gt;0,"1","0")</f>
        <v>522.75</v>
      </c>
      <c r="AQ67" s="45">
        <f>2*'Tabulky jízd'!AP$44*Vzdálenosti!$H$49-Vzdálenosti!$H$49*IF('Tabulky jízd'!AP$44&gt;0,"1","0")</f>
        <v>5053.25</v>
      </c>
      <c r="AR67" s="45">
        <f>2*'Tabulky jízd'!AQ$44*Vzdálenosti!$H$49-Vzdálenosti!$H$49*IF('Tabulky jízd'!AQ$44&gt;0,"1","0")</f>
        <v>8886.75</v>
      </c>
      <c r="AS67" s="45">
        <f>2*'Tabulky jízd'!AR$44*Vzdálenosti!$H$49-Vzdálenosti!$H$49*IF('Tabulky jízd'!AR$44&gt;0,"1","0")</f>
        <v>7492.75</v>
      </c>
      <c r="AT67" s="45">
        <f>2*'Tabulky jízd'!AS$44*Vzdálenosti!$H$49-Vzdálenosti!$H$49*IF('Tabulky jízd'!AS$44&gt;0,"1","0")</f>
        <v>3659.25</v>
      </c>
      <c r="AU67" s="45">
        <f>2*'Tabulky jízd'!AT$44*Vzdálenosti!$H$49-Vzdálenosti!$H$49*IF('Tabulky jízd'!AT$44&gt;0,"1","0")</f>
        <v>0</v>
      </c>
      <c r="AV67" s="45">
        <f>2*'Tabulky jízd'!AU$44*Vzdálenosti!$H$49-Vzdálenosti!$H$49*IF('Tabulky jízd'!AU$44&gt;0,"1","0")</f>
        <v>0</v>
      </c>
      <c r="AW67" s="45">
        <f>2*'Tabulky jízd'!AV$44*Vzdálenosti!$H$49-Vzdálenosti!$H$49*IF('Tabulky jízd'!AV$44&gt;0,"1","0")</f>
        <v>3310.75</v>
      </c>
      <c r="AX67" s="45">
        <f>2*'Tabulky jízd'!AW$44*Vzdálenosti!$H$49-Vzdálenosti!$H$49*IF('Tabulky jízd'!AW$44&gt;0,"1","0")</f>
        <v>4007.75</v>
      </c>
      <c r="AY67" s="45">
        <f>2*'Tabulky jízd'!AX$44*Vzdálenosti!$H$49-Vzdálenosti!$H$49*IF('Tabulky jízd'!AX$44&gt;0,"1","0")</f>
        <v>4704.75</v>
      </c>
      <c r="AZ67" s="45">
        <f>2*'Tabulky jízd'!AY$44*Vzdálenosti!$H$49-Vzdálenosti!$H$49*IF('Tabulky jízd'!AY$44&gt;0,"1","0")</f>
        <v>1916.75</v>
      </c>
      <c r="BA67" s="45">
        <f>2*'Tabulky jízd'!AZ$44*Vzdálenosti!$H$49-Vzdálenosti!$H$49*IF('Tabulky jízd'!AZ$44&gt;0,"1","0")</f>
        <v>0</v>
      </c>
      <c r="BB67" s="45">
        <f>2*'Tabulky jízd'!BA$44*Vzdálenosti!$H$49-Vzdálenosti!$H$49*IF('Tabulky jízd'!BA$44&gt;0,"1","0")</f>
        <v>522.75</v>
      </c>
      <c r="BC67" s="45">
        <f>2*'Tabulky jízd'!BB$44*Vzdálenosti!$H$49-Vzdálenosti!$H$49*IF('Tabulky jízd'!BB$44&gt;0,"1","0")</f>
        <v>4704.75</v>
      </c>
      <c r="BD67" s="45">
        <f>2*'Tabulky jízd'!BC$44*Vzdálenosti!$H$49-Vzdálenosti!$H$49*IF('Tabulky jízd'!BC$44&gt;0,"1","0")</f>
        <v>5053.25</v>
      </c>
      <c r="BE67" s="45">
        <f>2*'Tabulky jízd'!BD$44*Vzdálenosti!$H$49-Vzdálenosti!$H$49*IF('Tabulky jízd'!BD$44&gt;0,"1","0")</f>
        <v>3659.25</v>
      </c>
      <c r="BF67" s="45">
        <f>2*'Tabulky jízd'!BE$44*Vzdálenosti!$H$49-Vzdálenosti!$H$49*IF('Tabulky jízd'!BE$44&gt;0,"1","0")</f>
        <v>8189.75</v>
      </c>
      <c r="BG67" s="45">
        <f>2*'Tabulky jízd'!BF$44*Vzdálenosti!$H$49-Vzdálenosti!$H$49*IF('Tabulky jízd'!BF$44&gt;0,"1","0")</f>
        <v>8189.75</v>
      </c>
      <c r="BH67" s="45">
        <f>2*'Tabulky jízd'!BG$44*Vzdálenosti!$H$49-Vzdálenosti!$H$49*IF('Tabulky jízd'!BG$44&gt;0,"1","0")</f>
        <v>4356.25</v>
      </c>
      <c r="BI67" s="45">
        <f>2*'Tabulky jízd'!BH$44*Vzdálenosti!$H$49-Vzdálenosti!$H$49*IF('Tabulky jízd'!BH$44&gt;0,"1","0")</f>
        <v>1916.75</v>
      </c>
      <c r="BJ67" s="45">
        <f>2*'Tabulky jízd'!BI$44*Vzdálenosti!$H$49-Vzdálenosti!$H$49*IF('Tabulky jízd'!BI$44&gt;0,"1","0")</f>
        <v>2613.75</v>
      </c>
      <c r="BK67" s="45">
        <f>2*'Tabulky jízd'!BJ$44*Vzdálenosti!$H$49-Vzdálenosti!$H$49*IF('Tabulky jízd'!BJ$44&gt;0,"1","0")</f>
        <v>2265.25</v>
      </c>
      <c r="BL67" s="45">
        <f>2*'Tabulky jízd'!BK$44*Vzdálenosti!$H$49-Vzdálenosti!$H$49*IF('Tabulky jízd'!BK$44&gt;0,"1","0")</f>
        <v>3310.75</v>
      </c>
      <c r="BM67" s="45">
        <f>2*'Tabulky jízd'!BL$44*Vzdálenosti!$H$49-Vzdálenosti!$H$49*IF('Tabulky jízd'!BL$44&gt;0,"1","0")</f>
        <v>2962.25</v>
      </c>
      <c r="BN67" s="45">
        <f>2*'Tabulky jízd'!BM$44*Vzdálenosti!$H$49-Vzdálenosti!$H$49*IF('Tabulky jízd'!BM$44&gt;0,"1","0")</f>
        <v>2265.25</v>
      </c>
      <c r="BO67" s="45">
        <f>2*'Tabulky jízd'!BN$44*Vzdálenosti!$H$49-Vzdálenosti!$H$49*IF('Tabulky jízd'!BN$44&gt;0,"1","0")</f>
        <v>2265.25</v>
      </c>
      <c r="BP67" s="45">
        <f>2*'Tabulky jízd'!BO$44*Vzdálenosti!$H$49-Vzdálenosti!$H$49*IF('Tabulky jízd'!BO$44&gt;0,"1","0")</f>
        <v>522.75</v>
      </c>
      <c r="BQ67" s="45">
        <f>2*'Tabulky jízd'!BP$44*Vzdálenosti!$H$49-Vzdálenosti!$H$49*IF('Tabulky jízd'!BP$44&gt;0,"1","0")</f>
        <v>0</v>
      </c>
      <c r="BR67" s="45">
        <f>2*'Tabulky jízd'!BQ$44*Vzdálenosti!$H$49-Vzdálenosti!$H$49*IF('Tabulky jízd'!BQ$44&gt;0,"1","0")</f>
        <v>1568.25</v>
      </c>
      <c r="BS67" s="45">
        <f>2*'Tabulky jízd'!BR$44*Vzdálenosti!$H$49-Vzdálenosti!$H$49*IF('Tabulky jízd'!BR$44&gt;0,"1","0")</f>
        <v>3659.25</v>
      </c>
      <c r="BT67" s="45">
        <f>2*'Tabulky jízd'!BS$44*Vzdálenosti!$H$49-Vzdálenosti!$H$49*IF('Tabulky jízd'!BS$44&gt;0,"1","0")</f>
        <v>2962.25</v>
      </c>
      <c r="BU67" s="45">
        <f>2*'Tabulky jízd'!BT$44*Vzdálenosti!$H$49-Vzdálenosti!$H$49*IF('Tabulky jízd'!BT$44&gt;0,"1","0")</f>
        <v>0</v>
      </c>
      <c r="BV67" s="45">
        <f>2*'Tabulky jízd'!BU$44*Vzdálenosti!$H$49-Vzdálenosti!$H$49*IF('Tabulky jízd'!BU$44&gt;0,"1","0")</f>
        <v>871.25</v>
      </c>
      <c r="BW67" s="45">
        <f>2*'Tabulky jízd'!BV$44*Vzdálenosti!$H$49-Vzdálenosti!$H$49*IF('Tabulky jízd'!BV$44&gt;0,"1","0")</f>
        <v>3659.25</v>
      </c>
      <c r="BX67" s="45">
        <f>2*'Tabulky jízd'!BW$44*Vzdálenosti!$H$49-Vzdálenosti!$H$49*IF('Tabulky jízd'!BW$44&gt;0,"1","0")</f>
        <v>4704.75</v>
      </c>
      <c r="BY67" s="45">
        <f>2*'Tabulky jízd'!BX$44*Vzdálenosti!$H$49-Vzdálenosti!$H$49*IF('Tabulky jízd'!BX$44&gt;0,"1","0")</f>
        <v>5750.25</v>
      </c>
      <c r="BZ67" s="45">
        <f>2*'Tabulky jízd'!BY$44*Vzdálenosti!$H$49-Vzdálenosti!$H$49*IF('Tabulky jízd'!BY$44&gt;0,"1","0")</f>
        <v>3659.25</v>
      </c>
      <c r="CA67" s="45">
        <f>2*'Tabulky jízd'!BZ$44*Vzdálenosti!$H$49-Vzdálenosti!$H$49*IF('Tabulky jízd'!BZ$44&gt;0,"1","0")</f>
        <v>9932.25</v>
      </c>
      <c r="CB67" s="45">
        <f>2*'Tabulky jízd'!CA$44*Vzdálenosti!$H$49-Vzdálenosti!$H$49*IF('Tabulky jízd'!CA$44&gt;0,"1","0")</f>
        <v>6098.75</v>
      </c>
      <c r="CC67" s="45">
        <f>2*'Tabulky jízd'!CB$44*Vzdálenosti!$H$49-Vzdálenosti!$H$49*IF('Tabulky jízd'!CB$44&gt;0,"1","0")</f>
        <v>2265.25</v>
      </c>
      <c r="CD67" s="45">
        <f>2*'Tabulky jízd'!CC$44*Vzdálenosti!$H$49-Vzdálenosti!$H$49*IF('Tabulky jízd'!CC$44&gt;0,"1","0")</f>
        <v>8886.75</v>
      </c>
      <c r="CE67" s="45">
        <f>2*'Tabulky jízd'!CD$44*Vzdálenosti!$H$49-Vzdálenosti!$H$49*IF('Tabulky jízd'!CD$44&gt;0,"1","0")</f>
        <v>8886.75</v>
      </c>
      <c r="CF67" s="45">
        <f>2*'Tabulky jízd'!CE$44*Vzdálenosti!$H$49-Vzdálenosti!$H$49*IF('Tabulky jízd'!CE$44&gt;0,"1","0")</f>
        <v>0</v>
      </c>
      <c r="CG67" s="45">
        <f>2*'Tabulky jízd'!CF$44*Vzdálenosti!$H$49-Vzdálenosti!$H$49*IF('Tabulky jízd'!CF$44&gt;0,"1","0")</f>
        <v>0</v>
      </c>
      <c r="CH67" s="45">
        <f>2*'Tabulky jízd'!CG$44*Vzdálenosti!$H$49-Vzdálenosti!$H$49*IF('Tabulky jízd'!CG$44&gt;0,"1","0")</f>
        <v>1916.75</v>
      </c>
      <c r="CI67" s="45">
        <f>2*'Tabulky jízd'!CH$44*Vzdálenosti!$H$49-Vzdálenosti!$H$49*IF('Tabulky jízd'!CH$44&gt;0,"1","0")</f>
        <v>2613.75</v>
      </c>
      <c r="CJ67" s="45">
        <f>2*'Tabulky jízd'!CI$44*Vzdálenosti!$H$49-Vzdálenosti!$H$49*IF('Tabulky jízd'!CI$44&gt;0,"1","0")</f>
        <v>2962.25</v>
      </c>
      <c r="CK67" s="45">
        <f>2*'Tabulky jízd'!CJ$44*Vzdálenosti!$H$49-Vzdálenosti!$H$49*IF('Tabulky jízd'!CJ$44&gt;0,"1","0")</f>
        <v>2613.75</v>
      </c>
      <c r="CL67" s="45">
        <f>2*'Tabulky jízd'!CK$44*Vzdálenosti!$H$49-Vzdálenosti!$H$49*IF('Tabulky jízd'!CK$44&gt;0,"1","0")</f>
        <v>2962.25</v>
      </c>
      <c r="CM67" s="45">
        <f>2*'Tabulky jízd'!CL$44*Vzdálenosti!$H$49-Vzdálenosti!$H$49*IF('Tabulky jízd'!CL$44&gt;0,"1","0")</f>
        <v>0</v>
      </c>
      <c r="CN67" s="45">
        <f>2*'Tabulky jízd'!CM$44*Vzdálenosti!$H$49-Vzdálenosti!$H$49*IF('Tabulky jízd'!CM$44&gt;0,"1","0")</f>
        <v>0</v>
      </c>
      <c r="CO67" s="45">
        <f>2*'Tabulky jízd'!CN$44*Vzdálenosti!$H$49-Vzdálenosti!$H$49*IF('Tabulky jízd'!CN$44&gt;0,"1","0")</f>
        <v>0</v>
      </c>
      <c r="CP67" s="45">
        <f>2*'Tabulky jízd'!CO$44*Vzdálenosti!$H$49-Vzdálenosti!$H$49*IF('Tabulky jízd'!CO$44&gt;0,"1","0")</f>
        <v>1219.75</v>
      </c>
      <c r="CQ67" s="45">
        <f>2*'Tabulky jízd'!CP$44*Vzdálenosti!$H$49-Vzdálenosti!$H$49*IF('Tabulky jízd'!CP$44&gt;0,"1","0")</f>
        <v>0</v>
      </c>
      <c r="CR67" s="45">
        <f>2*'Tabulky jízd'!CQ$44*Vzdálenosti!$H$49-Vzdálenosti!$H$49*IF('Tabulky jízd'!CQ$44&gt;0,"1","0")</f>
        <v>0</v>
      </c>
      <c r="CS67" s="45">
        <f>2*'Tabulky jízd'!CR$44*Vzdálenosti!$H$49-Vzdálenosti!$H$49*IF('Tabulky jízd'!CR$44&gt;0,"1","0")</f>
        <v>174.25</v>
      </c>
      <c r="CT67" s="45">
        <f>2*'Tabulky jízd'!CS$44*Vzdálenosti!$H$49-Vzdálenosti!$H$49*IF('Tabulky jízd'!CS$44&gt;0,"1","0")</f>
        <v>0</v>
      </c>
      <c r="CU67" s="45">
        <f>2*'Tabulky jízd'!CT$44*Vzdálenosti!$H$49-Vzdálenosti!$H$49*IF('Tabulky jízd'!CT$44&gt;0,"1","0")</f>
        <v>4356.25</v>
      </c>
      <c r="CV67" s="45">
        <f>2*'Tabulky jízd'!CU$44*Vzdálenosti!$H$49-Vzdálenosti!$H$49*IF('Tabulky jízd'!CU$44&gt;0,"1","0")</f>
        <v>5053.25</v>
      </c>
      <c r="CW67" s="45">
        <f>2*'Tabulky jízd'!CV$44*Vzdálenosti!$H$49-Vzdálenosti!$H$49*IF('Tabulky jízd'!CV$44&gt;0,"1","0")</f>
        <v>5750.25</v>
      </c>
      <c r="CX67" s="47">
        <f t="shared" si="13"/>
        <v>283853.25</v>
      </c>
      <c r="CY67" s="47" t="s">
        <v>64</v>
      </c>
      <c r="CZ67" s="28">
        <f>'Rozdělení skladu P'!D36</f>
        <v>34.450549450549453</v>
      </c>
      <c r="DA67" s="79">
        <f t="shared" si="14"/>
        <v>97789.004258241752</v>
      </c>
      <c r="DB67" s="224">
        <f>SUM(DA67:DA68)</f>
        <v>249523.46233516483</v>
      </c>
    </row>
    <row r="68" spans="1:106" s="15" customFormat="1" x14ac:dyDescent="0.25">
      <c r="A68" s="19"/>
      <c r="B68" s="45" t="s">
        <v>4</v>
      </c>
      <c r="C68" s="45" t="s">
        <v>70</v>
      </c>
      <c r="D68" s="235"/>
      <c r="E68" s="45" t="s">
        <v>60</v>
      </c>
      <c r="F68" s="47">
        <v>3</v>
      </c>
      <c r="G68" s="47"/>
      <c r="H68" s="47"/>
      <c r="I68" s="45">
        <f>2*'Tabulky jízd'!H$44*Vzdálenosti!$I$49-Vzdálenosti!$I$49*IF('Tabulky jízd'!H$44&gt;0,"1","0")</f>
        <v>0</v>
      </c>
      <c r="J68" s="45">
        <f>2*'Tabulky jízd'!I$44*Vzdálenosti!$I$49-Vzdálenosti!$I$49*IF('Tabulky jízd'!I$44&gt;0,"1","0")</f>
        <v>0</v>
      </c>
      <c r="K68" s="45">
        <f>2*'Tabulky jízd'!J$44*Vzdálenosti!$I$49-Vzdálenosti!$I$49*IF('Tabulky jízd'!J$44&gt;0,"1","0")</f>
        <v>426.29999999999995</v>
      </c>
      <c r="L68" s="45">
        <f>2*'Tabulky jízd'!K$44*Vzdálenosti!$I$49-Vzdálenosti!$I$49*IF('Tabulky jízd'!K$44&gt;0,"1","0")</f>
        <v>4689.2999999999993</v>
      </c>
      <c r="M68" s="45">
        <f>2*'Tabulky jízd'!L$44*Vzdálenosti!$I$49-Vzdálenosti!$I$49*IF('Tabulky jízd'!L$44&gt;0,"1","0")</f>
        <v>4405.0999999999995</v>
      </c>
      <c r="N68" s="45">
        <f>2*'Tabulky jízd'!M$44*Vzdálenosti!$I$49-Vzdálenosti!$I$49*IF('Tabulky jízd'!M$44&gt;0,"1","0")</f>
        <v>1847.3</v>
      </c>
      <c r="O68" s="45">
        <f>2*'Tabulky jízd'!N$44*Vzdálenosti!$I$49-Vzdálenosti!$I$49*IF('Tabulky jízd'!N$44&gt;0,"1","0")</f>
        <v>2984.1</v>
      </c>
      <c r="P68" s="45">
        <f>2*'Tabulky jízd'!O$44*Vzdálenosti!$I$49-Vzdálenosti!$I$49*IF('Tabulky jízd'!O$44&gt;0,"1","0")</f>
        <v>3268.2999999999997</v>
      </c>
      <c r="Q68" s="45">
        <f>2*'Tabulky jízd'!P$44*Vzdálenosti!$I$49-Vzdálenosti!$I$49*IF('Tabulky jízd'!P$44&gt;0,"1","0")</f>
        <v>3836.7</v>
      </c>
      <c r="R68" s="45">
        <f>2*'Tabulky jízd'!Q$44*Vzdálenosti!$I$49-Vzdálenosti!$I$49*IF('Tabulky jízd'!Q$44&gt;0,"1","0")</f>
        <v>7815.4999999999991</v>
      </c>
      <c r="S68" s="45">
        <f>2*'Tabulky jízd'!R$44*Vzdálenosti!$I$49-Vzdálenosti!$I$49*IF('Tabulky jízd'!R$44&gt;0,"1","0")</f>
        <v>7247.0999999999995</v>
      </c>
      <c r="T68" s="45">
        <f>2*'Tabulky jízd'!S$44*Vzdálenosti!$I$49-Vzdálenosti!$I$49*IF('Tabulky jízd'!S$44&gt;0,"1","0")</f>
        <v>2131.5</v>
      </c>
      <c r="U68" s="45">
        <f>2*'Tabulky jízd'!T$44*Vzdálenosti!$I$49-Vzdálenosti!$I$49*IF('Tabulky jízd'!T$44&gt;0,"1","0")</f>
        <v>4973.4999999999991</v>
      </c>
      <c r="V68" s="45">
        <f>2*'Tabulky jízd'!U$44*Vzdálenosti!$I$49-Vzdálenosti!$I$49*IF('Tabulky jízd'!U$44&gt;0,"1","0")</f>
        <v>5541.9</v>
      </c>
      <c r="W68" s="45">
        <f>2*'Tabulky jízd'!V$44*Vzdálenosti!$I$49-Vzdálenosti!$I$49*IF('Tabulky jízd'!V$44&gt;0,"1","0")</f>
        <v>6394.4999999999991</v>
      </c>
      <c r="X68" s="45">
        <f>2*'Tabulky jízd'!W$44*Vzdálenosti!$I$49-Vzdálenosti!$I$49*IF('Tabulky jízd'!W$44&gt;0,"1","0")</f>
        <v>2984.1</v>
      </c>
      <c r="Y68" s="45">
        <f>2*'Tabulky jízd'!X$44*Vzdálenosti!$I$49-Vzdálenosti!$I$49*IF('Tabulky jízd'!X$44&gt;0,"1","0")</f>
        <v>994.69999999999993</v>
      </c>
      <c r="Z68" s="45">
        <f>2*'Tabulky jízd'!Y$44*Vzdálenosti!$I$49-Vzdálenosti!$I$49*IF('Tabulky jízd'!Y$44&gt;0,"1","0")</f>
        <v>2415.6999999999998</v>
      </c>
      <c r="AA68" s="45">
        <f>2*'Tabulky jízd'!Z$44*Vzdálenosti!$I$49-Vzdálenosti!$I$49*IF('Tabulky jízd'!Z$44&gt;0,"1","0")</f>
        <v>0</v>
      </c>
      <c r="AB68" s="45">
        <f>2*'Tabulky jízd'!AA$44*Vzdálenosti!$I$49-Vzdálenosti!$I$49*IF('Tabulky jízd'!AA$44&gt;0,"1","0")</f>
        <v>0</v>
      </c>
      <c r="AC68" s="45">
        <f>2*'Tabulky jízd'!AB$44*Vzdálenosti!$I$49-Vzdálenosti!$I$49*IF('Tabulky jízd'!AB$44&gt;0,"1","0")</f>
        <v>0</v>
      </c>
      <c r="AD68" s="45">
        <f>2*'Tabulky jízd'!AC$44*Vzdálenosti!$I$49-Vzdálenosti!$I$49*IF('Tabulky jízd'!AC$44&gt;0,"1","0")</f>
        <v>426.29999999999995</v>
      </c>
      <c r="AE68" s="45">
        <f>2*'Tabulky jízd'!AD$44*Vzdálenosti!$I$49-Vzdálenosti!$I$49*IF('Tabulky jízd'!AD$44&gt;0,"1","0")</f>
        <v>3836.7</v>
      </c>
      <c r="AF68" s="45">
        <f>2*'Tabulky jízd'!AE$44*Vzdálenosti!$I$49-Vzdálenosti!$I$49*IF('Tabulky jízd'!AE$44&gt;0,"1","0")</f>
        <v>1847.3</v>
      </c>
      <c r="AG68" s="45">
        <f>2*'Tabulky jízd'!AF$44*Vzdálenosti!$I$49-Vzdálenosti!$I$49*IF('Tabulky jízd'!AF$44&gt;0,"1","0")</f>
        <v>0</v>
      </c>
      <c r="AH68" s="45">
        <f>2*'Tabulky jízd'!AG$44*Vzdálenosti!$I$49-Vzdálenosti!$I$49*IF('Tabulky jízd'!AG$44&gt;0,"1","0")</f>
        <v>0</v>
      </c>
      <c r="AI68" s="45">
        <f>2*'Tabulky jízd'!AH$44*Vzdálenosti!$I$49-Vzdálenosti!$I$49*IF('Tabulky jízd'!AH$44&gt;0,"1","0")</f>
        <v>710.49999999999989</v>
      </c>
      <c r="AJ68" s="45">
        <f>2*'Tabulky jízd'!AI$44*Vzdálenosti!$I$49-Vzdálenosti!$I$49*IF('Tabulky jízd'!AI$44&gt;0,"1","0")</f>
        <v>1847.3</v>
      </c>
      <c r="AK68" s="45">
        <f>2*'Tabulky jízd'!AJ$44*Vzdálenosti!$I$49-Vzdálenosti!$I$49*IF('Tabulky jízd'!AJ$44&gt;0,"1","0")</f>
        <v>1847.3</v>
      </c>
      <c r="AL68" s="45">
        <f>2*'Tabulky jízd'!AK$44*Vzdálenosti!$I$49-Vzdálenosti!$I$49*IF('Tabulky jízd'!AK$44&gt;0,"1","0")</f>
        <v>2415.6999999999998</v>
      </c>
      <c r="AM68" s="45">
        <f>2*'Tabulky jízd'!AL$44*Vzdálenosti!$I$49-Vzdálenosti!$I$49*IF('Tabulky jízd'!AL$44&gt;0,"1","0")</f>
        <v>2131.5</v>
      </c>
      <c r="AN68" s="45">
        <f>2*'Tabulky jízd'!AM$44*Vzdálenosti!$I$49-Vzdálenosti!$I$49*IF('Tabulky jízd'!AM$44&gt;0,"1","0")</f>
        <v>2699.9</v>
      </c>
      <c r="AO68" s="45">
        <f>2*'Tabulky jízd'!AN$44*Vzdálenosti!$I$49-Vzdálenosti!$I$49*IF('Tabulky jízd'!AN$44&gt;0,"1","0")</f>
        <v>994.69999999999993</v>
      </c>
      <c r="AP68" s="45">
        <f>2*'Tabulky jízd'!AO$44*Vzdálenosti!$I$49-Vzdálenosti!$I$49*IF('Tabulky jízd'!AO$44&gt;0,"1","0")</f>
        <v>426.29999999999995</v>
      </c>
      <c r="AQ68" s="45">
        <f>2*'Tabulky jízd'!AP$44*Vzdálenosti!$I$49-Vzdálenosti!$I$49*IF('Tabulky jízd'!AP$44&gt;0,"1","0")</f>
        <v>4120.8999999999996</v>
      </c>
      <c r="AR68" s="45">
        <f>2*'Tabulky jízd'!AQ$44*Vzdálenosti!$I$49-Vzdálenosti!$I$49*IF('Tabulky jízd'!AQ$44&gt;0,"1","0")</f>
        <v>7247.0999999999995</v>
      </c>
      <c r="AS68" s="45">
        <f>2*'Tabulky jízd'!AR$44*Vzdálenosti!$I$49-Vzdálenosti!$I$49*IF('Tabulky jízd'!AR$44&gt;0,"1","0")</f>
        <v>6110.2999999999993</v>
      </c>
      <c r="AT68" s="45">
        <f>2*'Tabulky jízd'!AS$44*Vzdálenosti!$I$49-Vzdálenosti!$I$49*IF('Tabulky jízd'!AS$44&gt;0,"1","0")</f>
        <v>2984.1</v>
      </c>
      <c r="AU68" s="45">
        <f>2*'Tabulky jízd'!AT$44*Vzdálenosti!$I$49-Vzdálenosti!$I$49*IF('Tabulky jízd'!AT$44&gt;0,"1","0")</f>
        <v>0</v>
      </c>
      <c r="AV68" s="45">
        <f>2*'Tabulky jízd'!AU$44*Vzdálenosti!$I$49-Vzdálenosti!$I$49*IF('Tabulky jízd'!AU$44&gt;0,"1","0")</f>
        <v>0</v>
      </c>
      <c r="AW68" s="45">
        <f>2*'Tabulky jízd'!AV$44*Vzdálenosti!$I$49-Vzdálenosti!$I$49*IF('Tabulky jízd'!AV$44&gt;0,"1","0")</f>
        <v>2699.9</v>
      </c>
      <c r="AX68" s="45">
        <f>2*'Tabulky jízd'!AW$44*Vzdálenosti!$I$49-Vzdálenosti!$I$49*IF('Tabulky jízd'!AW$44&gt;0,"1","0")</f>
        <v>3268.2999999999997</v>
      </c>
      <c r="AY68" s="45">
        <f>2*'Tabulky jízd'!AX$44*Vzdálenosti!$I$49-Vzdálenosti!$I$49*IF('Tabulky jízd'!AX$44&gt;0,"1","0")</f>
        <v>3836.7</v>
      </c>
      <c r="AZ68" s="45">
        <f>2*'Tabulky jízd'!AY$44*Vzdálenosti!$I$49-Vzdálenosti!$I$49*IF('Tabulky jízd'!AY$44&gt;0,"1","0")</f>
        <v>1563.1</v>
      </c>
      <c r="BA68" s="45">
        <f>2*'Tabulky jízd'!AZ$44*Vzdálenosti!$I$49-Vzdálenosti!$I$49*IF('Tabulky jízd'!AZ$44&gt;0,"1","0")</f>
        <v>0</v>
      </c>
      <c r="BB68" s="45">
        <f>2*'Tabulky jízd'!BA$44*Vzdálenosti!$I$49-Vzdálenosti!$I$49*IF('Tabulky jízd'!BA$44&gt;0,"1","0")</f>
        <v>426.29999999999995</v>
      </c>
      <c r="BC68" s="45">
        <f>2*'Tabulky jízd'!BB$44*Vzdálenosti!$I$49-Vzdálenosti!$I$49*IF('Tabulky jízd'!BB$44&gt;0,"1","0")</f>
        <v>3836.7</v>
      </c>
      <c r="BD68" s="45">
        <f>2*'Tabulky jízd'!BC$44*Vzdálenosti!$I$49-Vzdálenosti!$I$49*IF('Tabulky jízd'!BC$44&gt;0,"1","0")</f>
        <v>4120.8999999999996</v>
      </c>
      <c r="BE68" s="45">
        <f>2*'Tabulky jízd'!BD$44*Vzdálenosti!$I$49-Vzdálenosti!$I$49*IF('Tabulky jízd'!BD$44&gt;0,"1","0")</f>
        <v>2984.1</v>
      </c>
      <c r="BF68" s="45">
        <f>2*'Tabulky jízd'!BE$44*Vzdálenosti!$I$49-Vzdálenosti!$I$49*IF('Tabulky jízd'!BE$44&gt;0,"1","0")</f>
        <v>6678.6999999999989</v>
      </c>
      <c r="BG68" s="45">
        <f>2*'Tabulky jízd'!BF$44*Vzdálenosti!$I$49-Vzdálenosti!$I$49*IF('Tabulky jízd'!BF$44&gt;0,"1","0")</f>
        <v>6678.6999999999989</v>
      </c>
      <c r="BH68" s="45">
        <f>2*'Tabulky jízd'!BG$44*Vzdálenosti!$I$49-Vzdálenosti!$I$49*IF('Tabulky jízd'!BG$44&gt;0,"1","0")</f>
        <v>3552.5</v>
      </c>
      <c r="BI68" s="45">
        <f>2*'Tabulky jízd'!BH$44*Vzdálenosti!$I$49-Vzdálenosti!$I$49*IF('Tabulky jízd'!BH$44&gt;0,"1","0")</f>
        <v>1563.1</v>
      </c>
      <c r="BJ68" s="45">
        <f>2*'Tabulky jízd'!BI$44*Vzdálenosti!$I$49-Vzdálenosti!$I$49*IF('Tabulky jízd'!BI$44&gt;0,"1","0")</f>
        <v>2131.5</v>
      </c>
      <c r="BK68" s="45">
        <f>2*'Tabulky jízd'!BJ$44*Vzdálenosti!$I$49-Vzdálenosti!$I$49*IF('Tabulky jízd'!BJ$44&gt;0,"1","0")</f>
        <v>1847.3</v>
      </c>
      <c r="BL68" s="45">
        <f>2*'Tabulky jízd'!BK$44*Vzdálenosti!$I$49-Vzdálenosti!$I$49*IF('Tabulky jízd'!BK$44&gt;0,"1","0")</f>
        <v>2699.9</v>
      </c>
      <c r="BM68" s="45">
        <f>2*'Tabulky jízd'!BL$44*Vzdálenosti!$I$49-Vzdálenosti!$I$49*IF('Tabulky jízd'!BL$44&gt;0,"1","0")</f>
        <v>2415.6999999999998</v>
      </c>
      <c r="BN68" s="45">
        <f>2*'Tabulky jízd'!BM$44*Vzdálenosti!$I$49-Vzdálenosti!$I$49*IF('Tabulky jízd'!BM$44&gt;0,"1","0")</f>
        <v>1847.3</v>
      </c>
      <c r="BO68" s="45">
        <f>2*'Tabulky jízd'!BN$44*Vzdálenosti!$I$49-Vzdálenosti!$I$49*IF('Tabulky jízd'!BN$44&gt;0,"1","0")</f>
        <v>1847.3</v>
      </c>
      <c r="BP68" s="45">
        <f>2*'Tabulky jízd'!BO$44*Vzdálenosti!$I$49-Vzdálenosti!$I$49*IF('Tabulky jízd'!BO$44&gt;0,"1","0")</f>
        <v>426.29999999999995</v>
      </c>
      <c r="BQ68" s="45">
        <f>2*'Tabulky jízd'!BP$44*Vzdálenosti!$I$49-Vzdálenosti!$I$49*IF('Tabulky jízd'!BP$44&gt;0,"1","0")</f>
        <v>0</v>
      </c>
      <c r="BR68" s="45">
        <f>2*'Tabulky jízd'!BQ$44*Vzdálenosti!$I$49-Vzdálenosti!$I$49*IF('Tabulky jízd'!BQ$44&gt;0,"1","0")</f>
        <v>1278.9000000000001</v>
      </c>
      <c r="BS68" s="45">
        <f>2*'Tabulky jízd'!BR$44*Vzdálenosti!$I$49-Vzdálenosti!$I$49*IF('Tabulky jízd'!BR$44&gt;0,"1","0")</f>
        <v>2984.1</v>
      </c>
      <c r="BT68" s="45">
        <f>2*'Tabulky jízd'!BS$44*Vzdálenosti!$I$49-Vzdálenosti!$I$49*IF('Tabulky jízd'!BS$44&gt;0,"1","0")</f>
        <v>2415.6999999999998</v>
      </c>
      <c r="BU68" s="45">
        <f>2*'Tabulky jízd'!BT$44*Vzdálenosti!$I$49-Vzdálenosti!$I$49*IF('Tabulky jízd'!BT$44&gt;0,"1","0")</f>
        <v>0</v>
      </c>
      <c r="BV68" s="45">
        <f>2*'Tabulky jízd'!BU$44*Vzdálenosti!$I$49-Vzdálenosti!$I$49*IF('Tabulky jízd'!BU$44&gt;0,"1","0")</f>
        <v>710.49999999999989</v>
      </c>
      <c r="BW68" s="45">
        <f>2*'Tabulky jízd'!BV$44*Vzdálenosti!$I$49-Vzdálenosti!$I$49*IF('Tabulky jízd'!BV$44&gt;0,"1","0")</f>
        <v>2984.1</v>
      </c>
      <c r="BX68" s="45">
        <f>2*'Tabulky jízd'!BW$44*Vzdálenosti!$I$49-Vzdálenosti!$I$49*IF('Tabulky jízd'!BW$44&gt;0,"1","0")</f>
        <v>3836.7</v>
      </c>
      <c r="BY68" s="45">
        <f>2*'Tabulky jízd'!BX$44*Vzdálenosti!$I$49-Vzdálenosti!$I$49*IF('Tabulky jízd'!BX$44&gt;0,"1","0")</f>
        <v>4689.2999999999993</v>
      </c>
      <c r="BZ68" s="45">
        <f>2*'Tabulky jízd'!BY$44*Vzdálenosti!$I$49-Vzdálenosti!$I$49*IF('Tabulky jízd'!BY$44&gt;0,"1","0")</f>
        <v>2984.1</v>
      </c>
      <c r="CA68" s="45">
        <f>2*'Tabulky jízd'!BZ$44*Vzdálenosti!$I$49-Vzdálenosti!$I$49*IF('Tabulky jízd'!BZ$44&gt;0,"1","0")</f>
        <v>8099.6999999999989</v>
      </c>
      <c r="CB68" s="45">
        <f>2*'Tabulky jízd'!CA$44*Vzdálenosti!$I$49-Vzdálenosti!$I$49*IF('Tabulky jízd'!CA$44&gt;0,"1","0")</f>
        <v>4973.4999999999991</v>
      </c>
      <c r="CC68" s="45">
        <f>2*'Tabulky jízd'!CB$44*Vzdálenosti!$I$49-Vzdálenosti!$I$49*IF('Tabulky jízd'!CB$44&gt;0,"1","0")</f>
        <v>1847.3</v>
      </c>
      <c r="CD68" s="45">
        <f>2*'Tabulky jízd'!CC$44*Vzdálenosti!$I$49-Vzdálenosti!$I$49*IF('Tabulky jízd'!CC$44&gt;0,"1","0")</f>
        <v>7247.0999999999995</v>
      </c>
      <c r="CE68" s="45">
        <f>2*'Tabulky jízd'!CD$44*Vzdálenosti!$I$49-Vzdálenosti!$I$49*IF('Tabulky jízd'!CD$44&gt;0,"1","0")</f>
        <v>7247.0999999999995</v>
      </c>
      <c r="CF68" s="45">
        <f>2*'Tabulky jízd'!CE$44*Vzdálenosti!$I$49-Vzdálenosti!$I$49*IF('Tabulky jízd'!CE$44&gt;0,"1","0")</f>
        <v>0</v>
      </c>
      <c r="CG68" s="45">
        <f>2*'Tabulky jízd'!CF$44*Vzdálenosti!$I$49-Vzdálenosti!$I$49*IF('Tabulky jízd'!CF$44&gt;0,"1","0")</f>
        <v>0</v>
      </c>
      <c r="CH68" s="45">
        <f>2*'Tabulky jízd'!CG$44*Vzdálenosti!$I$49-Vzdálenosti!$I$49*IF('Tabulky jízd'!CG$44&gt;0,"1","0")</f>
        <v>1563.1</v>
      </c>
      <c r="CI68" s="45">
        <f>2*'Tabulky jízd'!CH$44*Vzdálenosti!$I$49-Vzdálenosti!$I$49*IF('Tabulky jízd'!CH$44&gt;0,"1","0")</f>
        <v>2131.5</v>
      </c>
      <c r="CJ68" s="45">
        <f>2*'Tabulky jízd'!CI$44*Vzdálenosti!$I$49-Vzdálenosti!$I$49*IF('Tabulky jízd'!CI$44&gt;0,"1","0")</f>
        <v>2415.6999999999998</v>
      </c>
      <c r="CK68" s="45">
        <f>2*'Tabulky jízd'!CJ$44*Vzdálenosti!$I$49-Vzdálenosti!$I$49*IF('Tabulky jízd'!CJ$44&gt;0,"1","0")</f>
        <v>2131.5</v>
      </c>
      <c r="CL68" s="45">
        <f>2*'Tabulky jízd'!CK$44*Vzdálenosti!$I$49-Vzdálenosti!$I$49*IF('Tabulky jízd'!CK$44&gt;0,"1","0")</f>
        <v>2415.6999999999998</v>
      </c>
      <c r="CM68" s="45">
        <f>2*'Tabulky jízd'!CL$44*Vzdálenosti!$I$49-Vzdálenosti!$I$49*IF('Tabulky jízd'!CL$44&gt;0,"1","0")</f>
        <v>0</v>
      </c>
      <c r="CN68" s="45">
        <f>2*'Tabulky jízd'!CM$44*Vzdálenosti!$I$49-Vzdálenosti!$I$49*IF('Tabulky jízd'!CM$44&gt;0,"1","0")</f>
        <v>0</v>
      </c>
      <c r="CO68" s="45">
        <f>2*'Tabulky jízd'!CN$44*Vzdálenosti!$I$49-Vzdálenosti!$I$49*IF('Tabulky jízd'!CN$44&gt;0,"1","0")</f>
        <v>0</v>
      </c>
      <c r="CP68" s="45">
        <f>2*'Tabulky jízd'!CO$44*Vzdálenosti!$I$49-Vzdálenosti!$I$49*IF('Tabulky jízd'!CO$44&gt;0,"1","0")</f>
        <v>994.69999999999993</v>
      </c>
      <c r="CQ68" s="45">
        <f>2*'Tabulky jízd'!CP$44*Vzdálenosti!$I$49-Vzdálenosti!$I$49*IF('Tabulky jízd'!CP$44&gt;0,"1","0")</f>
        <v>0</v>
      </c>
      <c r="CR68" s="45">
        <f>2*'Tabulky jízd'!CQ$44*Vzdálenosti!$I$49-Vzdálenosti!$I$49*IF('Tabulky jízd'!CQ$44&gt;0,"1","0")</f>
        <v>0</v>
      </c>
      <c r="CS68" s="45">
        <f>2*'Tabulky jízd'!CR$44*Vzdálenosti!$I$49-Vzdálenosti!$I$49*IF('Tabulky jízd'!CR$44&gt;0,"1","0")</f>
        <v>142.1</v>
      </c>
      <c r="CT68" s="45">
        <f>2*'Tabulky jízd'!CS$44*Vzdálenosti!$I$49-Vzdálenosti!$I$49*IF('Tabulky jízd'!CS$44&gt;0,"1","0")</f>
        <v>0</v>
      </c>
      <c r="CU68" s="45">
        <f>2*'Tabulky jízd'!CT$44*Vzdálenosti!$I$49-Vzdálenosti!$I$49*IF('Tabulky jízd'!CT$44&gt;0,"1","0")</f>
        <v>3552.5</v>
      </c>
      <c r="CV68" s="45">
        <f>2*'Tabulky jízd'!CU$44*Vzdálenosti!$I$49-Vzdálenosti!$I$49*IF('Tabulky jízd'!CU$44&gt;0,"1","0")</f>
        <v>4120.8999999999996</v>
      </c>
      <c r="CW68" s="45">
        <f>2*'Tabulky jízd'!CV$44*Vzdálenosti!$I$49-Vzdálenosti!$I$49*IF('Tabulky jízd'!CV$44&gt;0,"1","0")</f>
        <v>4689.2999999999993</v>
      </c>
      <c r="CX68" s="47">
        <f>SUM(I68:CW68)</f>
        <v>231480.90000000002</v>
      </c>
      <c r="CY68" s="47" t="s">
        <v>54</v>
      </c>
      <c r="CZ68" s="28">
        <f>'Rozdělení skladu P'!D35</f>
        <v>65.549450549450555</v>
      </c>
      <c r="DA68" s="79">
        <f t="shared" si="14"/>
        <v>151734.4580769231</v>
      </c>
      <c r="DB68" s="224"/>
    </row>
    <row r="69" spans="1:106" s="15" customFormat="1" x14ac:dyDescent="0.25">
      <c r="A69" s="19"/>
      <c r="B69" s="45" t="s">
        <v>56</v>
      </c>
      <c r="C69" s="45" t="s">
        <v>70</v>
      </c>
      <c r="D69" s="235"/>
      <c r="E69" s="45" t="s">
        <v>9</v>
      </c>
      <c r="F69" s="47">
        <v>3</v>
      </c>
      <c r="G69" s="47"/>
      <c r="H69" s="47"/>
      <c r="I69" s="45">
        <f>2*'Tabulky jízd'!H$45*Vzdálenosti!$H$50-Vzdálenosti!$H$50*IF('Tabulky jízd'!H$45&gt;0,"1","0")</f>
        <v>0</v>
      </c>
      <c r="J69" s="45">
        <f>2*'Tabulky jízd'!I$45*Vzdálenosti!$H$50-Vzdálenosti!$H$50*IF('Tabulky jízd'!I$45&gt;0,"1","0")</f>
        <v>0</v>
      </c>
      <c r="K69" s="45">
        <f>2*'Tabulky jízd'!J$45*Vzdálenosti!$H$50-Vzdálenosti!$H$50*IF('Tabulky jízd'!J$45&gt;0,"1","0")</f>
        <v>0</v>
      </c>
      <c r="L69" s="45">
        <f>2*'Tabulky jízd'!K$45*Vzdálenosti!$H$50-Vzdálenosti!$H$50*IF('Tabulky jízd'!K$45&gt;0,"1","0")</f>
        <v>0</v>
      </c>
      <c r="M69" s="45">
        <f>2*'Tabulky jízd'!L$45*Vzdálenosti!$H$50-Vzdálenosti!$H$50*IF('Tabulky jízd'!L$45&gt;0,"1","0")</f>
        <v>0</v>
      </c>
      <c r="N69" s="45">
        <f>2*'Tabulky jízd'!M$45*Vzdálenosti!$H$50-Vzdálenosti!$H$50*IF('Tabulky jízd'!M$45&gt;0,"1","0")</f>
        <v>0</v>
      </c>
      <c r="O69" s="45">
        <f>2*'Tabulky jízd'!N$45*Vzdálenosti!$H$50-Vzdálenosti!$H$50*IF('Tabulky jízd'!N$45&gt;0,"1","0")</f>
        <v>0</v>
      </c>
      <c r="P69" s="45">
        <f>2*'Tabulky jízd'!O$45*Vzdálenosti!$H$50-Vzdálenosti!$H$50*IF('Tabulky jízd'!O$45&gt;0,"1","0")</f>
        <v>0</v>
      </c>
      <c r="Q69" s="45">
        <f>2*'Tabulky jízd'!P$45*Vzdálenosti!$H$50-Vzdálenosti!$H$50*IF('Tabulky jízd'!P$45&gt;0,"1","0")</f>
        <v>1229.25</v>
      </c>
      <c r="R69" s="45">
        <f>2*'Tabulky jízd'!Q$45*Vzdálenosti!$H$50-Vzdálenosti!$H$50*IF('Tabulky jízd'!Q$45&gt;0,"1","0")</f>
        <v>0</v>
      </c>
      <c r="S69" s="45">
        <f>2*'Tabulky jízd'!R$45*Vzdálenosti!$H$50-Vzdálenosti!$H$50*IF('Tabulky jízd'!R$45&gt;0,"1","0")</f>
        <v>0</v>
      </c>
      <c r="T69" s="45">
        <f>2*'Tabulky jízd'!S$45*Vzdálenosti!$H$50-Vzdálenosti!$H$50*IF('Tabulky jízd'!S$45&gt;0,"1","0")</f>
        <v>0</v>
      </c>
      <c r="U69" s="45">
        <f>2*'Tabulky jízd'!T$45*Vzdálenosti!$H$50-Vzdálenosti!$H$50*IF('Tabulky jízd'!T$45&gt;0,"1","0")</f>
        <v>0</v>
      </c>
      <c r="V69" s="45">
        <f>2*'Tabulky jízd'!U$45*Vzdálenosti!$H$50-Vzdálenosti!$H$50*IF('Tabulky jízd'!U$45&gt;0,"1","0")</f>
        <v>0</v>
      </c>
      <c r="W69" s="45">
        <f>2*'Tabulky jízd'!V$45*Vzdálenosti!$H$50-Vzdálenosti!$H$50*IF('Tabulky jízd'!V$45&gt;0,"1","0")</f>
        <v>0</v>
      </c>
      <c r="X69" s="45">
        <f>2*'Tabulky jízd'!W$45*Vzdálenosti!$H$50-Vzdálenosti!$H$50*IF('Tabulky jízd'!W$45&gt;0,"1","0")</f>
        <v>0</v>
      </c>
      <c r="Y69" s="45">
        <f>2*'Tabulky jízd'!X$45*Vzdálenosti!$H$50-Vzdálenosti!$H$50*IF('Tabulky jízd'!X$45&gt;0,"1","0")</f>
        <v>0</v>
      </c>
      <c r="Z69" s="45">
        <f>2*'Tabulky jízd'!Y$45*Vzdálenosti!$H$50-Vzdálenosti!$H$50*IF('Tabulky jízd'!Y$45&gt;0,"1","0")</f>
        <v>0</v>
      </c>
      <c r="AA69" s="45">
        <f>2*'Tabulky jízd'!Z$45*Vzdálenosti!$H$50-Vzdálenosti!$H$50*IF('Tabulky jízd'!Z$45&gt;0,"1","0")</f>
        <v>0</v>
      </c>
      <c r="AB69" s="45">
        <f>2*'Tabulky jízd'!AA$45*Vzdálenosti!$H$50-Vzdálenosti!$H$50*IF('Tabulky jízd'!AA$45&gt;0,"1","0")</f>
        <v>0</v>
      </c>
      <c r="AC69" s="45">
        <f>2*'Tabulky jízd'!AB$45*Vzdálenosti!$H$50-Vzdálenosti!$H$50*IF('Tabulky jízd'!AB$45&gt;0,"1","0")</f>
        <v>0</v>
      </c>
      <c r="AD69" s="45">
        <f>2*'Tabulky jízd'!AC$45*Vzdálenosti!$H$50-Vzdálenosti!$H$50*IF('Tabulky jízd'!AC$45&gt;0,"1","0")</f>
        <v>0</v>
      </c>
      <c r="AE69" s="45">
        <f>2*'Tabulky jízd'!AD$45*Vzdálenosti!$H$50-Vzdálenosti!$H$50*IF('Tabulky jízd'!AD$45&gt;0,"1","0")</f>
        <v>0</v>
      </c>
      <c r="AF69" s="45">
        <f>2*'Tabulky jízd'!AE$45*Vzdálenosti!$H$50-Vzdálenosti!$H$50*IF('Tabulky jízd'!AE$45&gt;0,"1","0")</f>
        <v>0</v>
      </c>
      <c r="AG69" s="45">
        <f>2*'Tabulky jízd'!AF$45*Vzdálenosti!$H$50-Vzdálenosti!$H$50*IF('Tabulky jízd'!AF$45&gt;0,"1","0")</f>
        <v>0</v>
      </c>
      <c r="AH69" s="45">
        <f>2*'Tabulky jízd'!AG$45*Vzdálenosti!$H$50-Vzdálenosti!$H$50*IF('Tabulky jízd'!AG$45&gt;0,"1","0")</f>
        <v>0</v>
      </c>
      <c r="AI69" s="45">
        <f>2*'Tabulky jízd'!AH$45*Vzdálenosti!$H$50-Vzdálenosti!$H$50*IF('Tabulky jízd'!AH$45&gt;0,"1","0")</f>
        <v>0</v>
      </c>
      <c r="AJ69" s="45">
        <f>2*'Tabulky jízd'!AI$45*Vzdálenosti!$H$50-Vzdálenosti!$H$50*IF('Tabulky jízd'!AI$45&gt;0,"1","0")</f>
        <v>0</v>
      </c>
      <c r="AK69" s="45">
        <f>2*'Tabulky jízd'!AJ$45*Vzdálenosti!$H$50-Vzdálenosti!$H$50*IF('Tabulky jízd'!AJ$45&gt;0,"1","0")</f>
        <v>0</v>
      </c>
      <c r="AL69" s="45">
        <f>2*'Tabulky jízd'!AK$45*Vzdálenosti!$H$50-Vzdálenosti!$H$50*IF('Tabulky jízd'!AK$45&gt;0,"1","0")</f>
        <v>0</v>
      </c>
      <c r="AM69" s="45">
        <f>2*'Tabulky jízd'!AL$45*Vzdálenosti!$H$50-Vzdálenosti!$H$50*IF('Tabulky jízd'!AL$45&gt;0,"1","0")</f>
        <v>0</v>
      </c>
      <c r="AN69" s="45">
        <f>2*'Tabulky jízd'!AM$45*Vzdálenosti!$H$50-Vzdálenosti!$H$50*IF('Tabulky jízd'!AM$45&gt;0,"1","0")</f>
        <v>0</v>
      </c>
      <c r="AO69" s="45">
        <f>2*'Tabulky jízd'!AN$45*Vzdálenosti!$H$50-Vzdálenosti!$H$50*IF('Tabulky jízd'!AN$45&gt;0,"1","0")</f>
        <v>0</v>
      </c>
      <c r="AP69" s="45">
        <f>2*'Tabulky jízd'!AO$45*Vzdálenosti!$H$50-Vzdálenosti!$H$50*IF('Tabulky jízd'!AO$45&gt;0,"1","0")</f>
        <v>0</v>
      </c>
      <c r="AQ69" s="45">
        <f>2*'Tabulky jízd'!AP$45*Vzdálenosti!$H$50-Vzdálenosti!$H$50*IF('Tabulky jízd'!AP$45&gt;0,"1","0")</f>
        <v>0</v>
      </c>
      <c r="AR69" s="45">
        <f>2*'Tabulky jízd'!AQ$45*Vzdálenosti!$H$50-Vzdálenosti!$H$50*IF('Tabulky jízd'!AQ$45&gt;0,"1","0")</f>
        <v>0</v>
      </c>
      <c r="AS69" s="45">
        <f>2*'Tabulky jízd'!AR$45*Vzdálenosti!$H$50-Vzdálenosti!$H$50*IF('Tabulky jízd'!AR$45&gt;0,"1","0")</f>
        <v>0</v>
      </c>
      <c r="AT69" s="45">
        <f>2*'Tabulky jízd'!AS$45*Vzdálenosti!$H$50-Vzdálenosti!$H$50*IF('Tabulky jízd'!AS$45&gt;0,"1","0")</f>
        <v>0</v>
      </c>
      <c r="AU69" s="45">
        <f>2*'Tabulky jízd'!AT$45*Vzdálenosti!$H$50-Vzdálenosti!$H$50*IF('Tabulky jízd'!AT$45&gt;0,"1","0")</f>
        <v>0</v>
      </c>
      <c r="AV69" s="45">
        <f>2*'Tabulky jízd'!AU$45*Vzdálenosti!$H$50-Vzdálenosti!$H$50*IF('Tabulky jízd'!AU$45&gt;0,"1","0")</f>
        <v>0</v>
      </c>
      <c r="AW69" s="45">
        <f>2*'Tabulky jízd'!AV$45*Vzdálenosti!$H$50-Vzdálenosti!$H$50*IF('Tabulky jízd'!AV$45&gt;0,"1","0")</f>
        <v>0</v>
      </c>
      <c r="AX69" s="45">
        <f>2*'Tabulky jízd'!AW$45*Vzdálenosti!$H$50-Vzdálenosti!$H$50*IF('Tabulky jízd'!AW$45&gt;0,"1","0")</f>
        <v>0</v>
      </c>
      <c r="AY69" s="45">
        <f>2*'Tabulky jízd'!AX$45*Vzdálenosti!$H$50-Vzdálenosti!$H$50*IF('Tabulky jízd'!AX$45&gt;0,"1","0")</f>
        <v>0</v>
      </c>
      <c r="AZ69" s="45">
        <f>2*'Tabulky jízd'!AY$45*Vzdálenosti!$H$50-Vzdálenosti!$H$50*IF('Tabulky jízd'!AY$45&gt;0,"1","0")</f>
        <v>0</v>
      </c>
      <c r="BA69" s="45">
        <f>2*'Tabulky jízd'!AZ$45*Vzdálenosti!$H$50-Vzdálenosti!$H$50*IF('Tabulky jízd'!AZ$45&gt;0,"1","0")</f>
        <v>0</v>
      </c>
      <c r="BB69" s="45">
        <f>2*'Tabulky jízd'!BA$45*Vzdálenosti!$H$50-Vzdálenosti!$H$50*IF('Tabulky jízd'!BA$45&gt;0,"1","0")</f>
        <v>0</v>
      </c>
      <c r="BC69" s="45">
        <f>2*'Tabulky jízd'!BB$45*Vzdálenosti!$H$50-Vzdálenosti!$H$50*IF('Tabulky jízd'!BB$45&gt;0,"1","0")</f>
        <v>0</v>
      </c>
      <c r="BD69" s="45">
        <f>2*'Tabulky jízd'!BC$45*Vzdálenosti!$H$50-Vzdálenosti!$H$50*IF('Tabulky jízd'!BC$45&gt;0,"1","0")</f>
        <v>0</v>
      </c>
      <c r="BE69" s="45">
        <f>2*'Tabulky jízd'!BD$45*Vzdálenosti!$H$50-Vzdálenosti!$H$50*IF('Tabulky jízd'!BD$45&gt;0,"1","0")</f>
        <v>0</v>
      </c>
      <c r="BF69" s="45">
        <f>2*'Tabulky jízd'!BE$45*Vzdálenosti!$H$50-Vzdálenosti!$H$50*IF('Tabulky jízd'!BE$45&gt;0,"1","0")</f>
        <v>0</v>
      </c>
      <c r="BG69" s="45">
        <f>2*'Tabulky jízd'!BF$45*Vzdálenosti!$H$50-Vzdálenosti!$H$50*IF('Tabulky jízd'!BF$45&gt;0,"1","0")</f>
        <v>0</v>
      </c>
      <c r="BH69" s="45">
        <f>2*'Tabulky jízd'!BG$45*Vzdálenosti!$H$50-Vzdálenosti!$H$50*IF('Tabulky jízd'!BG$45&gt;0,"1","0")</f>
        <v>0</v>
      </c>
      <c r="BI69" s="45">
        <f>2*'Tabulky jízd'!BH$45*Vzdálenosti!$H$50-Vzdálenosti!$H$50*IF('Tabulky jízd'!BH$45&gt;0,"1","0")</f>
        <v>0</v>
      </c>
      <c r="BJ69" s="45">
        <f>2*'Tabulky jízd'!BI$45*Vzdálenosti!$H$50-Vzdálenosti!$H$50*IF('Tabulky jízd'!BI$45&gt;0,"1","0")</f>
        <v>0</v>
      </c>
      <c r="BK69" s="45">
        <f>2*'Tabulky jízd'!BJ$45*Vzdálenosti!$H$50-Vzdálenosti!$H$50*IF('Tabulky jízd'!BJ$45&gt;0,"1","0")</f>
        <v>0</v>
      </c>
      <c r="BL69" s="45">
        <f>2*'Tabulky jízd'!BK$45*Vzdálenosti!$H$50-Vzdálenosti!$H$50*IF('Tabulky jízd'!BK$45&gt;0,"1","0")</f>
        <v>0</v>
      </c>
      <c r="BM69" s="45">
        <f>2*'Tabulky jízd'!BL$45*Vzdálenosti!$H$50-Vzdálenosti!$H$50*IF('Tabulky jízd'!BL$45&gt;0,"1","0")</f>
        <v>0</v>
      </c>
      <c r="BN69" s="45">
        <f>2*'Tabulky jízd'!BM$45*Vzdálenosti!$H$50-Vzdálenosti!$H$50*IF('Tabulky jízd'!BM$45&gt;0,"1","0")</f>
        <v>0</v>
      </c>
      <c r="BO69" s="45">
        <f>2*'Tabulky jízd'!BN$45*Vzdálenosti!$H$50-Vzdálenosti!$H$50*IF('Tabulky jízd'!BN$45&gt;0,"1","0")</f>
        <v>0</v>
      </c>
      <c r="BP69" s="45">
        <f>2*'Tabulky jízd'!BO$45*Vzdálenosti!$H$50-Vzdálenosti!$H$50*IF('Tabulky jízd'!BO$45&gt;0,"1","0")</f>
        <v>0</v>
      </c>
      <c r="BQ69" s="45">
        <f>2*'Tabulky jízd'!BP$45*Vzdálenosti!$H$50-Vzdálenosti!$H$50*IF('Tabulky jízd'!BP$45&gt;0,"1","0")</f>
        <v>0</v>
      </c>
      <c r="BR69" s="45">
        <f>2*'Tabulky jízd'!BQ$45*Vzdálenosti!$H$50-Vzdálenosti!$H$50*IF('Tabulky jízd'!BQ$45&gt;0,"1","0")</f>
        <v>0</v>
      </c>
      <c r="BS69" s="45">
        <f>2*'Tabulky jízd'!BR$45*Vzdálenosti!$H$50-Vzdálenosti!$H$50*IF('Tabulky jízd'!BR$45&gt;0,"1","0")</f>
        <v>0</v>
      </c>
      <c r="BT69" s="45">
        <f>2*'Tabulky jízd'!BS$45*Vzdálenosti!$H$50-Vzdálenosti!$H$50*IF('Tabulky jízd'!BS$45&gt;0,"1","0")</f>
        <v>0</v>
      </c>
      <c r="BU69" s="45">
        <f>2*'Tabulky jízd'!BT$45*Vzdálenosti!$H$50-Vzdálenosti!$H$50*IF('Tabulky jízd'!BT$45&gt;0,"1","0")</f>
        <v>0</v>
      </c>
      <c r="BV69" s="45">
        <f>2*'Tabulky jízd'!BU$45*Vzdálenosti!$H$50-Vzdálenosti!$H$50*IF('Tabulky jízd'!BU$45&gt;0,"1","0")</f>
        <v>0</v>
      </c>
      <c r="BW69" s="45">
        <f>2*'Tabulky jízd'!BV$45*Vzdálenosti!$H$50-Vzdálenosti!$H$50*IF('Tabulky jízd'!BV$45&gt;0,"1","0")</f>
        <v>0</v>
      </c>
      <c r="BX69" s="45">
        <f>2*'Tabulky jízd'!BW$45*Vzdálenosti!$H$50-Vzdálenosti!$H$50*IF('Tabulky jízd'!BW$45&gt;0,"1","0")</f>
        <v>0</v>
      </c>
      <c r="BY69" s="45">
        <f>2*'Tabulky jízd'!BX$45*Vzdálenosti!$H$50-Vzdálenosti!$H$50*IF('Tabulky jízd'!BX$45&gt;0,"1","0")</f>
        <v>0</v>
      </c>
      <c r="BZ69" s="45">
        <f>2*'Tabulky jízd'!BY$45*Vzdálenosti!$H$50-Vzdálenosti!$H$50*IF('Tabulky jízd'!BY$45&gt;0,"1","0")</f>
        <v>0</v>
      </c>
      <c r="CA69" s="45">
        <f>2*'Tabulky jízd'!BZ$45*Vzdálenosti!$H$50-Vzdálenosti!$H$50*IF('Tabulky jízd'!BZ$45&gt;0,"1","0")</f>
        <v>0</v>
      </c>
      <c r="CB69" s="45">
        <f>2*'Tabulky jízd'!CA$45*Vzdálenosti!$H$50-Vzdálenosti!$H$50*IF('Tabulky jízd'!CA$45&gt;0,"1","0")</f>
        <v>0</v>
      </c>
      <c r="CC69" s="45">
        <f>2*'Tabulky jízd'!CB$45*Vzdálenosti!$H$50-Vzdálenosti!$H$50*IF('Tabulky jízd'!CB$45&gt;0,"1","0")</f>
        <v>0</v>
      </c>
      <c r="CD69" s="45">
        <f>2*'Tabulky jízd'!CC$45*Vzdálenosti!$H$50-Vzdálenosti!$H$50*IF('Tabulky jízd'!CC$45&gt;0,"1","0")</f>
        <v>0</v>
      </c>
      <c r="CE69" s="45">
        <f>2*'Tabulky jízd'!CD$45*Vzdálenosti!$H$50-Vzdálenosti!$H$50*IF('Tabulky jízd'!CD$45&gt;0,"1","0")</f>
        <v>0</v>
      </c>
      <c r="CF69" s="45">
        <f>2*'Tabulky jízd'!CE$45*Vzdálenosti!$H$50-Vzdálenosti!$H$50*IF('Tabulky jízd'!CE$45&gt;0,"1","0")</f>
        <v>0</v>
      </c>
      <c r="CG69" s="45">
        <f>2*'Tabulky jízd'!CF$45*Vzdálenosti!$H$50-Vzdálenosti!$H$50*IF('Tabulky jízd'!CF$45&gt;0,"1","0")</f>
        <v>0</v>
      </c>
      <c r="CH69" s="45">
        <f>2*'Tabulky jízd'!CG$45*Vzdálenosti!$H$50-Vzdálenosti!$H$50*IF('Tabulky jízd'!CG$45&gt;0,"1","0")</f>
        <v>0</v>
      </c>
      <c r="CI69" s="45">
        <f>2*'Tabulky jízd'!CH$45*Vzdálenosti!$H$50-Vzdálenosti!$H$50*IF('Tabulky jízd'!CH$45&gt;0,"1","0")</f>
        <v>0</v>
      </c>
      <c r="CJ69" s="45">
        <f>2*'Tabulky jízd'!CI$45*Vzdálenosti!$H$50-Vzdálenosti!$H$50*IF('Tabulky jízd'!CI$45&gt;0,"1","0")</f>
        <v>0</v>
      </c>
      <c r="CK69" s="45">
        <f>2*'Tabulky jízd'!CJ$45*Vzdálenosti!$H$50-Vzdálenosti!$H$50*IF('Tabulky jízd'!CJ$45&gt;0,"1","0")</f>
        <v>0</v>
      </c>
      <c r="CL69" s="45">
        <f>2*'Tabulky jízd'!CK$45*Vzdálenosti!$H$50-Vzdálenosti!$H$50*IF('Tabulky jízd'!CK$45&gt;0,"1","0")</f>
        <v>0</v>
      </c>
      <c r="CM69" s="45">
        <f>2*'Tabulky jízd'!CL$45*Vzdálenosti!$H$50-Vzdálenosti!$H$50*IF('Tabulky jízd'!CL$45&gt;0,"1","0")</f>
        <v>0</v>
      </c>
      <c r="CN69" s="45">
        <f>2*'Tabulky jízd'!CM$45*Vzdálenosti!$H$50-Vzdálenosti!$H$50*IF('Tabulky jízd'!CM$45&gt;0,"1","0")</f>
        <v>0</v>
      </c>
      <c r="CO69" s="45">
        <f>2*'Tabulky jízd'!CN$45*Vzdálenosti!$H$50-Vzdálenosti!$H$50*IF('Tabulky jízd'!CN$45&gt;0,"1","0")</f>
        <v>0</v>
      </c>
      <c r="CP69" s="45">
        <f>2*'Tabulky jízd'!CO$45*Vzdálenosti!$H$50-Vzdálenosti!$H$50*IF('Tabulky jízd'!CO$45&gt;0,"1","0")</f>
        <v>0</v>
      </c>
      <c r="CQ69" s="45">
        <f>2*'Tabulky jízd'!CP$45*Vzdálenosti!$H$50-Vzdálenosti!$H$50*IF('Tabulky jízd'!CP$45&gt;0,"1","0")</f>
        <v>0</v>
      </c>
      <c r="CR69" s="45">
        <f>2*'Tabulky jízd'!CQ$45*Vzdálenosti!$H$50-Vzdálenosti!$H$50*IF('Tabulky jízd'!CQ$45&gt;0,"1","0")</f>
        <v>0</v>
      </c>
      <c r="CS69" s="45">
        <f>2*'Tabulky jízd'!CR$45*Vzdálenosti!$H$50-Vzdálenosti!$H$50*IF('Tabulky jízd'!CR$45&gt;0,"1","0")</f>
        <v>0</v>
      </c>
      <c r="CT69" s="45">
        <f>2*'Tabulky jízd'!CS$45*Vzdálenosti!$H$50-Vzdálenosti!$H$50*IF('Tabulky jízd'!CS$45&gt;0,"1","0")</f>
        <v>0</v>
      </c>
      <c r="CU69" s="45">
        <f>2*'Tabulky jízd'!CT$45*Vzdálenosti!$H$50-Vzdálenosti!$H$50*IF('Tabulky jízd'!CT$45&gt;0,"1","0")</f>
        <v>0</v>
      </c>
      <c r="CV69" s="45">
        <f>2*'Tabulky jízd'!CU$45*Vzdálenosti!$H$50-Vzdálenosti!$H$50*IF('Tabulky jízd'!CU$45&gt;0,"1","0")</f>
        <v>0</v>
      </c>
      <c r="CW69" s="45">
        <f>2*'Tabulky jízd'!CV$45*Vzdálenosti!$H$50-Vzdálenosti!$H$50*IF('Tabulky jízd'!CV$45&gt;0,"1","0")</f>
        <v>0</v>
      </c>
      <c r="CX69" s="47">
        <f>SUM(I69:CW69)</f>
        <v>1229.25</v>
      </c>
      <c r="CY69" s="47" t="s">
        <v>64</v>
      </c>
      <c r="CZ69" s="28">
        <f>'Rozdělení skladu P'!E36</f>
        <v>0</v>
      </c>
      <c r="DA69" s="79">
        <f t="shared" si="14"/>
        <v>0</v>
      </c>
      <c r="DB69" s="224">
        <f>SUM(DA69:DA70)</f>
        <v>1582.9</v>
      </c>
    </row>
    <row r="70" spans="1:106" s="15" customFormat="1" x14ac:dyDescent="0.25">
      <c r="A70" s="19"/>
      <c r="B70" s="45" t="s">
        <v>56</v>
      </c>
      <c r="C70" s="45" t="s">
        <v>70</v>
      </c>
      <c r="D70" s="236"/>
      <c r="E70" s="45" t="s">
        <v>9</v>
      </c>
      <c r="F70" s="47">
        <v>3</v>
      </c>
      <c r="G70" s="47"/>
      <c r="H70" s="47"/>
      <c r="I70" s="45">
        <f>2*'Tabulky jízd'!H$45*Vzdálenosti!$I$50-Vzdálenosti!$I$50*IF('Tabulky jízd'!H$45&gt;0,"1","0")</f>
        <v>0</v>
      </c>
      <c r="J70" s="45">
        <f>2*'Tabulky jízd'!I$45*Vzdálenosti!$I$50-Vzdálenosti!$I$50*IF('Tabulky jízd'!I$45&gt;0,"1","0")</f>
        <v>0</v>
      </c>
      <c r="K70" s="45">
        <f>2*'Tabulky jízd'!J$45*Vzdálenosti!$I$50-Vzdálenosti!$I$50*IF('Tabulky jízd'!J$45&gt;0,"1","0")</f>
        <v>0</v>
      </c>
      <c r="L70" s="45">
        <f>2*'Tabulky jízd'!K$45*Vzdálenosti!$I$50-Vzdálenosti!$I$50*IF('Tabulky jízd'!K$45&gt;0,"1","0")</f>
        <v>0</v>
      </c>
      <c r="M70" s="45">
        <f>2*'Tabulky jízd'!L$45*Vzdálenosti!$I$50-Vzdálenosti!$I$50*IF('Tabulky jízd'!L$45&gt;0,"1","0")</f>
        <v>0</v>
      </c>
      <c r="N70" s="45">
        <f>2*'Tabulky jízd'!M$45*Vzdálenosti!$I$50-Vzdálenosti!$I$50*IF('Tabulky jízd'!M$45&gt;0,"1","0")</f>
        <v>0</v>
      </c>
      <c r="O70" s="45">
        <f>2*'Tabulky jízd'!N$45*Vzdálenosti!$I$50-Vzdálenosti!$I$50*IF('Tabulky jízd'!N$45&gt;0,"1","0")</f>
        <v>0</v>
      </c>
      <c r="P70" s="45">
        <f>2*'Tabulky jízd'!O$45*Vzdálenosti!$I$50-Vzdálenosti!$I$50*IF('Tabulky jízd'!O$45&gt;0,"1","0")</f>
        <v>0</v>
      </c>
      <c r="Q70" s="45">
        <f>2*'Tabulky jízd'!P$45*Vzdálenosti!$I$50-Vzdálenosti!$I$50*IF('Tabulky jízd'!P$45&gt;0,"1","0")</f>
        <v>1582.9</v>
      </c>
      <c r="R70" s="45">
        <f>2*'Tabulky jízd'!Q$45*Vzdálenosti!$I$50-Vzdálenosti!$I$50*IF('Tabulky jízd'!Q$45&gt;0,"1","0")</f>
        <v>0</v>
      </c>
      <c r="S70" s="45">
        <f>2*'Tabulky jízd'!R$45*Vzdálenosti!$I$50-Vzdálenosti!$I$50*IF('Tabulky jízd'!R$45&gt;0,"1","0")</f>
        <v>0</v>
      </c>
      <c r="T70" s="45">
        <f>2*'Tabulky jízd'!S$45*Vzdálenosti!$I$50-Vzdálenosti!$I$50*IF('Tabulky jízd'!S$45&gt;0,"1","0")</f>
        <v>0</v>
      </c>
      <c r="U70" s="45">
        <f>2*'Tabulky jízd'!T$45*Vzdálenosti!$I$50-Vzdálenosti!$I$50*IF('Tabulky jízd'!T$45&gt;0,"1","0")</f>
        <v>0</v>
      </c>
      <c r="V70" s="45">
        <f>2*'Tabulky jízd'!U$45*Vzdálenosti!$I$50-Vzdálenosti!$I$50*IF('Tabulky jízd'!U$45&gt;0,"1","0")</f>
        <v>0</v>
      </c>
      <c r="W70" s="45">
        <f>2*'Tabulky jízd'!V$45*Vzdálenosti!$I$50-Vzdálenosti!$I$50*IF('Tabulky jízd'!V$45&gt;0,"1","0")</f>
        <v>0</v>
      </c>
      <c r="X70" s="45">
        <f>2*'Tabulky jízd'!W$45*Vzdálenosti!$I$50-Vzdálenosti!$I$50*IF('Tabulky jízd'!W$45&gt;0,"1","0")</f>
        <v>0</v>
      </c>
      <c r="Y70" s="45">
        <f>2*'Tabulky jízd'!X$45*Vzdálenosti!$I$50-Vzdálenosti!$I$50*IF('Tabulky jízd'!X$45&gt;0,"1","0")</f>
        <v>0</v>
      </c>
      <c r="Z70" s="45">
        <f>2*'Tabulky jízd'!Y$45*Vzdálenosti!$I$50-Vzdálenosti!$I$50*IF('Tabulky jízd'!Y$45&gt;0,"1","0")</f>
        <v>0</v>
      </c>
      <c r="AA70" s="45">
        <f>2*'Tabulky jízd'!Z$45*Vzdálenosti!$I$50-Vzdálenosti!$I$50*IF('Tabulky jízd'!Z$45&gt;0,"1","0")</f>
        <v>0</v>
      </c>
      <c r="AB70" s="45">
        <f>2*'Tabulky jízd'!AA$45*Vzdálenosti!$I$50-Vzdálenosti!$I$50*IF('Tabulky jízd'!AA$45&gt;0,"1","0")</f>
        <v>0</v>
      </c>
      <c r="AC70" s="45">
        <f>2*'Tabulky jízd'!AB$45*Vzdálenosti!$I$50-Vzdálenosti!$I$50*IF('Tabulky jízd'!AB$45&gt;0,"1","0")</f>
        <v>0</v>
      </c>
      <c r="AD70" s="45">
        <f>2*'Tabulky jízd'!AC$45*Vzdálenosti!$I$50-Vzdálenosti!$I$50*IF('Tabulky jízd'!AC$45&gt;0,"1","0")</f>
        <v>0</v>
      </c>
      <c r="AE70" s="45">
        <f>2*'Tabulky jízd'!AD$45*Vzdálenosti!$I$50-Vzdálenosti!$I$50*IF('Tabulky jízd'!AD$45&gt;0,"1","0")</f>
        <v>0</v>
      </c>
      <c r="AF70" s="45">
        <f>2*'Tabulky jízd'!AE$45*Vzdálenosti!$I$50-Vzdálenosti!$I$50*IF('Tabulky jízd'!AE$45&gt;0,"1","0")</f>
        <v>0</v>
      </c>
      <c r="AG70" s="45">
        <f>2*'Tabulky jízd'!AF$45*Vzdálenosti!$I$50-Vzdálenosti!$I$50*IF('Tabulky jízd'!AF$45&gt;0,"1","0")</f>
        <v>0</v>
      </c>
      <c r="AH70" s="45">
        <f>2*'Tabulky jízd'!AG$45*Vzdálenosti!$I$50-Vzdálenosti!$I$50*IF('Tabulky jízd'!AG$45&gt;0,"1","0")</f>
        <v>0</v>
      </c>
      <c r="AI70" s="45">
        <f>2*'Tabulky jízd'!AH$45*Vzdálenosti!$I$50-Vzdálenosti!$I$50*IF('Tabulky jízd'!AH$45&gt;0,"1","0")</f>
        <v>0</v>
      </c>
      <c r="AJ70" s="45">
        <f>2*'Tabulky jízd'!AI$45*Vzdálenosti!$I$50-Vzdálenosti!$I$50*IF('Tabulky jízd'!AI$45&gt;0,"1","0")</f>
        <v>0</v>
      </c>
      <c r="AK70" s="45">
        <f>2*'Tabulky jízd'!AJ$45*Vzdálenosti!$I$50-Vzdálenosti!$I$50*IF('Tabulky jízd'!AJ$45&gt;0,"1","0")</f>
        <v>0</v>
      </c>
      <c r="AL70" s="45">
        <f>2*'Tabulky jízd'!AK$45*Vzdálenosti!$I$50-Vzdálenosti!$I$50*IF('Tabulky jízd'!AK$45&gt;0,"1","0")</f>
        <v>0</v>
      </c>
      <c r="AM70" s="45">
        <f>2*'Tabulky jízd'!AL$45*Vzdálenosti!$I$50-Vzdálenosti!$I$50*IF('Tabulky jízd'!AL$45&gt;0,"1","0")</f>
        <v>0</v>
      </c>
      <c r="AN70" s="45">
        <f>2*'Tabulky jízd'!AM$45*Vzdálenosti!$I$50-Vzdálenosti!$I$50*IF('Tabulky jízd'!AM$45&gt;0,"1","0")</f>
        <v>0</v>
      </c>
      <c r="AO70" s="45">
        <f>2*'Tabulky jízd'!AN$45*Vzdálenosti!$I$50-Vzdálenosti!$I$50*IF('Tabulky jízd'!AN$45&gt;0,"1","0")</f>
        <v>0</v>
      </c>
      <c r="AP70" s="45">
        <f>2*'Tabulky jízd'!AO$45*Vzdálenosti!$I$50-Vzdálenosti!$I$50*IF('Tabulky jízd'!AO$45&gt;0,"1","0")</f>
        <v>0</v>
      </c>
      <c r="AQ70" s="45">
        <f>2*'Tabulky jízd'!AP$45*Vzdálenosti!$I$50-Vzdálenosti!$I$50*IF('Tabulky jízd'!AP$45&gt;0,"1","0")</f>
        <v>0</v>
      </c>
      <c r="AR70" s="45">
        <f>2*'Tabulky jízd'!AQ$45*Vzdálenosti!$I$50-Vzdálenosti!$I$50*IF('Tabulky jízd'!AQ$45&gt;0,"1","0")</f>
        <v>0</v>
      </c>
      <c r="AS70" s="45">
        <f>2*'Tabulky jízd'!AR$45*Vzdálenosti!$I$50-Vzdálenosti!$I$50*IF('Tabulky jízd'!AR$45&gt;0,"1","0")</f>
        <v>0</v>
      </c>
      <c r="AT70" s="45">
        <f>2*'Tabulky jízd'!AS$45*Vzdálenosti!$I$50-Vzdálenosti!$I$50*IF('Tabulky jízd'!AS$45&gt;0,"1","0")</f>
        <v>0</v>
      </c>
      <c r="AU70" s="45">
        <f>2*'Tabulky jízd'!AT$45*Vzdálenosti!$I$50-Vzdálenosti!$I$50*IF('Tabulky jízd'!AT$45&gt;0,"1","0")</f>
        <v>0</v>
      </c>
      <c r="AV70" s="45">
        <f>2*'Tabulky jízd'!AU$45*Vzdálenosti!$I$50-Vzdálenosti!$I$50*IF('Tabulky jízd'!AU$45&gt;0,"1","0")</f>
        <v>0</v>
      </c>
      <c r="AW70" s="45">
        <f>2*'Tabulky jízd'!AV$45*Vzdálenosti!$I$50-Vzdálenosti!$I$50*IF('Tabulky jízd'!AV$45&gt;0,"1","0")</f>
        <v>0</v>
      </c>
      <c r="AX70" s="45">
        <f>2*'Tabulky jízd'!AW$45*Vzdálenosti!$I$50-Vzdálenosti!$I$50*IF('Tabulky jízd'!AW$45&gt;0,"1","0")</f>
        <v>0</v>
      </c>
      <c r="AY70" s="45">
        <f>2*'Tabulky jízd'!AX$45*Vzdálenosti!$I$50-Vzdálenosti!$I$50*IF('Tabulky jízd'!AX$45&gt;0,"1","0")</f>
        <v>0</v>
      </c>
      <c r="AZ70" s="45">
        <f>2*'Tabulky jízd'!AY$45*Vzdálenosti!$I$50-Vzdálenosti!$I$50*IF('Tabulky jízd'!AY$45&gt;0,"1","0")</f>
        <v>0</v>
      </c>
      <c r="BA70" s="45">
        <f>2*'Tabulky jízd'!AZ$45*Vzdálenosti!$I$50-Vzdálenosti!$I$50*IF('Tabulky jízd'!AZ$45&gt;0,"1","0")</f>
        <v>0</v>
      </c>
      <c r="BB70" s="45">
        <f>2*'Tabulky jízd'!BA$45*Vzdálenosti!$I$50-Vzdálenosti!$I$50*IF('Tabulky jízd'!BA$45&gt;0,"1","0")</f>
        <v>0</v>
      </c>
      <c r="BC70" s="45">
        <f>2*'Tabulky jízd'!BB$45*Vzdálenosti!$I$50-Vzdálenosti!$I$50*IF('Tabulky jízd'!BB$45&gt;0,"1","0")</f>
        <v>0</v>
      </c>
      <c r="BD70" s="45">
        <f>2*'Tabulky jízd'!BC$45*Vzdálenosti!$I$50-Vzdálenosti!$I$50*IF('Tabulky jízd'!BC$45&gt;0,"1","0")</f>
        <v>0</v>
      </c>
      <c r="BE70" s="45">
        <f>2*'Tabulky jízd'!BD$45*Vzdálenosti!$I$50-Vzdálenosti!$I$50*IF('Tabulky jízd'!BD$45&gt;0,"1","0")</f>
        <v>0</v>
      </c>
      <c r="BF70" s="45">
        <f>2*'Tabulky jízd'!BE$45*Vzdálenosti!$I$50-Vzdálenosti!$I$50*IF('Tabulky jízd'!BE$45&gt;0,"1","0")</f>
        <v>0</v>
      </c>
      <c r="BG70" s="45">
        <f>2*'Tabulky jízd'!BF$45*Vzdálenosti!$I$50-Vzdálenosti!$I$50*IF('Tabulky jízd'!BF$45&gt;0,"1","0")</f>
        <v>0</v>
      </c>
      <c r="BH70" s="45">
        <f>2*'Tabulky jízd'!BG$45*Vzdálenosti!$I$50-Vzdálenosti!$I$50*IF('Tabulky jízd'!BG$45&gt;0,"1","0")</f>
        <v>0</v>
      </c>
      <c r="BI70" s="45">
        <f>2*'Tabulky jízd'!BH$45*Vzdálenosti!$I$50-Vzdálenosti!$I$50*IF('Tabulky jízd'!BH$45&gt;0,"1","0")</f>
        <v>0</v>
      </c>
      <c r="BJ70" s="45">
        <f>2*'Tabulky jízd'!BI$45*Vzdálenosti!$I$50-Vzdálenosti!$I$50*IF('Tabulky jízd'!BI$45&gt;0,"1","0")</f>
        <v>0</v>
      </c>
      <c r="BK70" s="45">
        <f>2*'Tabulky jízd'!BJ$45*Vzdálenosti!$I$50-Vzdálenosti!$I$50*IF('Tabulky jízd'!BJ$45&gt;0,"1","0")</f>
        <v>0</v>
      </c>
      <c r="BL70" s="45">
        <f>2*'Tabulky jízd'!BK$45*Vzdálenosti!$I$50-Vzdálenosti!$I$50*IF('Tabulky jízd'!BK$45&gt;0,"1","0")</f>
        <v>0</v>
      </c>
      <c r="BM70" s="45">
        <f>2*'Tabulky jízd'!BL$45*Vzdálenosti!$I$50-Vzdálenosti!$I$50*IF('Tabulky jízd'!BL$45&gt;0,"1","0")</f>
        <v>0</v>
      </c>
      <c r="BN70" s="45">
        <f>2*'Tabulky jízd'!BM$45*Vzdálenosti!$I$50-Vzdálenosti!$I$50*IF('Tabulky jízd'!BM$45&gt;0,"1","0")</f>
        <v>0</v>
      </c>
      <c r="BO70" s="45">
        <f>2*'Tabulky jízd'!BN$45*Vzdálenosti!$I$50-Vzdálenosti!$I$50*IF('Tabulky jízd'!BN$45&gt;0,"1","0")</f>
        <v>0</v>
      </c>
      <c r="BP70" s="45">
        <f>2*'Tabulky jízd'!BO$45*Vzdálenosti!$I$50-Vzdálenosti!$I$50*IF('Tabulky jízd'!BO$45&gt;0,"1","0")</f>
        <v>0</v>
      </c>
      <c r="BQ70" s="45">
        <f>2*'Tabulky jízd'!BP$45*Vzdálenosti!$I$50-Vzdálenosti!$I$50*IF('Tabulky jízd'!BP$45&gt;0,"1","0")</f>
        <v>0</v>
      </c>
      <c r="BR70" s="45">
        <f>2*'Tabulky jízd'!BQ$45*Vzdálenosti!$I$50-Vzdálenosti!$I$50*IF('Tabulky jízd'!BQ$45&gt;0,"1","0")</f>
        <v>0</v>
      </c>
      <c r="BS70" s="45">
        <f>2*'Tabulky jízd'!BR$45*Vzdálenosti!$I$50-Vzdálenosti!$I$50*IF('Tabulky jízd'!BR$45&gt;0,"1","0")</f>
        <v>0</v>
      </c>
      <c r="BT70" s="45">
        <f>2*'Tabulky jízd'!BS$45*Vzdálenosti!$I$50-Vzdálenosti!$I$50*IF('Tabulky jízd'!BS$45&gt;0,"1","0")</f>
        <v>0</v>
      </c>
      <c r="BU70" s="45">
        <f>2*'Tabulky jízd'!BT$45*Vzdálenosti!$I$50-Vzdálenosti!$I$50*IF('Tabulky jízd'!BT$45&gt;0,"1","0")</f>
        <v>0</v>
      </c>
      <c r="BV70" s="45">
        <f>2*'Tabulky jízd'!BU$45*Vzdálenosti!$I$50-Vzdálenosti!$I$50*IF('Tabulky jízd'!BU$45&gt;0,"1","0")</f>
        <v>0</v>
      </c>
      <c r="BW70" s="45">
        <f>2*'Tabulky jízd'!BV$45*Vzdálenosti!$I$50-Vzdálenosti!$I$50*IF('Tabulky jízd'!BV$45&gt;0,"1","0")</f>
        <v>0</v>
      </c>
      <c r="BX70" s="45">
        <f>2*'Tabulky jízd'!BW$45*Vzdálenosti!$I$50-Vzdálenosti!$I$50*IF('Tabulky jízd'!BW$45&gt;0,"1","0")</f>
        <v>0</v>
      </c>
      <c r="BY70" s="45">
        <f>2*'Tabulky jízd'!BX$45*Vzdálenosti!$I$50-Vzdálenosti!$I$50*IF('Tabulky jízd'!BX$45&gt;0,"1","0")</f>
        <v>0</v>
      </c>
      <c r="BZ70" s="45">
        <f>2*'Tabulky jízd'!BY$45*Vzdálenosti!$I$50-Vzdálenosti!$I$50*IF('Tabulky jízd'!BY$45&gt;0,"1","0")</f>
        <v>0</v>
      </c>
      <c r="CA70" s="45">
        <f>2*'Tabulky jízd'!BZ$45*Vzdálenosti!$I$50-Vzdálenosti!$I$50*IF('Tabulky jízd'!BZ$45&gt;0,"1","0")</f>
        <v>0</v>
      </c>
      <c r="CB70" s="45">
        <f>2*'Tabulky jízd'!CA$45*Vzdálenosti!$I$50-Vzdálenosti!$I$50*IF('Tabulky jízd'!CA$45&gt;0,"1","0")</f>
        <v>0</v>
      </c>
      <c r="CC70" s="45">
        <f>2*'Tabulky jízd'!CB$45*Vzdálenosti!$I$50-Vzdálenosti!$I$50*IF('Tabulky jízd'!CB$45&gt;0,"1","0")</f>
        <v>0</v>
      </c>
      <c r="CD70" s="45">
        <f>2*'Tabulky jízd'!CC$45*Vzdálenosti!$I$50-Vzdálenosti!$I$50*IF('Tabulky jízd'!CC$45&gt;0,"1","0")</f>
        <v>0</v>
      </c>
      <c r="CE70" s="45">
        <f>2*'Tabulky jízd'!CD$45*Vzdálenosti!$I$50-Vzdálenosti!$I$50*IF('Tabulky jízd'!CD$45&gt;0,"1","0")</f>
        <v>0</v>
      </c>
      <c r="CF70" s="45">
        <f>2*'Tabulky jízd'!CE$45*Vzdálenosti!$I$50-Vzdálenosti!$I$50*IF('Tabulky jízd'!CE$45&gt;0,"1","0")</f>
        <v>0</v>
      </c>
      <c r="CG70" s="45">
        <f>2*'Tabulky jízd'!CF$45*Vzdálenosti!$I$50-Vzdálenosti!$I$50*IF('Tabulky jízd'!CF$45&gt;0,"1","0")</f>
        <v>0</v>
      </c>
      <c r="CH70" s="45">
        <f>2*'Tabulky jízd'!CG$45*Vzdálenosti!$I$50-Vzdálenosti!$I$50*IF('Tabulky jízd'!CG$45&gt;0,"1","0")</f>
        <v>0</v>
      </c>
      <c r="CI70" s="45">
        <f>2*'Tabulky jízd'!CH$45*Vzdálenosti!$I$50-Vzdálenosti!$I$50*IF('Tabulky jízd'!CH$45&gt;0,"1","0")</f>
        <v>0</v>
      </c>
      <c r="CJ70" s="45">
        <f>2*'Tabulky jízd'!CI$45*Vzdálenosti!$I$50-Vzdálenosti!$I$50*IF('Tabulky jízd'!CI$45&gt;0,"1","0")</f>
        <v>0</v>
      </c>
      <c r="CK70" s="45">
        <f>2*'Tabulky jízd'!CJ$45*Vzdálenosti!$I$50-Vzdálenosti!$I$50*IF('Tabulky jízd'!CJ$45&gt;0,"1","0")</f>
        <v>0</v>
      </c>
      <c r="CL70" s="45">
        <f>2*'Tabulky jízd'!CK$45*Vzdálenosti!$I$50-Vzdálenosti!$I$50*IF('Tabulky jízd'!CK$45&gt;0,"1","0")</f>
        <v>0</v>
      </c>
      <c r="CM70" s="45">
        <f>2*'Tabulky jízd'!CL$45*Vzdálenosti!$I$50-Vzdálenosti!$I$50*IF('Tabulky jízd'!CL$45&gt;0,"1","0")</f>
        <v>0</v>
      </c>
      <c r="CN70" s="45">
        <f>2*'Tabulky jízd'!CM$45*Vzdálenosti!$I$50-Vzdálenosti!$I$50*IF('Tabulky jízd'!CM$45&gt;0,"1","0")</f>
        <v>0</v>
      </c>
      <c r="CO70" s="45">
        <f>2*'Tabulky jízd'!CN$45*Vzdálenosti!$I$50-Vzdálenosti!$I$50*IF('Tabulky jízd'!CN$45&gt;0,"1","0")</f>
        <v>0</v>
      </c>
      <c r="CP70" s="45">
        <f>2*'Tabulky jízd'!CO$45*Vzdálenosti!$I$50-Vzdálenosti!$I$50*IF('Tabulky jízd'!CO$45&gt;0,"1","0")</f>
        <v>0</v>
      </c>
      <c r="CQ70" s="45">
        <f>2*'Tabulky jízd'!CP$45*Vzdálenosti!$I$50-Vzdálenosti!$I$50*IF('Tabulky jízd'!CP$45&gt;0,"1","0")</f>
        <v>0</v>
      </c>
      <c r="CR70" s="45">
        <f>2*'Tabulky jízd'!CQ$45*Vzdálenosti!$I$50-Vzdálenosti!$I$50*IF('Tabulky jízd'!CQ$45&gt;0,"1","0")</f>
        <v>0</v>
      </c>
      <c r="CS70" s="45">
        <f>2*'Tabulky jízd'!CR$45*Vzdálenosti!$I$50-Vzdálenosti!$I$50*IF('Tabulky jízd'!CR$45&gt;0,"1","0")</f>
        <v>0</v>
      </c>
      <c r="CT70" s="45">
        <f>2*'Tabulky jízd'!CS$45*Vzdálenosti!$I$50-Vzdálenosti!$I$50*IF('Tabulky jízd'!CS$45&gt;0,"1","0")</f>
        <v>0</v>
      </c>
      <c r="CU70" s="45">
        <f>2*'Tabulky jízd'!CT$45*Vzdálenosti!$I$50-Vzdálenosti!$I$50*IF('Tabulky jízd'!CT$45&gt;0,"1","0")</f>
        <v>0</v>
      </c>
      <c r="CV70" s="45">
        <f>2*'Tabulky jízd'!CU$45*Vzdálenosti!$I$50-Vzdálenosti!$I$50*IF('Tabulky jízd'!CU$45&gt;0,"1","0")</f>
        <v>0</v>
      </c>
      <c r="CW70" s="45">
        <f>2*'Tabulky jízd'!CV$45*Vzdálenosti!$I$50-Vzdálenosti!$I$50*IF('Tabulky jízd'!CV$45&gt;0,"1","0")</f>
        <v>0</v>
      </c>
      <c r="CX70" s="47">
        <f>SUM(I70:CW70)</f>
        <v>1582.9</v>
      </c>
      <c r="CY70" s="47" t="s">
        <v>54</v>
      </c>
      <c r="CZ70" s="28">
        <f>'Rozdělení skladu P'!E35</f>
        <v>100</v>
      </c>
      <c r="DA70" s="79">
        <f t="shared" si="14"/>
        <v>1582.9</v>
      </c>
      <c r="DB70" s="224"/>
    </row>
    <row r="71" spans="1:106" x14ac:dyDescent="0.25">
      <c r="DA71" s="225" t="s">
        <v>132</v>
      </c>
      <c r="DB71" s="224">
        <f>SUM(DB65:DB69)</f>
        <v>336865.93102054152</v>
      </c>
    </row>
    <row r="72" spans="1:106" ht="15.75" customHeight="1" x14ac:dyDescent="0.25">
      <c r="DA72" s="225"/>
      <c r="DB72" s="224"/>
    </row>
  </sheetData>
  <mergeCells count="53">
    <mergeCell ref="DB52:DB55"/>
    <mergeCell ref="DB56:DB59"/>
    <mergeCell ref="D65:D70"/>
    <mergeCell ref="DB28:DB31"/>
    <mergeCell ref="DB32:DB35"/>
    <mergeCell ref="DB36:DB39"/>
    <mergeCell ref="DB44:DB47"/>
    <mergeCell ref="DB48:DB51"/>
    <mergeCell ref="D63:D64"/>
    <mergeCell ref="E63:E64"/>
    <mergeCell ref="F63:F64"/>
    <mergeCell ref="CX63:CX64"/>
    <mergeCell ref="CY63:CY64"/>
    <mergeCell ref="D42:D43"/>
    <mergeCell ref="E42:E43"/>
    <mergeCell ref="CY42:CY43"/>
    <mergeCell ref="DB4:DB7"/>
    <mergeCell ref="DB8:DB11"/>
    <mergeCell ref="DB12:DB15"/>
    <mergeCell ref="DB16:DB19"/>
    <mergeCell ref="DB24:DB27"/>
    <mergeCell ref="F42:F43"/>
    <mergeCell ref="CX42:CX43"/>
    <mergeCell ref="E2:E3"/>
    <mergeCell ref="F2:F3"/>
    <mergeCell ref="CX2:CX3"/>
    <mergeCell ref="E22:E23"/>
    <mergeCell ref="CY2:CY3"/>
    <mergeCell ref="CY22:CY23"/>
    <mergeCell ref="D22:D23"/>
    <mergeCell ref="A2:A3"/>
    <mergeCell ref="B2:B3"/>
    <mergeCell ref="C2:C3"/>
    <mergeCell ref="D2:D3"/>
    <mergeCell ref="F22:F23"/>
    <mergeCell ref="CX22:CX23"/>
    <mergeCell ref="A63:A64"/>
    <mergeCell ref="B63:B64"/>
    <mergeCell ref="C63:C64"/>
    <mergeCell ref="A4:A19"/>
    <mergeCell ref="A44:A59"/>
    <mergeCell ref="A24:A39"/>
    <mergeCell ref="A42:A43"/>
    <mergeCell ref="B42:B43"/>
    <mergeCell ref="C42:C43"/>
    <mergeCell ref="A22:A23"/>
    <mergeCell ref="B22:B23"/>
    <mergeCell ref="C22:C23"/>
    <mergeCell ref="DB71:DB72"/>
    <mergeCell ref="DB65:DB66"/>
    <mergeCell ref="DB67:DB68"/>
    <mergeCell ref="DB69:DB70"/>
    <mergeCell ref="DA71:DA7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70"/>
  <sheetViews>
    <sheetView workbookViewId="0">
      <pane xSplit="8" ySplit="3" topLeftCell="CK4" activePane="bottomRight" state="frozen"/>
      <selection pane="topRight" activeCell="M1" sqref="M1"/>
      <selection pane="bottomLeft" activeCell="A4" sqref="A4"/>
      <selection pane="bottomRight" activeCell="CU20" sqref="CU20"/>
    </sheetView>
  </sheetViews>
  <sheetFormatPr defaultRowHeight="15.75" x14ac:dyDescent="0.25"/>
  <cols>
    <col min="1" max="1" width="9.140625" style="17"/>
    <col min="2" max="2" width="10.7109375" style="11" customWidth="1"/>
    <col min="3" max="3" width="10.140625" style="11" customWidth="1"/>
    <col min="4" max="4" width="7.5703125" style="11" customWidth="1"/>
    <col min="5" max="97" width="5.85546875" style="11" customWidth="1"/>
    <col min="98" max="98" width="9.85546875" style="11" customWidth="1"/>
    <col min="99" max="99" width="9.140625" style="11"/>
    <col min="100" max="100" width="10.42578125" style="11" customWidth="1"/>
    <col min="101" max="101" width="13.42578125" style="11" customWidth="1"/>
    <col min="102" max="102" width="14.28515625" style="11" customWidth="1"/>
    <col min="103" max="16384" width="9.140625" style="11"/>
  </cols>
  <sheetData>
    <row r="1" spans="1:102" ht="21" customHeight="1" x14ac:dyDescent="0.25">
      <c r="A1" s="11"/>
    </row>
    <row r="2" spans="1:102" s="12" customFormat="1" ht="34.5" customHeight="1" x14ac:dyDescent="0.25">
      <c r="A2" s="18"/>
      <c r="B2" s="160" t="s">
        <v>61</v>
      </c>
      <c r="C2" s="160" t="s">
        <v>62</v>
      </c>
      <c r="D2" s="13" t="s">
        <v>87</v>
      </c>
      <c r="E2" s="14" t="s">
        <v>12</v>
      </c>
      <c r="F2" s="14" t="s">
        <v>12</v>
      </c>
      <c r="G2" s="14" t="s">
        <v>12</v>
      </c>
      <c r="H2" s="14" t="s">
        <v>13</v>
      </c>
      <c r="I2" s="14" t="s">
        <v>13</v>
      </c>
      <c r="J2" s="14" t="s">
        <v>13</v>
      </c>
      <c r="K2" s="14" t="s">
        <v>14</v>
      </c>
      <c r="L2" s="14" t="s">
        <v>14</v>
      </c>
      <c r="M2" s="14" t="s">
        <v>14</v>
      </c>
      <c r="N2" s="14" t="s">
        <v>15</v>
      </c>
      <c r="O2" s="14" t="s">
        <v>15</v>
      </c>
      <c r="P2" s="14" t="s">
        <v>15</v>
      </c>
      <c r="Q2" s="14" t="s">
        <v>16</v>
      </c>
      <c r="R2" s="14" t="s">
        <v>16</v>
      </c>
      <c r="S2" s="14" t="s">
        <v>16</v>
      </c>
      <c r="T2" s="14" t="s">
        <v>17</v>
      </c>
      <c r="U2" s="14" t="s">
        <v>17</v>
      </c>
      <c r="V2" s="14" t="s">
        <v>17</v>
      </c>
      <c r="W2" s="14" t="s">
        <v>18</v>
      </c>
      <c r="X2" s="14" t="s">
        <v>18</v>
      </c>
      <c r="Y2" s="14" t="s">
        <v>18</v>
      </c>
      <c r="Z2" s="14" t="s">
        <v>19</v>
      </c>
      <c r="AA2" s="14" t="s">
        <v>19</v>
      </c>
      <c r="AB2" s="14" t="s">
        <v>19</v>
      </c>
      <c r="AC2" s="14" t="s">
        <v>20</v>
      </c>
      <c r="AD2" s="14" t="s">
        <v>20</v>
      </c>
      <c r="AE2" s="14" t="s">
        <v>20</v>
      </c>
      <c r="AF2" s="14" t="s">
        <v>21</v>
      </c>
      <c r="AG2" s="14" t="s">
        <v>21</v>
      </c>
      <c r="AH2" s="14" t="s">
        <v>21</v>
      </c>
      <c r="AI2" s="14" t="s">
        <v>22</v>
      </c>
      <c r="AJ2" s="14" t="s">
        <v>22</v>
      </c>
      <c r="AK2" s="14" t="s">
        <v>22</v>
      </c>
      <c r="AL2" s="14" t="s">
        <v>23</v>
      </c>
      <c r="AM2" s="14" t="s">
        <v>23</v>
      </c>
      <c r="AN2" s="14" t="s">
        <v>23</v>
      </c>
      <c r="AO2" s="14" t="s">
        <v>24</v>
      </c>
      <c r="AP2" s="14" t="s">
        <v>24</v>
      </c>
      <c r="AQ2" s="14" t="s">
        <v>24</v>
      </c>
      <c r="AR2" s="14" t="s">
        <v>25</v>
      </c>
      <c r="AS2" s="14" t="s">
        <v>25</v>
      </c>
      <c r="AT2" s="14" t="s">
        <v>25</v>
      </c>
      <c r="AU2" s="14" t="s">
        <v>26</v>
      </c>
      <c r="AV2" s="14" t="s">
        <v>26</v>
      </c>
      <c r="AW2" s="14" t="s">
        <v>26</v>
      </c>
      <c r="AX2" s="14" t="s">
        <v>27</v>
      </c>
      <c r="AY2" s="14" t="s">
        <v>27</v>
      </c>
      <c r="AZ2" s="14" t="s">
        <v>27</v>
      </c>
      <c r="BA2" s="14" t="s">
        <v>28</v>
      </c>
      <c r="BB2" s="14" t="s">
        <v>28</v>
      </c>
      <c r="BC2" s="14" t="s">
        <v>28</v>
      </c>
      <c r="BD2" s="14" t="s">
        <v>29</v>
      </c>
      <c r="BE2" s="14" t="s">
        <v>29</v>
      </c>
      <c r="BF2" s="14" t="s">
        <v>29</v>
      </c>
      <c r="BG2" s="14" t="s">
        <v>30</v>
      </c>
      <c r="BH2" s="14" t="s">
        <v>30</v>
      </c>
      <c r="BI2" s="14" t="s">
        <v>30</v>
      </c>
      <c r="BJ2" s="14" t="s">
        <v>31</v>
      </c>
      <c r="BK2" s="14" t="s">
        <v>31</v>
      </c>
      <c r="BL2" s="14" t="s">
        <v>31</v>
      </c>
      <c r="BM2" s="14" t="s">
        <v>32</v>
      </c>
      <c r="BN2" s="14" t="s">
        <v>32</v>
      </c>
      <c r="BO2" s="14" t="s">
        <v>32</v>
      </c>
      <c r="BP2" s="14" t="s">
        <v>33</v>
      </c>
      <c r="BQ2" s="14" t="s">
        <v>33</v>
      </c>
      <c r="BR2" s="14" t="s">
        <v>33</v>
      </c>
      <c r="BS2" s="14" t="s">
        <v>34</v>
      </c>
      <c r="BT2" s="14" t="s">
        <v>34</v>
      </c>
      <c r="BU2" s="14" t="s">
        <v>34</v>
      </c>
      <c r="BV2" s="14" t="s">
        <v>35</v>
      </c>
      <c r="BW2" s="14" t="s">
        <v>35</v>
      </c>
      <c r="BX2" s="14" t="s">
        <v>35</v>
      </c>
      <c r="BY2" s="14" t="s">
        <v>36</v>
      </c>
      <c r="BZ2" s="14" t="s">
        <v>36</v>
      </c>
      <c r="CA2" s="14" t="s">
        <v>36</v>
      </c>
      <c r="CB2" s="14" t="s">
        <v>37</v>
      </c>
      <c r="CC2" s="14" t="s">
        <v>37</v>
      </c>
      <c r="CD2" s="14" t="s">
        <v>37</v>
      </c>
      <c r="CE2" s="14" t="s">
        <v>39</v>
      </c>
      <c r="CF2" s="14" t="s">
        <v>39</v>
      </c>
      <c r="CG2" s="14" t="s">
        <v>39</v>
      </c>
      <c r="CH2" s="14" t="s">
        <v>38</v>
      </c>
      <c r="CI2" s="14" t="s">
        <v>38</v>
      </c>
      <c r="CJ2" s="14" t="s">
        <v>38</v>
      </c>
      <c r="CK2" s="14" t="s">
        <v>40</v>
      </c>
      <c r="CL2" s="14" t="s">
        <v>40</v>
      </c>
      <c r="CM2" s="14" t="s">
        <v>40</v>
      </c>
      <c r="CN2" s="14" t="s">
        <v>41</v>
      </c>
      <c r="CO2" s="14" t="s">
        <v>41</v>
      </c>
      <c r="CP2" s="14" t="s">
        <v>41</v>
      </c>
      <c r="CQ2" s="14" t="s">
        <v>42</v>
      </c>
      <c r="CR2" s="14" t="s">
        <v>42</v>
      </c>
      <c r="CS2" s="14" t="s">
        <v>42</v>
      </c>
      <c r="CT2" s="161" t="s">
        <v>89</v>
      </c>
      <c r="CV2" s="232" t="s">
        <v>145</v>
      </c>
      <c r="CW2" s="36" t="s">
        <v>152</v>
      </c>
      <c r="CX2" s="36" t="s">
        <v>153</v>
      </c>
    </row>
    <row r="3" spans="1:102" s="12" customFormat="1" ht="15.75" customHeight="1" x14ac:dyDescent="0.25">
      <c r="A3" s="18"/>
      <c r="B3" s="160"/>
      <c r="C3" s="160"/>
      <c r="D3" s="34" t="s">
        <v>2</v>
      </c>
      <c r="E3" s="34" t="s">
        <v>5</v>
      </c>
      <c r="F3" s="34" t="s">
        <v>3</v>
      </c>
      <c r="G3" s="34" t="s">
        <v>4</v>
      </c>
      <c r="H3" s="34" t="s">
        <v>5</v>
      </c>
      <c r="I3" s="34" t="s">
        <v>3</v>
      </c>
      <c r="J3" s="34" t="s">
        <v>4</v>
      </c>
      <c r="K3" s="34" t="s">
        <v>5</v>
      </c>
      <c r="L3" s="34" t="s">
        <v>3</v>
      </c>
      <c r="M3" s="34" t="s">
        <v>4</v>
      </c>
      <c r="N3" s="34" t="s">
        <v>5</v>
      </c>
      <c r="O3" s="34" t="s">
        <v>3</v>
      </c>
      <c r="P3" s="34" t="s">
        <v>4</v>
      </c>
      <c r="Q3" s="34" t="s">
        <v>5</v>
      </c>
      <c r="R3" s="34" t="s">
        <v>3</v>
      </c>
      <c r="S3" s="34" t="s">
        <v>4</v>
      </c>
      <c r="T3" s="34" t="s">
        <v>5</v>
      </c>
      <c r="U3" s="34" t="s">
        <v>3</v>
      </c>
      <c r="V3" s="34" t="s">
        <v>4</v>
      </c>
      <c r="W3" s="34" t="s">
        <v>5</v>
      </c>
      <c r="X3" s="34" t="s">
        <v>3</v>
      </c>
      <c r="Y3" s="34" t="s">
        <v>4</v>
      </c>
      <c r="Z3" s="34" t="s">
        <v>5</v>
      </c>
      <c r="AA3" s="34" t="s">
        <v>3</v>
      </c>
      <c r="AB3" s="34" t="s">
        <v>4</v>
      </c>
      <c r="AC3" s="34" t="s">
        <v>5</v>
      </c>
      <c r="AD3" s="34" t="s">
        <v>3</v>
      </c>
      <c r="AE3" s="34" t="s">
        <v>4</v>
      </c>
      <c r="AF3" s="34" t="s">
        <v>5</v>
      </c>
      <c r="AG3" s="34" t="s">
        <v>3</v>
      </c>
      <c r="AH3" s="34" t="s">
        <v>4</v>
      </c>
      <c r="AI3" s="34" t="s">
        <v>5</v>
      </c>
      <c r="AJ3" s="34" t="s">
        <v>3</v>
      </c>
      <c r="AK3" s="34" t="s">
        <v>4</v>
      </c>
      <c r="AL3" s="34" t="s">
        <v>5</v>
      </c>
      <c r="AM3" s="34" t="s">
        <v>3</v>
      </c>
      <c r="AN3" s="34" t="s">
        <v>4</v>
      </c>
      <c r="AO3" s="34" t="s">
        <v>5</v>
      </c>
      <c r="AP3" s="34" t="s">
        <v>3</v>
      </c>
      <c r="AQ3" s="34" t="s">
        <v>4</v>
      </c>
      <c r="AR3" s="34" t="s">
        <v>5</v>
      </c>
      <c r="AS3" s="34" t="s">
        <v>3</v>
      </c>
      <c r="AT3" s="34" t="s">
        <v>4</v>
      </c>
      <c r="AU3" s="34" t="s">
        <v>5</v>
      </c>
      <c r="AV3" s="34" t="s">
        <v>3</v>
      </c>
      <c r="AW3" s="34" t="s">
        <v>4</v>
      </c>
      <c r="AX3" s="34" t="s">
        <v>5</v>
      </c>
      <c r="AY3" s="34" t="s">
        <v>3</v>
      </c>
      <c r="AZ3" s="34" t="s">
        <v>4</v>
      </c>
      <c r="BA3" s="34" t="s">
        <v>5</v>
      </c>
      <c r="BB3" s="34" t="s">
        <v>3</v>
      </c>
      <c r="BC3" s="34" t="s">
        <v>4</v>
      </c>
      <c r="BD3" s="34" t="s">
        <v>5</v>
      </c>
      <c r="BE3" s="34" t="s">
        <v>3</v>
      </c>
      <c r="BF3" s="34" t="s">
        <v>4</v>
      </c>
      <c r="BG3" s="34" t="s">
        <v>5</v>
      </c>
      <c r="BH3" s="34" t="s">
        <v>3</v>
      </c>
      <c r="BI3" s="34" t="s">
        <v>4</v>
      </c>
      <c r="BJ3" s="34" t="s">
        <v>5</v>
      </c>
      <c r="BK3" s="34" t="s">
        <v>3</v>
      </c>
      <c r="BL3" s="34" t="s">
        <v>4</v>
      </c>
      <c r="BM3" s="34" t="s">
        <v>5</v>
      </c>
      <c r="BN3" s="34" t="s">
        <v>3</v>
      </c>
      <c r="BO3" s="34" t="s">
        <v>4</v>
      </c>
      <c r="BP3" s="34" t="s">
        <v>5</v>
      </c>
      <c r="BQ3" s="34" t="s">
        <v>3</v>
      </c>
      <c r="BR3" s="34" t="s">
        <v>4</v>
      </c>
      <c r="BS3" s="34" t="s">
        <v>5</v>
      </c>
      <c r="BT3" s="34" t="s">
        <v>3</v>
      </c>
      <c r="BU3" s="34" t="s">
        <v>4</v>
      </c>
      <c r="BV3" s="34" t="s">
        <v>5</v>
      </c>
      <c r="BW3" s="34" t="s">
        <v>3</v>
      </c>
      <c r="BX3" s="34" t="s">
        <v>4</v>
      </c>
      <c r="BY3" s="34" t="s">
        <v>5</v>
      </c>
      <c r="BZ3" s="34" t="s">
        <v>3</v>
      </c>
      <c r="CA3" s="34" t="s">
        <v>4</v>
      </c>
      <c r="CB3" s="34" t="s">
        <v>5</v>
      </c>
      <c r="CC3" s="34" t="s">
        <v>3</v>
      </c>
      <c r="CD3" s="34" t="s">
        <v>4</v>
      </c>
      <c r="CE3" s="34" t="s">
        <v>5</v>
      </c>
      <c r="CF3" s="34" t="s">
        <v>3</v>
      </c>
      <c r="CG3" s="34" t="s">
        <v>4</v>
      </c>
      <c r="CH3" s="34" t="s">
        <v>5</v>
      </c>
      <c r="CI3" s="34" t="s">
        <v>3</v>
      </c>
      <c r="CJ3" s="34" t="s">
        <v>4</v>
      </c>
      <c r="CK3" s="34" t="s">
        <v>5</v>
      </c>
      <c r="CL3" s="34" t="s">
        <v>3</v>
      </c>
      <c r="CM3" s="34" t="s">
        <v>4</v>
      </c>
      <c r="CN3" s="34" t="s">
        <v>5</v>
      </c>
      <c r="CO3" s="34" t="s">
        <v>3</v>
      </c>
      <c r="CP3" s="34" t="s">
        <v>4</v>
      </c>
      <c r="CQ3" s="34" t="s">
        <v>5</v>
      </c>
      <c r="CR3" s="34" t="s">
        <v>3</v>
      </c>
      <c r="CS3" s="34" t="s">
        <v>4</v>
      </c>
      <c r="CT3" s="161"/>
      <c r="CV3" s="233"/>
      <c r="CW3" s="34" t="s">
        <v>79</v>
      </c>
      <c r="CX3" s="34" t="s">
        <v>79</v>
      </c>
    </row>
    <row r="4" spans="1:102" s="15" customFormat="1" x14ac:dyDescent="0.25">
      <c r="A4" s="19"/>
      <c r="B4" s="4" t="s">
        <v>4</v>
      </c>
      <c r="C4" s="4" t="s">
        <v>70</v>
      </c>
      <c r="D4" s="16"/>
      <c r="E4" s="16">
        <v>0</v>
      </c>
      <c r="F4" s="16">
        <v>0</v>
      </c>
      <c r="G4" s="16">
        <v>2</v>
      </c>
      <c r="H4" s="16">
        <v>17</v>
      </c>
      <c r="I4" s="16">
        <v>16</v>
      </c>
      <c r="J4" s="16">
        <v>7</v>
      </c>
      <c r="K4" s="16">
        <v>11</v>
      </c>
      <c r="L4" s="16">
        <v>12</v>
      </c>
      <c r="M4" s="16">
        <v>14</v>
      </c>
      <c r="N4" s="16">
        <v>28</v>
      </c>
      <c r="O4" s="16">
        <v>26</v>
      </c>
      <c r="P4" s="16">
        <v>8</v>
      </c>
      <c r="Q4" s="16">
        <v>18</v>
      </c>
      <c r="R4" s="16">
        <v>20</v>
      </c>
      <c r="S4" s="16">
        <v>23</v>
      </c>
      <c r="T4" s="16">
        <v>11</v>
      </c>
      <c r="U4" s="16">
        <v>4</v>
      </c>
      <c r="V4" s="16">
        <v>9</v>
      </c>
      <c r="W4" s="16">
        <v>0</v>
      </c>
      <c r="X4" s="16">
        <v>0</v>
      </c>
      <c r="Y4" s="16">
        <v>0</v>
      </c>
      <c r="Z4" s="16">
        <v>2</v>
      </c>
      <c r="AA4" s="16">
        <v>14</v>
      </c>
      <c r="AB4" s="16">
        <v>7</v>
      </c>
      <c r="AC4" s="16">
        <v>0</v>
      </c>
      <c r="AD4" s="16">
        <v>0</v>
      </c>
      <c r="AE4" s="16">
        <v>3</v>
      </c>
      <c r="AF4" s="16">
        <v>7</v>
      </c>
      <c r="AG4" s="16">
        <v>7</v>
      </c>
      <c r="AH4" s="16">
        <v>9</v>
      </c>
      <c r="AI4" s="16">
        <v>8</v>
      </c>
      <c r="AJ4" s="16">
        <v>10</v>
      </c>
      <c r="AK4" s="16">
        <v>4</v>
      </c>
      <c r="AL4" s="16">
        <v>2</v>
      </c>
      <c r="AM4" s="16">
        <v>15</v>
      </c>
      <c r="AN4" s="16">
        <v>26</v>
      </c>
      <c r="AO4" s="16">
        <v>22</v>
      </c>
      <c r="AP4" s="16">
        <v>11</v>
      </c>
      <c r="AQ4" s="16">
        <v>0</v>
      </c>
      <c r="AR4" s="16">
        <v>0</v>
      </c>
      <c r="AS4" s="16">
        <v>10</v>
      </c>
      <c r="AT4" s="16">
        <v>12</v>
      </c>
      <c r="AU4" s="16">
        <v>14</v>
      </c>
      <c r="AV4" s="16">
        <v>6</v>
      </c>
      <c r="AW4" s="16">
        <v>0</v>
      </c>
      <c r="AX4" s="16">
        <v>2</v>
      </c>
      <c r="AY4" s="16">
        <v>14</v>
      </c>
      <c r="AZ4" s="16">
        <v>15</v>
      </c>
      <c r="BA4" s="16">
        <v>11</v>
      </c>
      <c r="BB4" s="16">
        <v>24</v>
      </c>
      <c r="BC4" s="16">
        <v>24</v>
      </c>
      <c r="BD4" s="16">
        <v>13</v>
      </c>
      <c r="BE4" s="16">
        <v>6</v>
      </c>
      <c r="BF4" s="16">
        <v>8</v>
      </c>
      <c r="BG4" s="16">
        <v>7</v>
      </c>
      <c r="BH4" s="16">
        <v>10</v>
      </c>
      <c r="BI4" s="16">
        <v>9</v>
      </c>
      <c r="BJ4" s="16">
        <v>7</v>
      </c>
      <c r="BK4" s="16">
        <v>7</v>
      </c>
      <c r="BL4" s="16">
        <v>2</v>
      </c>
      <c r="BM4" s="16">
        <v>0</v>
      </c>
      <c r="BN4" s="16">
        <v>5</v>
      </c>
      <c r="BO4" s="16">
        <v>11</v>
      </c>
      <c r="BP4" s="16">
        <v>9</v>
      </c>
      <c r="BQ4" s="16">
        <v>0</v>
      </c>
      <c r="BR4" s="16">
        <v>3</v>
      </c>
      <c r="BS4" s="16">
        <v>11</v>
      </c>
      <c r="BT4" s="16">
        <v>14</v>
      </c>
      <c r="BU4" s="16">
        <v>17</v>
      </c>
      <c r="BV4" s="16">
        <v>11</v>
      </c>
      <c r="BW4" s="16">
        <v>29</v>
      </c>
      <c r="BX4" s="16">
        <v>18</v>
      </c>
      <c r="BY4" s="16">
        <v>7</v>
      </c>
      <c r="BZ4" s="16">
        <v>26</v>
      </c>
      <c r="CA4" s="16">
        <v>26</v>
      </c>
      <c r="CB4" s="16">
        <v>0</v>
      </c>
      <c r="CC4" s="16">
        <v>0</v>
      </c>
      <c r="CD4" s="16">
        <v>6</v>
      </c>
      <c r="CE4" s="16">
        <v>8</v>
      </c>
      <c r="CF4" s="16">
        <v>9</v>
      </c>
      <c r="CG4" s="16">
        <v>8</v>
      </c>
      <c r="CH4" s="16">
        <v>9</v>
      </c>
      <c r="CI4" s="16">
        <v>0</v>
      </c>
      <c r="CJ4" s="16">
        <v>0</v>
      </c>
      <c r="CK4" s="16">
        <v>0</v>
      </c>
      <c r="CL4" s="16">
        <v>4</v>
      </c>
      <c r="CM4" s="16">
        <v>0</v>
      </c>
      <c r="CN4" s="16">
        <v>0</v>
      </c>
      <c r="CO4" s="16">
        <v>1</v>
      </c>
      <c r="CP4" s="16">
        <v>0</v>
      </c>
      <c r="CQ4" s="16">
        <v>13</v>
      </c>
      <c r="CR4" s="16">
        <v>15</v>
      </c>
      <c r="CS4" s="16">
        <v>17</v>
      </c>
      <c r="CT4" s="16">
        <f t="shared" ref="CT4" si="0">SUM(E4:CS4)</f>
        <v>851</v>
      </c>
      <c r="CV4" s="16" t="s">
        <v>146</v>
      </c>
      <c r="CW4" s="16">
        <v>142</v>
      </c>
      <c r="CX4" s="16">
        <v>174</v>
      </c>
    </row>
    <row r="5" spans="1:102" s="15" customFormat="1" x14ac:dyDescent="0.25">
      <c r="A5" s="19"/>
      <c r="B5" s="4" t="s">
        <v>70</v>
      </c>
      <c r="C5" s="4" t="s">
        <v>63</v>
      </c>
      <c r="D5" s="16"/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6</v>
      </c>
      <c r="L5" s="16">
        <v>8</v>
      </c>
      <c r="M5" s="16">
        <v>7</v>
      </c>
      <c r="N5" s="16">
        <v>9</v>
      </c>
      <c r="O5" s="16">
        <v>9</v>
      </c>
      <c r="P5" s="16">
        <v>12</v>
      </c>
      <c r="Q5" s="16">
        <v>13</v>
      </c>
      <c r="R5" s="16">
        <v>10</v>
      </c>
      <c r="S5" s="16">
        <v>6</v>
      </c>
      <c r="T5" s="16">
        <v>5</v>
      </c>
      <c r="U5" s="16">
        <v>9</v>
      </c>
      <c r="V5" s="16">
        <v>10</v>
      </c>
      <c r="W5" s="16">
        <v>8</v>
      </c>
      <c r="X5" s="16">
        <v>5</v>
      </c>
      <c r="Y5" s="16">
        <v>7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7</v>
      </c>
      <c r="AG5" s="16">
        <v>7</v>
      </c>
      <c r="AH5" s="16">
        <v>9</v>
      </c>
      <c r="AI5" s="16">
        <v>13</v>
      </c>
      <c r="AJ5" s="16">
        <v>10</v>
      </c>
      <c r="AK5" s="16">
        <v>6</v>
      </c>
      <c r="AL5" s="16">
        <v>7</v>
      </c>
      <c r="AM5" s="16">
        <v>8</v>
      </c>
      <c r="AN5" s="16">
        <v>15</v>
      </c>
      <c r="AO5" s="16">
        <v>12</v>
      </c>
      <c r="AP5" s="16">
        <v>14</v>
      </c>
      <c r="AQ5" s="16">
        <v>9</v>
      </c>
      <c r="AR5" s="16">
        <v>8</v>
      </c>
      <c r="AS5" s="16">
        <v>5</v>
      </c>
      <c r="AT5" s="16">
        <v>4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8</v>
      </c>
      <c r="BB5" s="16">
        <v>13</v>
      </c>
      <c r="BC5" s="16">
        <v>13</v>
      </c>
      <c r="BD5" s="16">
        <v>10</v>
      </c>
      <c r="BE5" s="16">
        <v>15</v>
      </c>
      <c r="BF5" s="16">
        <v>8</v>
      </c>
      <c r="BG5" s="16">
        <v>6</v>
      </c>
      <c r="BH5" s="16">
        <v>7</v>
      </c>
      <c r="BI5" s="16">
        <v>5</v>
      </c>
      <c r="BJ5" s="16">
        <v>9</v>
      </c>
      <c r="BK5" s="16">
        <v>6</v>
      </c>
      <c r="BL5" s="16">
        <v>9</v>
      </c>
      <c r="BM5" s="16">
        <v>5</v>
      </c>
      <c r="BN5" s="16">
        <v>1</v>
      </c>
      <c r="BO5" s="16">
        <v>5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0</v>
      </c>
      <c r="BV5" s="16">
        <v>7</v>
      </c>
      <c r="BW5" s="16">
        <v>9</v>
      </c>
      <c r="BX5" s="16">
        <v>11</v>
      </c>
      <c r="BY5" s="16">
        <v>10</v>
      </c>
      <c r="BZ5" s="16">
        <v>12</v>
      </c>
      <c r="CA5" s="16">
        <v>12</v>
      </c>
      <c r="CB5" s="16">
        <v>10</v>
      </c>
      <c r="CC5" s="16">
        <v>13</v>
      </c>
      <c r="CD5" s="16">
        <v>11</v>
      </c>
      <c r="CE5" s="16">
        <v>7</v>
      </c>
      <c r="CF5" s="16">
        <v>4</v>
      </c>
      <c r="CG5" s="16">
        <v>6</v>
      </c>
      <c r="CH5" s="16">
        <v>0</v>
      </c>
      <c r="CI5" s="16">
        <v>0</v>
      </c>
      <c r="CJ5" s="16">
        <v>0</v>
      </c>
      <c r="CK5" s="16">
        <v>0</v>
      </c>
      <c r="CL5" s="16">
        <v>0</v>
      </c>
      <c r="CM5" s="16">
        <v>0</v>
      </c>
      <c r="CN5" s="16">
        <v>0</v>
      </c>
      <c r="CO5" s="16">
        <v>0</v>
      </c>
      <c r="CP5" s="16">
        <v>0</v>
      </c>
      <c r="CQ5" s="16">
        <v>8</v>
      </c>
      <c r="CR5" s="16">
        <v>8</v>
      </c>
      <c r="CS5" s="16">
        <v>5</v>
      </c>
      <c r="CT5" s="16">
        <f>SUM(E5:CS5)</f>
        <v>511</v>
      </c>
      <c r="CV5" s="16" t="s">
        <v>147</v>
      </c>
      <c r="CW5" s="16">
        <v>174</v>
      </c>
      <c r="CX5" s="16">
        <f>CW5+CX4-CW4</f>
        <v>206</v>
      </c>
    </row>
    <row r="6" spans="1:102" x14ac:dyDescent="0.25">
      <c r="B6" s="169" t="s">
        <v>141</v>
      </c>
      <c r="C6" s="16" t="s">
        <v>143</v>
      </c>
      <c r="D6" s="4"/>
      <c r="E6" s="46" t="str">
        <f>IF(E4&gt;E5,"1","0")</f>
        <v>0</v>
      </c>
      <c r="F6" s="46" t="str">
        <f t="shared" ref="F6:BQ6" si="1">IF(F4&gt;F5,"1","0")</f>
        <v>0</v>
      </c>
      <c r="G6" s="46" t="str">
        <f t="shared" si="1"/>
        <v>1</v>
      </c>
      <c r="H6" s="46" t="str">
        <f t="shared" si="1"/>
        <v>1</v>
      </c>
      <c r="I6" s="46" t="str">
        <f t="shared" si="1"/>
        <v>1</v>
      </c>
      <c r="J6" s="46" t="str">
        <f t="shared" si="1"/>
        <v>1</v>
      </c>
      <c r="K6" s="46" t="str">
        <f t="shared" si="1"/>
        <v>1</v>
      </c>
      <c r="L6" s="46" t="str">
        <f t="shared" si="1"/>
        <v>1</v>
      </c>
      <c r="M6" s="46" t="str">
        <f t="shared" si="1"/>
        <v>1</v>
      </c>
      <c r="N6" s="46" t="str">
        <f t="shared" si="1"/>
        <v>1</v>
      </c>
      <c r="O6" s="46" t="str">
        <f t="shared" si="1"/>
        <v>1</v>
      </c>
      <c r="P6" s="46" t="str">
        <f t="shared" si="1"/>
        <v>0</v>
      </c>
      <c r="Q6" s="46" t="str">
        <f t="shared" si="1"/>
        <v>1</v>
      </c>
      <c r="R6" s="46" t="str">
        <f t="shared" si="1"/>
        <v>1</v>
      </c>
      <c r="S6" s="46" t="str">
        <f t="shared" si="1"/>
        <v>1</v>
      </c>
      <c r="T6" s="46" t="str">
        <f t="shared" si="1"/>
        <v>1</v>
      </c>
      <c r="U6" s="46" t="str">
        <f t="shared" si="1"/>
        <v>0</v>
      </c>
      <c r="V6" s="46" t="str">
        <f t="shared" si="1"/>
        <v>0</v>
      </c>
      <c r="W6" s="46" t="str">
        <f t="shared" si="1"/>
        <v>0</v>
      </c>
      <c r="X6" s="46" t="str">
        <f t="shared" si="1"/>
        <v>0</v>
      </c>
      <c r="Y6" s="46" t="str">
        <f t="shared" si="1"/>
        <v>0</v>
      </c>
      <c r="Z6" s="46" t="str">
        <f t="shared" si="1"/>
        <v>1</v>
      </c>
      <c r="AA6" s="46" t="str">
        <f t="shared" si="1"/>
        <v>1</v>
      </c>
      <c r="AB6" s="46" t="str">
        <f t="shared" si="1"/>
        <v>1</v>
      </c>
      <c r="AC6" s="46" t="str">
        <f t="shared" si="1"/>
        <v>0</v>
      </c>
      <c r="AD6" s="46" t="str">
        <f t="shared" si="1"/>
        <v>0</v>
      </c>
      <c r="AE6" s="46" t="str">
        <f t="shared" si="1"/>
        <v>1</v>
      </c>
      <c r="AF6" s="46" t="str">
        <f t="shared" si="1"/>
        <v>0</v>
      </c>
      <c r="AG6" s="46" t="str">
        <f t="shared" si="1"/>
        <v>0</v>
      </c>
      <c r="AH6" s="46" t="str">
        <f t="shared" si="1"/>
        <v>0</v>
      </c>
      <c r="AI6" s="46" t="str">
        <f t="shared" si="1"/>
        <v>0</v>
      </c>
      <c r="AJ6" s="46" t="str">
        <f t="shared" si="1"/>
        <v>0</v>
      </c>
      <c r="AK6" s="46" t="str">
        <f t="shared" si="1"/>
        <v>0</v>
      </c>
      <c r="AL6" s="46" t="str">
        <f t="shared" si="1"/>
        <v>0</v>
      </c>
      <c r="AM6" s="46" t="str">
        <f t="shared" si="1"/>
        <v>1</v>
      </c>
      <c r="AN6" s="46" t="str">
        <f t="shared" si="1"/>
        <v>1</v>
      </c>
      <c r="AO6" s="46" t="str">
        <f t="shared" si="1"/>
        <v>1</v>
      </c>
      <c r="AP6" s="46" t="str">
        <f t="shared" si="1"/>
        <v>0</v>
      </c>
      <c r="AQ6" s="46" t="str">
        <f t="shared" si="1"/>
        <v>0</v>
      </c>
      <c r="AR6" s="46" t="str">
        <f t="shared" si="1"/>
        <v>0</v>
      </c>
      <c r="AS6" s="46" t="str">
        <f t="shared" si="1"/>
        <v>1</v>
      </c>
      <c r="AT6" s="46" t="str">
        <f t="shared" si="1"/>
        <v>1</v>
      </c>
      <c r="AU6" s="46" t="str">
        <f t="shared" si="1"/>
        <v>1</v>
      </c>
      <c r="AV6" s="46" t="str">
        <f t="shared" si="1"/>
        <v>1</v>
      </c>
      <c r="AW6" s="46" t="str">
        <f t="shared" si="1"/>
        <v>0</v>
      </c>
      <c r="AX6" s="46" t="str">
        <f t="shared" si="1"/>
        <v>1</v>
      </c>
      <c r="AY6" s="46" t="str">
        <f t="shared" si="1"/>
        <v>1</v>
      </c>
      <c r="AZ6" s="46" t="str">
        <f t="shared" si="1"/>
        <v>1</v>
      </c>
      <c r="BA6" s="46" t="str">
        <f t="shared" si="1"/>
        <v>1</v>
      </c>
      <c r="BB6" s="46" t="str">
        <f t="shared" si="1"/>
        <v>1</v>
      </c>
      <c r="BC6" s="46" t="str">
        <f t="shared" si="1"/>
        <v>1</v>
      </c>
      <c r="BD6" s="46" t="str">
        <f t="shared" si="1"/>
        <v>1</v>
      </c>
      <c r="BE6" s="46" t="str">
        <f t="shared" si="1"/>
        <v>0</v>
      </c>
      <c r="BF6" s="46" t="str">
        <f t="shared" si="1"/>
        <v>0</v>
      </c>
      <c r="BG6" s="46" t="str">
        <f t="shared" si="1"/>
        <v>1</v>
      </c>
      <c r="BH6" s="46" t="str">
        <f t="shared" si="1"/>
        <v>1</v>
      </c>
      <c r="BI6" s="46" t="str">
        <f t="shared" si="1"/>
        <v>1</v>
      </c>
      <c r="BJ6" s="46" t="str">
        <f t="shared" si="1"/>
        <v>0</v>
      </c>
      <c r="BK6" s="46" t="str">
        <f t="shared" si="1"/>
        <v>1</v>
      </c>
      <c r="BL6" s="46" t="str">
        <f t="shared" si="1"/>
        <v>0</v>
      </c>
      <c r="BM6" s="46" t="str">
        <f t="shared" si="1"/>
        <v>0</v>
      </c>
      <c r="BN6" s="46" t="str">
        <f t="shared" si="1"/>
        <v>1</v>
      </c>
      <c r="BO6" s="46" t="str">
        <f t="shared" si="1"/>
        <v>1</v>
      </c>
      <c r="BP6" s="46" t="str">
        <f t="shared" si="1"/>
        <v>1</v>
      </c>
      <c r="BQ6" s="46" t="str">
        <f t="shared" si="1"/>
        <v>0</v>
      </c>
      <c r="BR6" s="46" t="str">
        <f t="shared" ref="BR6:CS6" si="2">IF(BR4&gt;BR5,"1","0")</f>
        <v>1</v>
      </c>
      <c r="BS6" s="46" t="str">
        <f t="shared" si="2"/>
        <v>1</v>
      </c>
      <c r="BT6" s="46" t="str">
        <f t="shared" si="2"/>
        <v>1</v>
      </c>
      <c r="BU6" s="46" t="str">
        <f t="shared" si="2"/>
        <v>1</v>
      </c>
      <c r="BV6" s="46" t="str">
        <f t="shared" si="2"/>
        <v>1</v>
      </c>
      <c r="BW6" s="46" t="str">
        <f t="shared" si="2"/>
        <v>1</v>
      </c>
      <c r="BX6" s="46" t="str">
        <f t="shared" si="2"/>
        <v>1</v>
      </c>
      <c r="BY6" s="46" t="str">
        <f t="shared" si="2"/>
        <v>0</v>
      </c>
      <c r="BZ6" s="46" t="str">
        <f t="shared" si="2"/>
        <v>1</v>
      </c>
      <c r="CA6" s="46" t="str">
        <f t="shared" si="2"/>
        <v>1</v>
      </c>
      <c r="CB6" s="46" t="str">
        <f t="shared" si="2"/>
        <v>0</v>
      </c>
      <c r="CC6" s="46" t="str">
        <f t="shared" si="2"/>
        <v>0</v>
      </c>
      <c r="CD6" s="46" t="str">
        <f t="shared" si="2"/>
        <v>0</v>
      </c>
      <c r="CE6" s="46" t="str">
        <f t="shared" si="2"/>
        <v>1</v>
      </c>
      <c r="CF6" s="46" t="str">
        <f t="shared" si="2"/>
        <v>1</v>
      </c>
      <c r="CG6" s="46" t="str">
        <f t="shared" si="2"/>
        <v>1</v>
      </c>
      <c r="CH6" s="46" t="str">
        <f t="shared" si="2"/>
        <v>1</v>
      </c>
      <c r="CI6" s="46" t="str">
        <f t="shared" si="2"/>
        <v>0</v>
      </c>
      <c r="CJ6" s="46" t="str">
        <f t="shared" si="2"/>
        <v>0</v>
      </c>
      <c r="CK6" s="46" t="str">
        <f t="shared" si="2"/>
        <v>0</v>
      </c>
      <c r="CL6" s="46" t="str">
        <f t="shared" si="2"/>
        <v>1</v>
      </c>
      <c r="CM6" s="46" t="str">
        <f t="shared" si="2"/>
        <v>0</v>
      </c>
      <c r="CN6" s="46" t="str">
        <f t="shared" si="2"/>
        <v>0</v>
      </c>
      <c r="CO6" s="46" t="str">
        <f t="shared" si="2"/>
        <v>1</v>
      </c>
      <c r="CP6" s="46" t="str">
        <f t="shared" si="2"/>
        <v>0</v>
      </c>
      <c r="CQ6" s="46" t="str">
        <f t="shared" si="2"/>
        <v>1</v>
      </c>
      <c r="CR6" s="46" t="str">
        <f t="shared" si="2"/>
        <v>1</v>
      </c>
      <c r="CS6" s="46" t="str">
        <f t="shared" si="2"/>
        <v>1</v>
      </c>
      <c r="CT6" s="238"/>
      <c r="CV6" s="4" t="s">
        <v>148</v>
      </c>
      <c r="CW6" s="4">
        <v>45</v>
      </c>
      <c r="CX6" s="4">
        <v>45</v>
      </c>
    </row>
    <row r="7" spans="1:102" s="15" customFormat="1" x14ac:dyDescent="0.25">
      <c r="A7" s="19"/>
      <c r="B7" s="169"/>
      <c r="C7" s="16" t="s">
        <v>144</v>
      </c>
      <c r="D7" s="16"/>
      <c r="E7" s="46" t="str">
        <f>IF(E4&lt;E5,"1","0")</f>
        <v>0</v>
      </c>
      <c r="F7" s="46" t="str">
        <f t="shared" ref="F7:BQ7" si="3">IF(F4&lt;F5,"1","0")</f>
        <v>0</v>
      </c>
      <c r="G7" s="46" t="str">
        <f t="shared" si="3"/>
        <v>0</v>
      </c>
      <c r="H7" s="46" t="str">
        <f t="shared" si="3"/>
        <v>0</v>
      </c>
      <c r="I7" s="46" t="str">
        <f t="shared" si="3"/>
        <v>0</v>
      </c>
      <c r="J7" s="46" t="str">
        <f t="shared" si="3"/>
        <v>0</v>
      </c>
      <c r="K7" s="46" t="str">
        <f t="shared" si="3"/>
        <v>0</v>
      </c>
      <c r="L7" s="46" t="str">
        <f t="shared" si="3"/>
        <v>0</v>
      </c>
      <c r="M7" s="46" t="str">
        <f t="shared" si="3"/>
        <v>0</v>
      </c>
      <c r="N7" s="46" t="str">
        <f t="shared" si="3"/>
        <v>0</v>
      </c>
      <c r="O7" s="46" t="str">
        <f t="shared" si="3"/>
        <v>0</v>
      </c>
      <c r="P7" s="46" t="str">
        <f t="shared" si="3"/>
        <v>1</v>
      </c>
      <c r="Q7" s="46" t="str">
        <f t="shared" si="3"/>
        <v>0</v>
      </c>
      <c r="R7" s="46" t="str">
        <f t="shared" si="3"/>
        <v>0</v>
      </c>
      <c r="S7" s="46" t="str">
        <f t="shared" si="3"/>
        <v>0</v>
      </c>
      <c r="T7" s="46" t="str">
        <f t="shared" si="3"/>
        <v>0</v>
      </c>
      <c r="U7" s="46" t="str">
        <f t="shared" si="3"/>
        <v>1</v>
      </c>
      <c r="V7" s="46" t="str">
        <f t="shared" si="3"/>
        <v>1</v>
      </c>
      <c r="W7" s="46" t="str">
        <f t="shared" si="3"/>
        <v>1</v>
      </c>
      <c r="X7" s="46" t="str">
        <f t="shared" si="3"/>
        <v>1</v>
      </c>
      <c r="Y7" s="46" t="str">
        <f t="shared" si="3"/>
        <v>1</v>
      </c>
      <c r="Z7" s="46" t="str">
        <f t="shared" si="3"/>
        <v>0</v>
      </c>
      <c r="AA7" s="46" t="str">
        <f t="shared" si="3"/>
        <v>0</v>
      </c>
      <c r="AB7" s="46" t="str">
        <f t="shared" si="3"/>
        <v>0</v>
      </c>
      <c r="AC7" s="46" t="str">
        <f t="shared" si="3"/>
        <v>0</v>
      </c>
      <c r="AD7" s="46" t="str">
        <f t="shared" si="3"/>
        <v>0</v>
      </c>
      <c r="AE7" s="46" t="str">
        <f t="shared" si="3"/>
        <v>0</v>
      </c>
      <c r="AF7" s="46" t="str">
        <f t="shared" si="3"/>
        <v>0</v>
      </c>
      <c r="AG7" s="46" t="str">
        <f t="shared" si="3"/>
        <v>0</v>
      </c>
      <c r="AH7" s="46" t="str">
        <f t="shared" si="3"/>
        <v>0</v>
      </c>
      <c r="AI7" s="46" t="str">
        <f t="shared" si="3"/>
        <v>1</v>
      </c>
      <c r="AJ7" s="46" t="str">
        <f t="shared" si="3"/>
        <v>0</v>
      </c>
      <c r="AK7" s="46" t="str">
        <f t="shared" si="3"/>
        <v>1</v>
      </c>
      <c r="AL7" s="46" t="str">
        <f t="shared" si="3"/>
        <v>1</v>
      </c>
      <c r="AM7" s="46" t="str">
        <f t="shared" si="3"/>
        <v>0</v>
      </c>
      <c r="AN7" s="46" t="str">
        <f t="shared" si="3"/>
        <v>0</v>
      </c>
      <c r="AO7" s="46" t="str">
        <f t="shared" si="3"/>
        <v>0</v>
      </c>
      <c r="AP7" s="46" t="str">
        <f t="shared" si="3"/>
        <v>1</v>
      </c>
      <c r="AQ7" s="46" t="str">
        <f t="shared" si="3"/>
        <v>1</v>
      </c>
      <c r="AR7" s="46" t="str">
        <f t="shared" si="3"/>
        <v>1</v>
      </c>
      <c r="AS7" s="46" t="str">
        <f t="shared" si="3"/>
        <v>0</v>
      </c>
      <c r="AT7" s="46" t="str">
        <f t="shared" si="3"/>
        <v>0</v>
      </c>
      <c r="AU7" s="46" t="str">
        <f t="shared" si="3"/>
        <v>0</v>
      </c>
      <c r="AV7" s="46" t="str">
        <f t="shared" si="3"/>
        <v>0</v>
      </c>
      <c r="AW7" s="46" t="str">
        <f t="shared" si="3"/>
        <v>0</v>
      </c>
      <c r="AX7" s="46" t="str">
        <f t="shared" si="3"/>
        <v>0</v>
      </c>
      <c r="AY7" s="46" t="str">
        <f t="shared" si="3"/>
        <v>0</v>
      </c>
      <c r="AZ7" s="46" t="str">
        <f t="shared" si="3"/>
        <v>0</v>
      </c>
      <c r="BA7" s="46" t="str">
        <f t="shared" si="3"/>
        <v>0</v>
      </c>
      <c r="BB7" s="46" t="str">
        <f t="shared" si="3"/>
        <v>0</v>
      </c>
      <c r="BC7" s="46" t="str">
        <f t="shared" si="3"/>
        <v>0</v>
      </c>
      <c r="BD7" s="46" t="str">
        <f t="shared" si="3"/>
        <v>0</v>
      </c>
      <c r="BE7" s="46" t="str">
        <f t="shared" si="3"/>
        <v>1</v>
      </c>
      <c r="BF7" s="46" t="str">
        <f t="shared" si="3"/>
        <v>0</v>
      </c>
      <c r="BG7" s="46" t="str">
        <f t="shared" si="3"/>
        <v>0</v>
      </c>
      <c r="BH7" s="46" t="str">
        <f t="shared" si="3"/>
        <v>0</v>
      </c>
      <c r="BI7" s="46" t="str">
        <f t="shared" si="3"/>
        <v>0</v>
      </c>
      <c r="BJ7" s="46" t="str">
        <f t="shared" si="3"/>
        <v>1</v>
      </c>
      <c r="BK7" s="46" t="str">
        <f t="shared" si="3"/>
        <v>0</v>
      </c>
      <c r="BL7" s="46" t="str">
        <f t="shared" si="3"/>
        <v>1</v>
      </c>
      <c r="BM7" s="46" t="str">
        <f t="shared" si="3"/>
        <v>1</v>
      </c>
      <c r="BN7" s="46" t="str">
        <f t="shared" si="3"/>
        <v>0</v>
      </c>
      <c r="BO7" s="46" t="str">
        <f t="shared" si="3"/>
        <v>0</v>
      </c>
      <c r="BP7" s="46" t="str">
        <f t="shared" si="3"/>
        <v>0</v>
      </c>
      <c r="BQ7" s="46" t="str">
        <f t="shared" si="3"/>
        <v>0</v>
      </c>
      <c r="BR7" s="46" t="str">
        <f t="shared" ref="BR7:CS7" si="4">IF(BR4&lt;BR5,"1","0")</f>
        <v>0</v>
      </c>
      <c r="BS7" s="46" t="str">
        <f t="shared" si="4"/>
        <v>0</v>
      </c>
      <c r="BT7" s="46" t="str">
        <f t="shared" si="4"/>
        <v>0</v>
      </c>
      <c r="BU7" s="46" t="str">
        <f t="shared" si="4"/>
        <v>0</v>
      </c>
      <c r="BV7" s="46" t="str">
        <f t="shared" si="4"/>
        <v>0</v>
      </c>
      <c r="BW7" s="46" t="str">
        <f t="shared" si="4"/>
        <v>0</v>
      </c>
      <c r="BX7" s="46" t="str">
        <f t="shared" si="4"/>
        <v>0</v>
      </c>
      <c r="BY7" s="46" t="str">
        <f t="shared" si="4"/>
        <v>1</v>
      </c>
      <c r="BZ7" s="46" t="str">
        <f t="shared" si="4"/>
        <v>0</v>
      </c>
      <c r="CA7" s="46" t="str">
        <f t="shared" si="4"/>
        <v>0</v>
      </c>
      <c r="CB7" s="46" t="str">
        <f t="shared" si="4"/>
        <v>1</v>
      </c>
      <c r="CC7" s="46" t="str">
        <f t="shared" si="4"/>
        <v>1</v>
      </c>
      <c r="CD7" s="46" t="str">
        <f t="shared" si="4"/>
        <v>1</v>
      </c>
      <c r="CE7" s="46" t="str">
        <f t="shared" si="4"/>
        <v>0</v>
      </c>
      <c r="CF7" s="46" t="str">
        <f t="shared" si="4"/>
        <v>0</v>
      </c>
      <c r="CG7" s="46" t="str">
        <f t="shared" si="4"/>
        <v>0</v>
      </c>
      <c r="CH7" s="46" t="str">
        <f t="shared" si="4"/>
        <v>0</v>
      </c>
      <c r="CI7" s="46" t="str">
        <f t="shared" si="4"/>
        <v>0</v>
      </c>
      <c r="CJ7" s="46" t="str">
        <f t="shared" si="4"/>
        <v>0</v>
      </c>
      <c r="CK7" s="46" t="str">
        <f t="shared" si="4"/>
        <v>0</v>
      </c>
      <c r="CL7" s="46" t="str">
        <f t="shared" si="4"/>
        <v>0</v>
      </c>
      <c r="CM7" s="46" t="str">
        <f t="shared" si="4"/>
        <v>0</v>
      </c>
      <c r="CN7" s="46" t="str">
        <f t="shared" si="4"/>
        <v>0</v>
      </c>
      <c r="CO7" s="46" t="str">
        <f t="shared" si="4"/>
        <v>0</v>
      </c>
      <c r="CP7" s="46" t="str">
        <f t="shared" si="4"/>
        <v>0</v>
      </c>
      <c r="CQ7" s="46" t="str">
        <f t="shared" si="4"/>
        <v>0</v>
      </c>
      <c r="CR7" s="46" t="str">
        <f t="shared" si="4"/>
        <v>0</v>
      </c>
      <c r="CS7" s="46" t="str">
        <f t="shared" si="4"/>
        <v>0</v>
      </c>
      <c r="CT7" s="239"/>
      <c r="CV7" s="16" t="s">
        <v>151</v>
      </c>
      <c r="CW7" s="16">
        <v>361</v>
      </c>
      <c r="CX7" s="16">
        <v>393</v>
      </c>
    </row>
    <row r="8" spans="1:102" s="15" customFormat="1" x14ac:dyDescent="0.25">
      <c r="A8" s="19"/>
      <c r="B8" s="169"/>
      <c r="C8" s="4" t="s">
        <v>142</v>
      </c>
      <c r="D8" s="16"/>
      <c r="E8" s="46" t="str">
        <f>IF(E4=E5,"1","0")</f>
        <v>1</v>
      </c>
      <c r="F8" s="46" t="str">
        <f t="shared" ref="F8:BQ8" si="5">IF(F4=F5,"1","0")</f>
        <v>1</v>
      </c>
      <c r="G8" s="46" t="str">
        <f t="shared" si="5"/>
        <v>0</v>
      </c>
      <c r="H8" s="46" t="str">
        <f t="shared" si="5"/>
        <v>0</v>
      </c>
      <c r="I8" s="46" t="str">
        <f t="shared" si="5"/>
        <v>0</v>
      </c>
      <c r="J8" s="46" t="str">
        <f t="shared" si="5"/>
        <v>0</v>
      </c>
      <c r="K8" s="46" t="str">
        <f t="shared" si="5"/>
        <v>0</v>
      </c>
      <c r="L8" s="46" t="str">
        <f t="shared" si="5"/>
        <v>0</v>
      </c>
      <c r="M8" s="46" t="str">
        <f t="shared" si="5"/>
        <v>0</v>
      </c>
      <c r="N8" s="46" t="str">
        <f t="shared" si="5"/>
        <v>0</v>
      </c>
      <c r="O8" s="46" t="str">
        <f t="shared" si="5"/>
        <v>0</v>
      </c>
      <c r="P8" s="46" t="str">
        <f t="shared" si="5"/>
        <v>0</v>
      </c>
      <c r="Q8" s="46" t="str">
        <f t="shared" si="5"/>
        <v>0</v>
      </c>
      <c r="R8" s="46" t="str">
        <f t="shared" si="5"/>
        <v>0</v>
      </c>
      <c r="S8" s="46" t="str">
        <f t="shared" si="5"/>
        <v>0</v>
      </c>
      <c r="T8" s="46" t="str">
        <f t="shared" si="5"/>
        <v>0</v>
      </c>
      <c r="U8" s="46" t="str">
        <f t="shared" si="5"/>
        <v>0</v>
      </c>
      <c r="V8" s="46" t="str">
        <f t="shared" si="5"/>
        <v>0</v>
      </c>
      <c r="W8" s="46" t="str">
        <f t="shared" si="5"/>
        <v>0</v>
      </c>
      <c r="X8" s="46" t="str">
        <f t="shared" si="5"/>
        <v>0</v>
      </c>
      <c r="Y8" s="46" t="str">
        <f t="shared" si="5"/>
        <v>0</v>
      </c>
      <c r="Z8" s="46" t="str">
        <f t="shared" si="5"/>
        <v>0</v>
      </c>
      <c r="AA8" s="46" t="str">
        <f t="shared" si="5"/>
        <v>0</v>
      </c>
      <c r="AB8" s="46" t="str">
        <f t="shared" si="5"/>
        <v>0</v>
      </c>
      <c r="AC8" s="46" t="str">
        <f t="shared" si="5"/>
        <v>1</v>
      </c>
      <c r="AD8" s="46" t="str">
        <f t="shared" si="5"/>
        <v>1</v>
      </c>
      <c r="AE8" s="46" t="str">
        <f t="shared" si="5"/>
        <v>0</v>
      </c>
      <c r="AF8" s="46" t="str">
        <f t="shared" si="5"/>
        <v>1</v>
      </c>
      <c r="AG8" s="46" t="str">
        <f t="shared" si="5"/>
        <v>1</v>
      </c>
      <c r="AH8" s="46" t="str">
        <f t="shared" si="5"/>
        <v>1</v>
      </c>
      <c r="AI8" s="46" t="str">
        <f t="shared" si="5"/>
        <v>0</v>
      </c>
      <c r="AJ8" s="46" t="str">
        <f t="shared" si="5"/>
        <v>1</v>
      </c>
      <c r="AK8" s="46" t="str">
        <f t="shared" si="5"/>
        <v>0</v>
      </c>
      <c r="AL8" s="46" t="str">
        <f t="shared" si="5"/>
        <v>0</v>
      </c>
      <c r="AM8" s="46" t="str">
        <f t="shared" si="5"/>
        <v>0</v>
      </c>
      <c r="AN8" s="46" t="str">
        <f t="shared" si="5"/>
        <v>0</v>
      </c>
      <c r="AO8" s="46" t="str">
        <f t="shared" si="5"/>
        <v>0</v>
      </c>
      <c r="AP8" s="46" t="str">
        <f t="shared" si="5"/>
        <v>0</v>
      </c>
      <c r="AQ8" s="46" t="str">
        <f t="shared" si="5"/>
        <v>0</v>
      </c>
      <c r="AR8" s="46" t="str">
        <f t="shared" si="5"/>
        <v>0</v>
      </c>
      <c r="AS8" s="46" t="str">
        <f t="shared" si="5"/>
        <v>0</v>
      </c>
      <c r="AT8" s="46" t="str">
        <f t="shared" si="5"/>
        <v>0</v>
      </c>
      <c r="AU8" s="46" t="str">
        <f t="shared" si="5"/>
        <v>0</v>
      </c>
      <c r="AV8" s="46" t="str">
        <f t="shared" si="5"/>
        <v>0</v>
      </c>
      <c r="AW8" s="46" t="str">
        <f t="shared" si="5"/>
        <v>1</v>
      </c>
      <c r="AX8" s="46" t="str">
        <f t="shared" si="5"/>
        <v>0</v>
      </c>
      <c r="AY8" s="46" t="str">
        <f t="shared" si="5"/>
        <v>0</v>
      </c>
      <c r="AZ8" s="46" t="str">
        <f t="shared" si="5"/>
        <v>0</v>
      </c>
      <c r="BA8" s="46" t="str">
        <f t="shared" si="5"/>
        <v>0</v>
      </c>
      <c r="BB8" s="46" t="str">
        <f t="shared" si="5"/>
        <v>0</v>
      </c>
      <c r="BC8" s="46" t="str">
        <f t="shared" si="5"/>
        <v>0</v>
      </c>
      <c r="BD8" s="46" t="str">
        <f t="shared" si="5"/>
        <v>0</v>
      </c>
      <c r="BE8" s="46" t="str">
        <f t="shared" si="5"/>
        <v>0</v>
      </c>
      <c r="BF8" s="46" t="str">
        <f t="shared" si="5"/>
        <v>1</v>
      </c>
      <c r="BG8" s="46" t="str">
        <f t="shared" si="5"/>
        <v>0</v>
      </c>
      <c r="BH8" s="46" t="str">
        <f t="shared" si="5"/>
        <v>0</v>
      </c>
      <c r="BI8" s="46" t="str">
        <f t="shared" si="5"/>
        <v>0</v>
      </c>
      <c r="BJ8" s="46" t="str">
        <f t="shared" si="5"/>
        <v>0</v>
      </c>
      <c r="BK8" s="46" t="str">
        <f t="shared" si="5"/>
        <v>0</v>
      </c>
      <c r="BL8" s="46" t="str">
        <f t="shared" si="5"/>
        <v>0</v>
      </c>
      <c r="BM8" s="46" t="str">
        <f t="shared" si="5"/>
        <v>0</v>
      </c>
      <c r="BN8" s="46" t="str">
        <f t="shared" si="5"/>
        <v>0</v>
      </c>
      <c r="BO8" s="46" t="str">
        <f t="shared" si="5"/>
        <v>0</v>
      </c>
      <c r="BP8" s="46" t="str">
        <f t="shared" si="5"/>
        <v>0</v>
      </c>
      <c r="BQ8" s="46" t="str">
        <f t="shared" si="5"/>
        <v>1</v>
      </c>
      <c r="BR8" s="46" t="str">
        <f t="shared" ref="BR8:CS8" si="6">IF(BR4=BR5,"1","0")</f>
        <v>0</v>
      </c>
      <c r="BS8" s="46" t="str">
        <f t="shared" si="6"/>
        <v>0</v>
      </c>
      <c r="BT8" s="46" t="str">
        <f t="shared" si="6"/>
        <v>0</v>
      </c>
      <c r="BU8" s="46" t="str">
        <f t="shared" si="6"/>
        <v>0</v>
      </c>
      <c r="BV8" s="46" t="str">
        <f t="shared" si="6"/>
        <v>0</v>
      </c>
      <c r="BW8" s="46" t="str">
        <f t="shared" si="6"/>
        <v>0</v>
      </c>
      <c r="BX8" s="46" t="str">
        <f t="shared" si="6"/>
        <v>0</v>
      </c>
      <c r="BY8" s="46" t="str">
        <f t="shared" si="6"/>
        <v>0</v>
      </c>
      <c r="BZ8" s="46" t="str">
        <f t="shared" si="6"/>
        <v>0</v>
      </c>
      <c r="CA8" s="46" t="str">
        <f t="shared" si="6"/>
        <v>0</v>
      </c>
      <c r="CB8" s="46" t="str">
        <f t="shared" si="6"/>
        <v>0</v>
      </c>
      <c r="CC8" s="46" t="str">
        <f t="shared" si="6"/>
        <v>0</v>
      </c>
      <c r="CD8" s="46" t="str">
        <f t="shared" si="6"/>
        <v>0</v>
      </c>
      <c r="CE8" s="46" t="str">
        <f t="shared" si="6"/>
        <v>0</v>
      </c>
      <c r="CF8" s="46" t="str">
        <f t="shared" si="6"/>
        <v>0</v>
      </c>
      <c r="CG8" s="46" t="str">
        <f t="shared" si="6"/>
        <v>0</v>
      </c>
      <c r="CH8" s="46" t="str">
        <f t="shared" si="6"/>
        <v>0</v>
      </c>
      <c r="CI8" s="46" t="str">
        <f t="shared" si="6"/>
        <v>1</v>
      </c>
      <c r="CJ8" s="46" t="str">
        <f t="shared" si="6"/>
        <v>1</v>
      </c>
      <c r="CK8" s="46" t="str">
        <f t="shared" si="6"/>
        <v>1</v>
      </c>
      <c r="CL8" s="46" t="str">
        <f t="shared" si="6"/>
        <v>0</v>
      </c>
      <c r="CM8" s="46" t="str">
        <f t="shared" si="6"/>
        <v>1</v>
      </c>
      <c r="CN8" s="46" t="str">
        <f t="shared" si="6"/>
        <v>1</v>
      </c>
      <c r="CO8" s="46" t="str">
        <f t="shared" si="6"/>
        <v>0</v>
      </c>
      <c r="CP8" s="46" t="str">
        <f t="shared" si="6"/>
        <v>1</v>
      </c>
      <c r="CQ8" s="46" t="str">
        <f t="shared" si="6"/>
        <v>0</v>
      </c>
      <c r="CR8" s="46" t="str">
        <f t="shared" si="6"/>
        <v>0</v>
      </c>
      <c r="CS8" s="46" t="str">
        <f t="shared" si="6"/>
        <v>0</v>
      </c>
      <c r="CT8" s="239"/>
      <c r="CV8" s="16" t="s">
        <v>154</v>
      </c>
      <c r="CW8" s="16">
        <v>69</v>
      </c>
      <c r="CX8" s="16">
        <v>101</v>
      </c>
    </row>
    <row r="9" spans="1:102" s="15" customFormat="1" x14ac:dyDescent="0.25">
      <c r="A9" s="19"/>
      <c r="B9" s="169"/>
      <c r="C9" s="16" t="s">
        <v>165</v>
      </c>
      <c r="D9" s="16"/>
      <c r="E9" s="46" t="str">
        <f>IF((E4+E5)&lt;&gt;0,"1","0")</f>
        <v>0</v>
      </c>
      <c r="F9" s="46" t="str">
        <f t="shared" ref="F9:BQ9" si="7">IF((F4+F5)&lt;&gt;0,"1","0")</f>
        <v>0</v>
      </c>
      <c r="G9" s="46" t="str">
        <f t="shared" si="7"/>
        <v>1</v>
      </c>
      <c r="H9" s="46" t="str">
        <f t="shared" si="7"/>
        <v>1</v>
      </c>
      <c r="I9" s="46" t="str">
        <f t="shared" si="7"/>
        <v>1</v>
      </c>
      <c r="J9" s="46" t="str">
        <f t="shared" si="7"/>
        <v>1</v>
      </c>
      <c r="K9" s="46" t="str">
        <f t="shared" si="7"/>
        <v>1</v>
      </c>
      <c r="L9" s="46" t="str">
        <f t="shared" si="7"/>
        <v>1</v>
      </c>
      <c r="M9" s="46" t="str">
        <f t="shared" si="7"/>
        <v>1</v>
      </c>
      <c r="N9" s="46" t="str">
        <f t="shared" si="7"/>
        <v>1</v>
      </c>
      <c r="O9" s="46" t="str">
        <f t="shared" si="7"/>
        <v>1</v>
      </c>
      <c r="P9" s="46" t="str">
        <f t="shared" si="7"/>
        <v>1</v>
      </c>
      <c r="Q9" s="46" t="str">
        <f t="shared" si="7"/>
        <v>1</v>
      </c>
      <c r="R9" s="46" t="str">
        <f t="shared" si="7"/>
        <v>1</v>
      </c>
      <c r="S9" s="46" t="str">
        <f t="shared" si="7"/>
        <v>1</v>
      </c>
      <c r="T9" s="46" t="str">
        <f t="shared" si="7"/>
        <v>1</v>
      </c>
      <c r="U9" s="46" t="str">
        <f t="shared" si="7"/>
        <v>1</v>
      </c>
      <c r="V9" s="46" t="str">
        <f t="shared" si="7"/>
        <v>1</v>
      </c>
      <c r="W9" s="46" t="str">
        <f t="shared" si="7"/>
        <v>1</v>
      </c>
      <c r="X9" s="46" t="str">
        <f t="shared" si="7"/>
        <v>1</v>
      </c>
      <c r="Y9" s="46" t="str">
        <f t="shared" si="7"/>
        <v>1</v>
      </c>
      <c r="Z9" s="46" t="str">
        <f t="shared" si="7"/>
        <v>1</v>
      </c>
      <c r="AA9" s="46" t="str">
        <f t="shared" si="7"/>
        <v>1</v>
      </c>
      <c r="AB9" s="46" t="str">
        <f t="shared" si="7"/>
        <v>1</v>
      </c>
      <c r="AC9" s="46" t="str">
        <f t="shared" si="7"/>
        <v>0</v>
      </c>
      <c r="AD9" s="46" t="str">
        <f t="shared" si="7"/>
        <v>0</v>
      </c>
      <c r="AE9" s="46" t="str">
        <f t="shared" si="7"/>
        <v>1</v>
      </c>
      <c r="AF9" s="46" t="str">
        <f t="shared" si="7"/>
        <v>1</v>
      </c>
      <c r="AG9" s="46" t="str">
        <f t="shared" si="7"/>
        <v>1</v>
      </c>
      <c r="AH9" s="46" t="str">
        <f t="shared" si="7"/>
        <v>1</v>
      </c>
      <c r="AI9" s="46" t="str">
        <f t="shared" si="7"/>
        <v>1</v>
      </c>
      <c r="AJ9" s="46" t="str">
        <f t="shared" si="7"/>
        <v>1</v>
      </c>
      <c r="AK9" s="46" t="str">
        <f t="shared" si="7"/>
        <v>1</v>
      </c>
      <c r="AL9" s="46" t="str">
        <f t="shared" si="7"/>
        <v>1</v>
      </c>
      <c r="AM9" s="46" t="str">
        <f t="shared" si="7"/>
        <v>1</v>
      </c>
      <c r="AN9" s="46" t="str">
        <f t="shared" si="7"/>
        <v>1</v>
      </c>
      <c r="AO9" s="46" t="str">
        <f t="shared" si="7"/>
        <v>1</v>
      </c>
      <c r="AP9" s="46" t="str">
        <f t="shared" si="7"/>
        <v>1</v>
      </c>
      <c r="AQ9" s="46" t="str">
        <f t="shared" si="7"/>
        <v>1</v>
      </c>
      <c r="AR9" s="46" t="str">
        <f t="shared" si="7"/>
        <v>1</v>
      </c>
      <c r="AS9" s="46" t="str">
        <f t="shared" si="7"/>
        <v>1</v>
      </c>
      <c r="AT9" s="46" t="str">
        <f t="shared" si="7"/>
        <v>1</v>
      </c>
      <c r="AU9" s="46" t="str">
        <f t="shared" si="7"/>
        <v>1</v>
      </c>
      <c r="AV9" s="46" t="str">
        <f t="shared" si="7"/>
        <v>1</v>
      </c>
      <c r="AW9" s="46" t="str">
        <f t="shared" si="7"/>
        <v>0</v>
      </c>
      <c r="AX9" s="46" t="str">
        <f t="shared" si="7"/>
        <v>1</v>
      </c>
      <c r="AY9" s="46" t="str">
        <f t="shared" si="7"/>
        <v>1</v>
      </c>
      <c r="AZ9" s="46" t="str">
        <f t="shared" si="7"/>
        <v>1</v>
      </c>
      <c r="BA9" s="46" t="str">
        <f t="shared" si="7"/>
        <v>1</v>
      </c>
      <c r="BB9" s="46" t="str">
        <f t="shared" si="7"/>
        <v>1</v>
      </c>
      <c r="BC9" s="46" t="str">
        <f t="shared" si="7"/>
        <v>1</v>
      </c>
      <c r="BD9" s="46" t="str">
        <f t="shared" si="7"/>
        <v>1</v>
      </c>
      <c r="BE9" s="46" t="str">
        <f t="shared" si="7"/>
        <v>1</v>
      </c>
      <c r="BF9" s="46" t="str">
        <f t="shared" si="7"/>
        <v>1</v>
      </c>
      <c r="BG9" s="46" t="str">
        <f t="shared" si="7"/>
        <v>1</v>
      </c>
      <c r="BH9" s="46" t="str">
        <f t="shared" si="7"/>
        <v>1</v>
      </c>
      <c r="BI9" s="46" t="str">
        <f t="shared" si="7"/>
        <v>1</v>
      </c>
      <c r="BJ9" s="46" t="str">
        <f t="shared" si="7"/>
        <v>1</v>
      </c>
      <c r="BK9" s="46" t="str">
        <f t="shared" si="7"/>
        <v>1</v>
      </c>
      <c r="BL9" s="46" t="str">
        <f t="shared" si="7"/>
        <v>1</v>
      </c>
      <c r="BM9" s="46" t="str">
        <f t="shared" si="7"/>
        <v>1</v>
      </c>
      <c r="BN9" s="46" t="str">
        <f t="shared" si="7"/>
        <v>1</v>
      </c>
      <c r="BO9" s="46" t="str">
        <f t="shared" si="7"/>
        <v>1</v>
      </c>
      <c r="BP9" s="46" t="str">
        <f t="shared" si="7"/>
        <v>1</v>
      </c>
      <c r="BQ9" s="46" t="str">
        <f t="shared" si="7"/>
        <v>0</v>
      </c>
      <c r="BR9" s="46" t="str">
        <f t="shared" ref="BR9:CS9" si="8">IF((BR4+BR5)&lt;&gt;0,"1","0")</f>
        <v>1</v>
      </c>
      <c r="BS9" s="46" t="str">
        <f t="shared" si="8"/>
        <v>1</v>
      </c>
      <c r="BT9" s="46" t="str">
        <f t="shared" si="8"/>
        <v>1</v>
      </c>
      <c r="BU9" s="46" t="str">
        <f t="shared" si="8"/>
        <v>1</v>
      </c>
      <c r="BV9" s="46" t="str">
        <f t="shared" si="8"/>
        <v>1</v>
      </c>
      <c r="BW9" s="46" t="str">
        <f t="shared" si="8"/>
        <v>1</v>
      </c>
      <c r="BX9" s="46" t="str">
        <f t="shared" si="8"/>
        <v>1</v>
      </c>
      <c r="BY9" s="46" t="str">
        <f t="shared" si="8"/>
        <v>1</v>
      </c>
      <c r="BZ9" s="46" t="str">
        <f t="shared" si="8"/>
        <v>1</v>
      </c>
      <c r="CA9" s="46" t="str">
        <f t="shared" si="8"/>
        <v>1</v>
      </c>
      <c r="CB9" s="46" t="str">
        <f t="shared" si="8"/>
        <v>1</v>
      </c>
      <c r="CC9" s="46" t="str">
        <f t="shared" si="8"/>
        <v>1</v>
      </c>
      <c r="CD9" s="46" t="str">
        <f t="shared" si="8"/>
        <v>1</v>
      </c>
      <c r="CE9" s="46" t="str">
        <f t="shared" si="8"/>
        <v>1</v>
      </c>
      <c r="CF9" s="46" t="str">
        <f t="shared" si="8"/>
        <v>1</v>
      </c>
      <c r="CG9" s="46" t="str">
        <f t="shared" si="8"/>
        <v>1</v>
      </c>
      <c r="CH9" s="46" t="str">
        <f t="shared" si="8"/>
        <v>1</v>
      </c>
      <c r="CI9" s="46" t="str">
        <f t="shared" si="8"/>
        <v>0</v>
      </c>
      <c r="CJ9" s="46" t="str">
        <f t="shared" si="8"/>
        <v>0</v>
      </c>
      <c r="CK9" s="46" t="str">
        <f t="shared" si="8"/>
        <v>0</v>
      </c>
      <c r="CL9" s="46" t="str">
        <f t="shared" si="8"/>
        <v>1</v>
      </c>
      <c r="CM9" s="46" t="str">
        <f t="shared" si="8"/>
        <v>0</v>
      </c>
      <c r="CN9" s="46" t="str">
        <f t="shared" si="8"/>
        <v>0</v>
      </c>
      <c r="CO9" s="46" t="str">
        <f t="shared" si="8"/>
        <v>1</v>
      </c>
      <c r="CP9" s="46" t="str">
        <f t="shared" si="8"/>
        <v>0</v>
      </c>
      <c r="CQ9" s="46" t="str">
        <f t="shared" si="8"/>
        <v>1</v>
      </c>
      <c r="CR9" s="46" t="str">
        <f t="shared" si="8"/>
        <v>1</v>
      </c>
      <c r="CS9" s="46" t="str">
        <f t="shared" si="8"/>
        <v>1</v>
      </c>
      <c r="CT9" s="240"/>
      <c r="CV9" s="16" t="s">
        <v>155</v>
      </c>
      <c r="CW9" s="16">
        <v>201</v>
      </c>
      <c r="CX9" s="16">
        <f>CW9+CX8-CW8</f>
        <v>233</v>
      </c>
    </row>
    <row r="10" spans="1:102" s="15" customFormat="1" ht="15.75" customHeight="1" x14ac:dyDescent="0.25">
      <c r="A10" s="19"/>
      <c r="B10" s="234" t="s">
        <v>149</v>
      </c>
      <c r="C10" s="16" t="s">
        <v>143</v>
      </c>
      <c r="D10" s="16"/>
      <c r="E10" s="16">
        <f>E5*E6*$CW$7+((E4-E5)*E6*2*$CW$4-$CW$4*E6)</f>
        <v>0</v>
      </c>
      <c r="F10" s="16">
        <f t="shared" ref="F10:BQ10" si="9">F5*F6*$CW$7+((F4-F5)*F6*2*$CW$4-$CW$4*F6)</f>
        <v>0</v>
      </c>
      <c r="G10" s="16">
        <f t="shared" si="9"/>
        <v>426</v>
      </c>
      <c r="H10" s="16">
        <f t="shared" si="9"/>
        <v>4686</v>
      </c>
      <c r="I10" s="16">
        <f t="shared" si="9"/>
        <v>4402</v>
      </c>
      <c r="J10" s="16">
        <f t="shared" si="9"/>
        <v>1846</v>
      </c>
      <c r="K10" s="16">
        <f t="shared" si="9"/>
        <v>3444</v>
      </c>
      <c r="L10" s="16">
        <f t="shared" si="9"/>
        <v>3882</v>
      </c>
      <c r="M10" s="16">
        <f t="shared" si="9"/>
        <v>4373</v>
      </c>
      <c r="N10" s="16">
        <f t="shared" si="9"/>
        <v>8503</v>
      </c>
      <c r="O10" s="16">
        <f t="shared" si="9"/>
        <v>7935</v>
      </c>
      <c r="P10" s="16">
        <f t="shared" si="9"/>
        <v>0</v>
      </c>
      <c r="Q10" s="16">
        <f t="shared" si="9"/>
        <v>5971</v>
      </c>
      <c r="R10" s="16">
        <f t="shared" si="9"/>
        <v>6308</v>
      </c>
      <c r="S10" s="16">
        <f t="shared" si="9"/>
        <v>6852</v>
      </c>
      <c r="T10" s="16">
        <f t="shared" si="9"/>
        <v>3367</v>
      </c>
      <c r="U10" s="16">
        <f t="shared" si="9"/>
        <v>0</v>
      </c>
      <c r="V10" s="16">
        <f t="shared" si="9"/>
        <v>0</v>
      </c>
      <c r="W10" s="16">
        <f t="shared" si="9"/>
        <v>0</v>
      </c>
      <c r="X10" s="16">
        <f t="shared" si="9"/>
        <v>0</v>
      </c>
      <c r="Y10" s="16">
        <f t="shared" si="9"/>
        <v>0</v>
      </c>
      <c r="Z10" s="16">
        <f t="shared" si="9"/>
        <v>426</v>
      </c>
      <c r="AA10" s="16">
        <f t="shared" si="9"/>
        <v>3834</v>
      </c>
      <c r="AB10" s="16">
        <f t="shared" si="9"/>
        <v>1846</v>
      </c>
      <c r="AC10" s="16">
        <f t="shared" si="9"/>
        <v>0</v>
      </c>
      <c r="AD10" s="16">
        <f t="shared" si="9"/>
        <v>0</v>
      </c>
      <c r="AE10" s="16">
        <f t="shared" si="9"/>
        <v>710</v>
      </c>
      <c r="AF10" s="16">
        <f t="shared" si="9"/>
        <v>0</v>
      </c>
      <c r="AG10" s="16">
        <f t="shared" si="9"/>
        <v>0</v>
      </c>
      <c r="AH10" s="16">
        <f t="shared" si="9"/>
        <v>0</v>
      </c>
      <c r="AI10" s="16">
        <f t="shared" si="9"/>
        <v>0</v>
      </c>
      <c r="AJ10" s="16">
        <f t="shared" si="9"/>
        <v>0</v>
      </c>
      <c r="AK10" s="16">
        <f t="shared" si="9"/>
        <v>0</v>
      </c>
      <c r="AL10" s="16">
        <f t="shared" si="9"/>
        <v>0</v>
      </c>
      <c r="AM10" s="16">
        <f t="shared" si="9"/>
        <v>4734</v>
      </c>
      <c r="AN10" s="16">
        <f t="shared" si="9"/>
        <v>8397</v>
      </c>
      <c r="AO10" s="16">
        <f t="shared" si="9"/>
        <v>7030</v>
      </c>
      <c r="AP10" s="16">
        <f t="shared" si="9"/>
        <v>0</v>
      </c>
      <c r="AQ10" s="16">
        <f t="shared" si="9"/>
        <v>0</v>
      </c>
      <c r="AR10" s="16">
        <f t="shared" si="9"/>
        <v>0</v>
      </c>
      <c r="AS10" s="16">
        <f t="shared" si="9"/>
        <v>3083</v>
      </c>
      <c r="AT10" s="16">
        <f t="shared" si="9"/>
        <v>3574</v>
      </c>
      <c r="AU10" s="16">
        <f t="shared" si="9"/>
        <v>3834</v>
      </c>
      <c r="AV10" s="16">
        <f t="shared" si="9"/>
        <v>1562</v>
      </c>
      <c r="AW10" s="16">
        <f t="shared" si="9"/>
        <v>0</v>
      </c>
      <c r="AX10" s="16">
        <f t="shared" si="9"/>
        <v>426</v>
      </c>
      <c r="AY10" s="16">
        <f t="shared" si="9"/>
        <v>3834</v>
      </c>
      <c r="AZ10" s="16">
        <f t="shared" si="9"/>
        <v>4118</v>
      </c>
      <c r="BA10" s="16">
        <f t="shared" si="9"/>
        <v>3598</v>
      </c>
      <c r="BB10" s="16">
        <f t="shared" si="9"/>
        <v>7675</v>
      </c>
      <c r="BC10" s="16">
        <f t="shared" si="9"/>
        <v>7675</v>
      </c>
      <c r="BD10" s="16">
        <f t="shared" si="9"/>
        <v>4320</v>
      </c>
      <c r="BE10" s="16">
        <f t="shared" si="9"/>
        <v>0</v>
      </c>
      <c r="BF10" s="16">
        <f t="shared" si="9"/>
        <v>0</v>
      </c>
      <c r="BG10" s="16">
        <f t="shared" si="9"/>
        <v>2308</v>
      </c>
      <c r="BH10" s="16">
        <f t="shared" si="9"/>
        <v>3237</v>
      </c>
      <c r="BI10" s="16">
        <f t="shared" si="9"/>
        <v>2799</v>
      </c>
      <c r="BJ10" s="16">
        <f t="shared" si="9"/>
        <v>0</v>
      </c>
      <c r="BK10" s="16">
        <f t="shared" si="9"/>
        <v>2308</v>
      </c>
      <c r="BL10" s="16">
        <f t="shared" si="9"/>
        <v>0</v>
      </c>
      <c r="BM10" s="16">
        <f t="shared" si="9"/>
        <v>0</v>
      </c>
      <c r="BN10" s="16">
        <f t="shared" si="9"/>
        <v>1355</v>
      </c>
      <c r="BO10" s="16">
        <f t="shared" si="9"/>
        <v>3367</v>
      </c>
      <c r="BP10" s="16">
        <f t="shared" si="9"/>
        <v>2414</v>
      </c>
      <c r="BQ10" s="16">
        <f t="shared" si="9"/>
        <v>0</v>
      </c>
      <c r="BR10" s="16">
        <f t="shared" ref="BR10:CS10" si="10">BR5*BR6*$CW$7+((BR4-BR5)*BR6*2*$CW$4-$CW$4*BR6)</f>
        <v>710</v>
      </c>
      <c r="BS10" s="16">
        <f t="shared" si="10"/>
        <v>2982</v>
      </c>
      <c r="BT10" s="16">
        <f t="shared" si="10"/>
        <v>3834</v>
      </c>
      <c r="BU10" s="16">
        <f t="shared" si="10"/>
        <v>4686</v>
      </c>
      <c r="BV10" s="16">
        <f t="shared" si="10"/>
        <v>3521</v>
      </c>
      <c r="BW10" s="16">
        <f t="shared" si="10"/>
        <v>8787</v>
      </c>
      <c r="BX10" s="16">
        <f t="shared" si="10"/>
        <v>5817</v>
      </c>
      <c r="BY10" s="16">
        <f t="shared" si="10"/>
        <v>0</v>
      </c>
      <c r="BZ10" s="16">
        <f t="shared" si="10"/>
        <v>8166</v>
      </c>
      <c r="CA10" s="16">
        <f t="shared" si="10"/>
        <v>8166</v>
      </c>
      <c r="CB10" s="16">
        <f t="shared" si="10"/>
        <v>0</v>
      </c>
      <c r="CC10" s="16">
        <f t="shared" si="10"/>
        <v>0</v>
      </c>
      <c r="CD10" s="16">
        <f t="shared" si="10"/>
        <v>0</v>
      </c>
      <c r="CE10" s="16">
        <f t="shared" si="10"/>
        <v>2669</v>
      </c>
      <c r="CF10" s="16">
        <f t="shared" si="10"/>
        <v>2722</v>
      </c>
      <c r="CG10" s="16">
        <f t="shared" si="10"/>
        <v>2592</v>
      </c>
      <c r="CH10" s="16">
        <f t="shared" si="10"/>
        <v>2414</v>
      </c>
      <c r="CI10" s="16">
        <f t="shared" si="10"/>
        <v>0</v>
      </c>
      <c r="CJ10" s="16">
        <f t="shared" si="10"/>
        <v>0</v>
      </c>
      <c r="CK10" s="16">
        <f t="shared" si="10"/>
        <v>0</v>
      </c>
      <c r="CL10" s="16">
        <f t="shared" si="10"/>
        <v>994</v>
      </c>
      <c r="CM10" s="16">
        <f t="shared" si="10"/>
        <v>0</v>
      </c>
      <c r="CN10" s="16">
        <f t="shared" si="10"/>
        <v>0</v>
      </c>
      <c r="CO10" s="16">
        <f t="shared" si="10"/>
        <v>142</v>
      </c>
      <c r="CP10" s="16">
        <f t="shared" si="10"/>
        <v>0</v>
      </c>
      <c r="CQ10" s="16">
        <f t="shared" si="10"/>
        <v>4166</v>
      </c>
      <c r="CR10" s="16">
        <f t="shared" si="10"/>
        <v>4734</v>
      </c>
      <c r="CS10" s="16">
        <f t="shared" si="10"/>
        <v>5071</v>
      </c>
      <c r="CT10" s="16">
        <f>SUM(E10:CS10)</f>
        <v>222632</v>
      </c>
      <c r="CV10" s="16" t="s">
        <v>156</v>
      </c>
      <c r="CW10" s="16">
        <v>148</v>
      </c>
      <c r="CX10" s="16">
        <v>148</v>
      </c>
    </row>
    <row r="11" spans="1:102" s="15" customFormat="1" x14ac:dyDescent="0.25">
      <c r="A11" s="19"/>
      <c r="B11" s="235"/>
      <c r="C11" s="16" t="s">
        <v>144</v>
      </c>
      <c r="D11" s="16"/>
      <c r="E11" s="16">
        <f>E4*E7*$CW$7-$CW$6*E7+((E5-E4)*E7*2*$CW$5-$CW$5*E7)</f>
        <v>0</v>
      </c>
      <c r="F11" s="16">
        <f t="shared" ref="F11:BQ11" si="11">F4*F7*$CW$7-$CW$6*F7+((F5-F4)*F7*2*$CW$5-$CW$5*F7)</f>
        <v>0</v>
      </c>
      <c r="G11" s="16">
        <f t="shared" si="11"/>
        <v>0</v>
      </c>
      <c r="H11" s="16">
        <f t="shared" si="11"/>
        <v>0</v>
      </c>
      <c r="I11" s="16">
        <f t="shared" si="11"/>
        <v>0</v>
      </c>
      <c r="J11" s="16">
        <f t="shared" si="11"/>
        <v>0</v>
      </c>
      <c r="K11" s="16">
        <f t="shared" si="11"/>
        <v>0</v>
      </c>
      <c r="L11" s="16">
        <f t="shared" si="11"/>
        <v>0</v>
      </c>
      <c r="M11" s="16">
        <f t="shared" si="11"/>
        <v>0</v>
      </c>
      <c r="N11" s="16">
        <f t="shared" si="11"/>
        <v>0</v>
      </c>
      <c r="O11" s="16">
        <f t="shared" si="11"/>
        <v>0</v>
      </c>
      <c r="P11" s="16">
        <f t="shared" si="11"/>
        <v>4061</v>
      </c>
      <c r="Q11" s="16">
        <f t="shared" si="11"/>
        <v>0</v>
      </c>
      <c r="R11" s="16">
        <f t="shared" si="11"/>
        <v>0</v>
      </c>
      <c r="S11" s="16">
        <f t="shared" si="11"/>
        <v>0</v>
      </c>
      <c r="T11" s="16">
        <f t="shared" si="11"/>
        <v>0</v>
      </c>
      <c r="U11" s="16">
        <f t="shared" si="11"/>
        <v>2965</v>
      </c>
      <c r="V11" s="16">
        <f t="shared" si="11"/>
        <v>3378</v>
      </c>
      <c r="W11" s="16">
        <f t="shared" si="11"/>
        <v>2565</v>
      </c>
      <c r="X11" s="16">
        <f t="shared" si="11"/>
        <v>1521</v>
      </c>
      <c r="Y11" s="16">
        <f t="shared" si="11"/>
        <v>2217</v>
      </c>
      <c r="Z11" s="16">
        <f t="shared" si="11"/>
        <v>0</v>
      </c>
      <c r="AA11" s="16">
        <f t="shared" si="11"/>
        <v>0</v>
      </c>
      <c r="AB11" s="16">
        <f t="shared" si="11"/>
        <v>0</v>
      </c>
      <c r="AC11" s="16">
        <f t="shared" si="11"/>
        <v>0</v>
      </c>
      <c r="AD11" s="16">
        <f t="shared" si="11"/>
        <v>0</v>
      </c>
      <c r="AE11" s="16">
        <f t="shared" si="11"/>
        <v>0</v>
      </c>
      <c r="AF11" s="16">
        <f t="shared" si="11"/>
        <v>0</v>
      </c>
      <c r="AG11" s="16">
        <f t="shared" si="11"/>
        <v>0</v>
      </c>
      <c r="AH11" s="16">
        <f t="shared" si="11"/>
        <v>0</v>
      </c>
      <c r="AI11" s="16">
        <f t="shared" si="11"/>
        <v>4409</v>
      </c>
      <c r="AJ11" s="16">
        <f t="shared" si="11"/>
        <v>0</v>
      </c>
      <c r="AK11" s="16">
        <f t="shared" si="11"/>
        <v>1921</v>
      </c>
      <c r="AL11" s="16">
        <f t="shared" si="11"/>
        <v>2243</v>
      </c>
      <c r="AM11" s="16">
        <f t="shared" si="11"/>
        <v>0</v>
      </c>
      <c r="AN11" s="16">
        <f t="shared" si="11"/>
        <v>0</v>
      </c>
      <c r="AO11" s="16">
        <f t="shared" si="11"/>
        <v>0</v>
      </c>
      <c r="AP11" s="16">
        <f t="shared" si="11"/>
        <v>4796</v>
      </c>
      <c r="AQ11" s="16">
        <f t="shared" si="11"/>
        <v>2913</v>
      </c>
      <c r="AR11" s="16">
        <f t="shared" si="11"/>
        <v>2565</v>
      </c>
      <c r="AS11" s="16">
        <f t="shared" si="11"/>
        <v>0</v>
      </c>
      <c r="AT11" s="16">
        <f t="shared" si="11"/>
        <v>0</v>
      </c>
      <c r="AU11" s="16">
        <f t="shared" si="11"/>
        <v>0</v>
      </c>
      <c r="AV11" s="16">
        <f t="shared" si="11"/>
        <v>0</v>
      </c>
      <c r="AW11" s="16">
        <f t="shared" si="11"/>
        <v>0</v>
      </c>
      <c r="AX11" s="16">
        <f t="shared" si="11"/>
        <v>0</v>
      </c>
      <c r="AY11" s="16">
        <f t="shared" si="11"/>
        <v>0</v>
      </c>
      <c r="AZ11" s="16">
        <f t="shared" si="11"/>
        <v>0</v>
      </c>
      <c r="BA11" s="16">
        <f t="shared" si="11"/>
        <v>0</v>
      </c>
      <c r="BB11" s="16">
        <f t="shared" si="11"/>
        <v>0</v>
      </c>
      <c r="BC11" s="16">
        <f t="shared" si="11"/>
        <v>0</v>
      </c>
      <c r="BD11" s="16">
        <f t="shared" si="11"/>
        <v>0</v>
      </c>
      <c r="BE11" s="16">
        <f t="shared" si="11"/>
        <v>5079</v>
      </c>
      <c r="BF11" s="16">
        <f t="shared" si="11"/>
        <v>0</v>
      </c>
      <c r="BG11" s="16">
        <f t="shared" si="11"/>
        <v>0</v>
      </c>
      <c r="BH11" s="16">
        <f t="shared" si="11"/>
        <v>0</v>
      </c>
      <c r="BI11" s="16">
        <f t="shared" si="11"/>
        <v>0</v>
      </c>
      <c r="BJ11" s="16">
        <f t="shared" si="11"/>
        <v>3004</v>
      </c>
      <c r="BK11" s="16">
        <f t="shared" si="11"/>
        <v>0</v>
      </c>
      <c r="BL11" s="16">
        <f t="shared" si="11"/>
        <v>2939</v>
      </c>
      <c r="BM11" s="16">
        <f t="shared" si="11"/>
        <v>1521</v>
      </c>
      <c r="BN11" s="16">
        <f t="shared" si="11"/>
        <v>0</v>
      </c>
      <c r="BO11" s="16">
        <f t="shared" si="11"/>
        <v>0</v>
      </c>
      <c r="BP11" s="16">
        <f t="shared" si="11"/>
        <v>0</v>
      </c>
      <c r="BQ11" s="16">
        <f t="shared" si="11"/>
        <v>0</v>
      </c>
      <c r="BR11" s="16">
        <f t="shared" ref="BR11:CS11" si="12">BR4*BR7*$CW$7-$CW$6*BR7+((BR5-BR4)*BR7*2*$CW$5-$CW$5*BR7)</f>
        <v>0</v>
      </c>
      <c r="BS11" s="16">
        <f t="shared" si="12"/>
        <v>0</v>
      </c>
      <c r="BT11" s="16">
        <f t="shared" si="12"/>
        <v>0</v>
      </c>
      <c r="BU11" s="16">
        <f t="shared" si="12"/>
        <v>0</v>
      </c>
      <c r="BV11" s="16">
        <f t="shared" si="12"/>
        <v>0</v>
      </c>
      <c r="BW11" s="16">
        <f t="shared" si="12"/>
        <v>0</v>
      </c>
      <c r="BX11" s="16">
        <f t="shared" si="12"/>
        <v>0</v>
      </c>
      <c r="BY11" s="16">
        <f t="shared" si="12"/>
        <v>3352</v>
      </c>
      <c r="BZ11" s="16">
        <f t="shared" si="12"/>
        <v>0</v>
      </c>
      <c r="CA11" s="16">
        <f t="shared" si="12"/>
        <v>0</v>
      </c>
      <c r="CB11" s="16">
        <f t="shared" si="12"/>
        <v>3261</v>
      </c>
      <c r="CC11" s="16">
        <f t="shared" si="12"/>
        <v>4305</v>
      </c>
      <c r="CD11" s="16">
        <f t="shared" si="12"/>
        <v>3687</v>
      </c>
      <c r="CE11" s="16">
        <f t="shared" si="12"/>
        <v>0</v>
      </c>
      <c r="CF11" s="16">
        <f t="shared" si="12"/>
        <v>0</v>
      </c>
      <c r="CG11" s="16">
        <f t="shared" si="12"/>
        <v>0</v>
      </c>
      <c r="CH11" s="16">
        <f t="shared" si="12"/>
        <v>0</v>
      </c>
      <c r="CI11" s="16">
        <f t="shared" si="12"/>
        <v>0</v>
      </c>
      <c r="CJ11" s="16">
        <f t="shared" si="12"/>
        <v>0</v>
      </c>
      <c r="CK11" s="16">
        <f t="shared" si="12"/>
        <v>0</v>
      </c>
      <c r="CL11" s="16">
        <f t="shared" si="12"/>
        <v>0</v>
      </c>
      <c r="CM11" s="16">
        <f t="shared" si="12"/>
        <v>0</v>
      </c>
      <c r="CN11" s="16">
        <f t="shared" si="12"/>
        <v>0</v>
      </c>
      <c r="CO11" s="16">
        <f t="shared" si="12"/>
        <v>0</v>
      </c>
      <c r="CP11" s="16">
        <f t="shared" si="12"/>
        <v>0</v>
      </c>
      <c r="CQ11" s="16">
        <f t="shared" si="12"/>
        <v>0</v>
      </c>
      <c r="CR11" s="16">
        <f t="shared" si="12"/>
        <v>0</v>
      </c>
      <c r="CS11" s="16">
        <f t="shared" si="12"/>
        <v>0</v>
      </c>
      <c r="CT11" s="16">
        <f>SUM(E11:CS11)</f>
        <v>62702</v>
      </c>
      <c r="CV11" s="16" t="s">
        <v>151</v>
      </c>
      <c r="CW11" s="16">
        <v>418</v>
      </c>
      <c r="CX11" s="16">
        <v>450</v>
      </c>
    </row>
    <row r="12" spans="1:102" s="15" customFormat="1" x14ac:dyDescent="0.25">
      <c r="A12" s="19"/>
      <c r="B12" s="235"/>
      <c r="C12" s="4" t="s">
        <v>142</v>
      </c>
      <c r="D12" s="16"/>
      <c r="E12" s="16">
        <f>E4*E8*$CW$7-($CW$6*E8*E9)</f>
        <v>0</v>
      </c>
      <c r="F12" s="16">
        <f t="shared" ref="F12:BQ12" si="13">F4*F8*$CW$7-($CW$6*F8*F9)</f>
        <v>0</v>
      </c>
      <c r="G12" s="16">
        <f t="shared" si="13"/>
        <v>0</v>
      </c>
      <c r="H12" s="16">
        <f t="shared" si="13"/>
        <v>0</v>
      </c>
      <c r="I12" s="16">
        <f t="shared" si="13"/>
        <v>0</v>
      </c>
      <c r="J12" s="16">
        <f t="shared" si="13"/>
        <v>0</v>
      </c>
      <c r="K12" s="16">
        <f t="shared" si="13"/>
        <v>0</v>
      </c>
      <c r="L12" s="16">
        <f t="shared" si="13"/>
        <v>0</v>
      </c>
      <c r="M12" s="16">
        <f t="shared" si="13"/>
        <v>0</v>
      </c>
      <c r="N12" s="16">
        <f t="shared" si="13"/>
        <v>0</v>
      </c>
      <c r="O12" s="16">
        <f t="shared" si="13"/>
        <v>0</v>
      </c>
      <c r="P12" s="16">
        <f t="shared" si="13"/>
        <v>0</v>
      </c>
      <c r="Q12" s="16">
        <f t="shared" si="13"/>
        <v>0</v>
      </c>
      <c r="R12" s="16">
        <f t="shared" si="13"/>
        <v>0</v>
      </c>
      <c r="S12" s="16">
        <f t="shared" si="13"/>
        <v>0</v>
      </c>
      <c r="T12" s="16">
        <f t="shared" si="13"/>
        <v>0</v>
      </c>
      <c r="U12" s="16">
        <f t="shared" si="13"/>
        <v>0</v>
      </c>
      <c r="V12" s="16">
        <f t="shared" si="13"/>
        <v>0</v>
      </c>
      <c r="W12" s="16">
        <f t="shared" si="13"/>
        <v>0</v>
      </c>
      <c r="X12" s="16">
        <f t="shared" si="13"/>
        <v>0</v>
      </c>
      <c r="Y12" s="16">
        <f t="shared" si="13"/>
        <v>0</v>
      </c>
      <c r="Z12" s="16">
        <f t="shared" si="13"/>
        <v>0</v>
      </c>
      <c r="AA12" s="16">
        <f t="shared" si="13"/>
        <v>0</v>
      </c>
      <c r="AB12" s="16">
        <f t="shared" si="13"/>
        <v>0</v>
      </c>
      <c r="AC12" s="16">
        <f t="shared" si="13"/>
        <v>0</v>
      </c>
      <c r="AD12" s="16">
        <f t="shared" si="13"/>
        <v>0</v>
      </c>
      <c r="AE12" s="16">
        <f t="shared" si="13"/>
        <v>0</v>
      </c>
      <c r="AF12" s="16">
        <f t="shared" si="13"/>
        <v>2482</v>
      </c>
      <c r="AG12" s="16">
        <f t="shared" si="13"/>
        <v>2482</v>
      </c>
      <c r="AH12" s="16">
        <f t="shared" si="13"/>
        <v>3204</v>
      </c>
      <c r="AI12" s="16">
        <f t="shared" si="13"/>
        <v>0</v>
      </c>
      <c r="AJ12" s="16">
        <f t="shared" si="13"/>
        <v>3565</v>
      </c>
      <c r="AK12" s="16">
        <f t="shared" si="13"/>
        <v>0</v>
      </c>
      <c r="AL12" s="16">
        <f t="shared" si="13"/>
        <v>0</v>
      </c>
      <c r="AM12" s="16">
        <f t="shared" si="13"/>
        <v>0</v>
      </c>
      <c r="AN12" s="16">
        <f t="shared" si="13"/>
        <v>0</v>
      </c>
      <c r="AO12" s="16">
        <f t="shared" si="13"/>
        <v>0</v>
      </c>
      <c r="AP12" s="16">
        <f t="shared" si="13"/>
        <v>0</v>
      </c>
      <c r="AQ12" s="16">
        <f t="shared" si="13"/>
        <v>0</v>
      </c>
      <c r="AR12" s="16">
        <f t="shared" si="13"/>
        <v>0</v>
      </c>
      <c r="AS12" s="16">
        <f t="shared" si="13"/>
        <v>0</v>
      </c>
      <c r="AT12" s="16">
        <f t="shared" si="13"/>
        <v>0</v>
      </c>
      <c r="AU12" s="16">
        <f t="shared" si="13"/>
        <v>0</v>
      </c>
      <c r="AV12" s="16">
        <f t="shared" si="13"/>
        <v>0</v>
      </c>
      <c r="AW12" s="16">
        <f t="shared" si="13"/>
        <v>0</v>
      </c>
      <c r="AX12" s="16">
        <f t="shared" si="13"/>
        <v>0</v>
      </c>
      <c r="AY12" s="16">
        <f t="shared" si="13"/>
        <v>0</v>
      </c>
      <c r="AZ12" s="16">
        <f t="shared" si="13"/>
        <v>0</v>
      </c>
      <c r="BA12" s="16">
        <f t="shared" si="13"/>
        <v>0</v>
      </c>
      <c r="BB12" s="16">
        <f t="shared" si="13"/>
        <v>0</v>
      </c>
      <c r="BC12" s="16">
        <f t="shared" si="13"/>
        <v>0</v>
      </c>
      <c r="BD12" s="16">
        <f t="shared" si="13"/>
        <v>0</v>
      </c>
      <c r="BE12" s="16">
        <f t="shared" si="13"/>
        <v>0</v>
      </c>
      <c r="BF12" s="16">
        <f t="shared" si="13"/>
        <v>2843</v>
      </c>
      <c r="BG12" s="16">
        <f t="shared" si="13"/>
        <v>0</v>
      </c>
      <c r="BH12" s="16">
        <f t="shared" si="13"/>
        <v>0</v>
      </c>
      <c r="BI12" s="16">
        <f t="shared" si="13"/>
        <v>0</v>
      </c>
      <c r="BJ12" s="16">
        <f t="shared" si="13"/>
        <v>0</v>
      </c>
      <c r="BK12" s="16">
        <f t="shared" si="13"/>
        <v>0</v>
      </c>
      <c r="BL12" s="16">
        <f t="shared" si="13"/>
        <v>0</v>
      </c>
      <c r="BM12" s="16">
        <f t="shared" si="13"/>
        <v>0</v>
      </c>
      <c r="BN12" s="16">
        <f t="shared" si="13"/>
        <v>0</v>
      </c>
      <c r="BO12" s="16">
        <f t="shared" si="13"/>
        <v>0</v>
      </c>
      <c r="BP12" s="16">
        <f t="shared" si="13"/>
        <v>0</v>
      </c>
      <c r="BQ12" s="16">
        <f t="shared" si="13"/>
        <v>0</v>
      </c>
      <c r="BR12" s="16">
        <f t="shared" ref="BR12:CS12" si="14">BR4*BR8*$CW$7-($CW$6*BR8*BR9)</f>
        <v>0</v>
      </c>
      <c r="BS12" s="16">
        <f t="shared" si="14"/>
        <v>0</v>
      </c>
      <c r="BT12" s="16">
        <f t="shared" si="14"/>
        <v>0</v>
      </c>
      <c r="BU12" s="16">
        <f t="shared" si="14"/>
        <v>0</v>
      </c>
      <c r="BV12" s="16">
        <f t="shared" si="14"/>
        <v>0</v>
      </c>
      <c r="BW12" s="16">
        <f t="shared" si="14"/>
        <v>0</v>
      </c>
      <c r="BX12" s="16">
        <f t="shared" si="14"/>
        <v>0</v>
      </c>
      <c r="BY12" s="16">
        <f t="shared" si="14"/>
        <v>0</v>
      </c>
      <c r="BZ12" s="16">
        <f t="shared" si="14"/>
        <v>0</v>
      </c>
      <c r="CA12" s="16">
        <f t="shared" si="14"/>
        <v>0</v>
      </c>
      <c r="CB12" s="16">
        <f t="shared" si="14"/>
        <v>0</v>
      </c>
      <c r="CC12" s="16">
        <f t="shared" si="14"/>
        <v>0</v>
      </c>
      <c r="CD12" s="16">
        <f t="shared" si="14"/>
        <v>0</v>
      </c>
      <c r="CE12" s="16">
        <f t="shared" si="14"/>
        <v>0</v>
      </c>
      <c r="CF12" s="16">
        <f t="shared" si="14"/>
        <v>0</v>
      </c>
      <c r="CG12" s="16">
        <f t="shared" si="14"/>
        <v>0</v>
      </c>
      <c r="CH12" s="16">
        <f t="shared" si="14"/>
        <v>0</v>
      </c>
      <c r="CI12" s="16">
        <f t="shared" si="14"/>
        <v>0</v>
      </c>
      <c r="CJ12" s="16">
        <f t="shared" si="14"/>
        <v>0</v>
      </c>
      <c r="CK12" s="16">
        <f t="shared" si="14"/>
        <v>0</v>
      </c>
      <c r="CL12" s="16">
        <f t="shared" si="14"/>
        <v>0</v>
      </c>
      <c r="CM12" s="16">
        <f t="shared" si="14"/>
        <v>0</v>
      </c>
      <c r="CN12" s="16">
        <f t="shared" si="14"/>
        <v>0</v>
      </c>
      <c r="CO12" s="16">
        <f t="shared" si="14"/>
        <v>0</v>
      </c>
      <c r="CP12" s="16">
        <f t="shared" si="14"/>
        <v>0</v>
      </c>
      <c r="CQ12" s="16">
        <f t="shared" si="14"/>
        <v>0</v>
      </c>
      <c r="CR12" s="16">
        <f t="shared" si="14"/>
        <v>0</v>
      </c>
      <c r="CS12" s="16">
        <f t="shared" si="14"/>
        <v>0</v>
      </c>
      <c r="CT12" s="16">
        <f>SUM(E12:CS12)</f>
        <v>14576</v>
      </c>
      <c r="CV12" s="16" t="s">
        <v>157</v>
      </c>
      <c r="CW12" s="16" t="s">
        <v>104</v>
      </c>
      <c r="CX12" s="16">
        <v>55</v>
      </c>
    </row>
    <row r="13" spans="1:102" s="15" customFormat="1" x14ac:dyDescent="0.25">
      <c r="A13" s="19"/>
      <c r="B13" s="236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1"/>
      <c r="CT13" s="37">
        <f>SUM(CT10:CT12)</f>
        <v>299910</v>
      </c>
      <c r="CV13" s="16" t="s">
        <v>158</v>
      </c>
      <c r="CW13" s="16" t="s">
        <v>104</v>
      </c>
      <c r="CX13" s="16">
        <v>55</v>
      </c>
    </row>
    <row r="14" spans="1:102" s="15" customFormat="1" ht="15.75" customHeight="1" x14ac:dyDescent="0.25">
      <c r="A14" s="19"/>
      <c r="B14" s="241" t="s">
        <v>150</v>
      </c>
      <c r="C14" s="44" t="s">
        <v>143</v>
      </c>
      <c r="D14" s="16"/>
      <c r="E14" s="16">
        <f>E5*E6*$CX$7+((E4-E5)*E6*2*$CX$4-$CX$4*E6)</f>
        <v>0</v>
      </c>
      <c r="F14" s="16">
        <f t="shared" ref="F14:BQ14" si="15">F5*F6*$CX$7+((F4-F5)*F6*2*$CX$4-$CX$4*F6)</f>
        <v>0</v>
      </c>
      <c r="G14" s="16">
        <f t="shared" si="15"/>
        <v>522</v>
      </c>
      <c r="H14" s="16">
        <f t="shared" si="15"/>
        <v>5742</v>
      </c>
      <c r="I14" s="16">
        <f t="shared" si="15"/>
        <v>5394</v>
      </c>
      <c r="J14" s="16">
        <f t="shared" si="15"/>
        <v>2262</v>
      </c>
      <c r="K14" s="16">
        <f t="shared" si="15"/>
        <v>3924</v>
      </c>
      <c r="L14" s="16">
        <f t="shared" si="15"/>
        <v>4362</v>
      </c>
      <c r="M14" s="16">
        <f t="shared" si="15"/>
        <v>5013</v>
      </c>
      <c r="N14" s="16">
        <f t="shared" si="15"/>
        <v>9975</v>
      </c>
      <c r="O14" s="16">
        <f t="shared" si="15"/>
        <v>9279</v>
      </c>
      <c r="P14" s="16">
        <f t="shared" si="15"/>
        <v>0</v>
      </c>
      <c r="Q14" s="16">
        <f t="shared" si="15"/>
        <v>6675</v>
      </c>
      <c r="R14" s="16">
        <f t="shared" si="15"/>
        <v>7236</v>
      </c>
      <c r="S14" s="16">
        <f t="shared" si="15"/>
        <v>8100</v>
      </c>
      <c r="T14" s="16">
        <f t="shared" si="15"/>
        <v>3879</v>
      </c>
      <c r="U14" s="16">
        <f t="shared" si="15"/>
        <v>0</v>
      </c>
      <c r="V14" s="16">
        <f t="shared" si="15"/>
        <v>0</v>
      </c>
      <c r="W14" s="16">
        <f t="shared" si="15"/>
        <v>0</v>
      </c>
      <c r="X14" s="16">
        <f t="shared" si="15"/>
        <v>0</v>
      </c>
      <c r="Y14" s="16">
        <f t="shared" si="15"/>
        <v>0</v>
      </c>
      <c r="Z14" s="16">
        <f t="shared" si="15"/>
        <v>522</v>
      </c>
      <c r="AA14" s="16">
        <f t="shared" si="15"/>
        <v>4698</v>
      </c>
      <c r="AB14" s="16">
        <f t="shared" si="15"/>
        <v>2262</v>
      </c>
      <c r="AC14" s="16">
        <f t="shared" si="15"/>
        <v>0</v>
      </c>
      <c r="AD14" s="16">
        <f t="shared" si="15"/>
        <v>0</v>
      </c>
      <c r="AE14" s="16">
        <f t="shared" si="15"/>
        <v>870</v>
      </c>
      <c r="AF14" s="16">
        <f t="shared" si="15"/>
        <v>0</v>
      </c>
      <c r="AG14" s="16">
        <f t="shared" si="15"/>
        <v>0</v>
      </c>
      <c r="AH14" s="16">
        <f t="shared" si="15"/>
        <v>0</v>
      </c>
      <c r="AI14" s="16">
        <f t="shared" si="15"/>
        <v>0</v>
      </c>
      <c r="AJ14" s="16">
        <f t="shared" si="15"/>
        <v>0</v>
      </c>
      <c r="AK14" s="16">
        <f t="shared" si="15"/>
        <v>0</v>
      </c>
      <c r="AL14" s="16">
        <f t="shared" si="15"/>
        <v>0</v>
      </c>
      <c r="AM14" s="16">
        <f t="shared" si="15"/>
        <v>5406</v>
      </c>
      <c r="AN14" s="16">
        <f t="shared" si="15"/>
        <v>9549</v>
      </c>
      <c r="AO14" s="16">
        <f t="shared" si="15"/>
        <v>8022</v>
      </c>
      <c r="AP14" s="16">
        <f t="shared" si="15"/>
        <v>0</v>
      </c>
      <c r="AQ14" s="16">
        <f t="shared" si="15"/>
        <v>0</v>
      </c>
      <c r="AR14" s="16">
        <f t="shared" si="15"/>
        <v>0</v>
      </c>
      <c r="AS14" s="16">
        <f t="shared" si="15"/>
        <v>3531</v>
      </c>
      <c r="AT14" s="16">
        <f t="shared" si="15"/>
        <v>4182</v>
      </c>
      <c r="AU14" s="16">
        <f t="shared" si="15"/>
        <v>4698</v>
      </c>
      <c r="AV14" s="16">
        <f t="shared" si="15"/>
        <v>1914</v>
      </c>
      <c r="AW14" s="16">
        <f t="shared" si="15"/>
        <v>0</v>
      </c>
      <c r="AX14" s="16">
        <f t="shared" si="15"/>
        <v>522</v>
      </c>
      <c r="AY14" s="16">
        <f t="shared" si="15"/>
        <v>4698</v>
      </c>
      <c r="AZ14" s="16">
        <f t="shared" si="15"/>
        <v>5046</v>
      </c>
      <c r="BA14" s="16">
        <f t="shared" si="15"/>
        <v>4014</v>
      </c>
      <c r="BB14" s="16">
        <f t="shared" si="15"/>
        <v>8763</v>
      </c>
      <c r="BC14" s="16">
        <f t="shared" si="15"/>
        <v>8763</v>
      </c>
      <c r="BD14" s="16">
        <f t="shared" si="15"/>
        <v>4800</v>
      </c>
      <c r="BE14" s="16">
        <f t="shared" si="15"/>
        <v>0</v>
      </c>
      <c r="BF14" s="16">
        <f t="shared" si="15"/>
        <v>0</v>
      </c>
      <c r="BG14" s="16">
        <f t="shared" si="15"/>
        <v>2532</v>
      </c>
      <c r="BH14" s="16">
        <f t="shared" si="15"/>
        <v>3621</v>
      </c>
      <c r="BI14" s="16">
        <f t="shared" si="15"/>
        <v>3183</v>
      </c>
      <c r="BJ14" s="16">
        <f t="shared" si="15"/>
        <v>0</v>
      </c>
      <c r="BK14" s="16">
        <f t="shared" si="15"/>
        <v>2532</v>
      </c>
      <c r="BL14" s="16">
        <f t="shared" si="15"/>
        <v>0</v>
      </c>
      <c r="BM14" s="16">
        <f t="shared" si="15"/>
        <v>0</v>
      </c>
      <c r="BN14" s="16">
        <f t="shared" si="15"/>
        <v>1611</v>
      </c>
      <c r="BO14" s="16">
        <f t="shared" si="15"/>
        <v>3879</v>
      </c>
      <c r="BP14" s="16">
        <f t="shared" si="15"/>
        <v>2958</v>
      </c>
      <c r="BQ14" s="16">
        <f t="shared" si="15"/>
        <v>0</v>
      </c>
      <c r="BR14" s="16">
        <f t="shared" ref="BR14:CS14" si="16">BR5*BR6*$CX$7+((BR4-BR5)*BR6*2*$CX$4-$CX$4*BR6)</f>
        <v>870</v>
      </c>
      <c r="BS14" s="16">
        <f t="shared" si="16"/>
        <v>3654</v>
      </c>
      <c r="BT14" s="16">
        <f t="shared" si="16"/>
        <v>4698</v>
      </c>
      <c r="BU14" s="16">
        <f t="shared" si="16"/>
        <v>5742</v>
      </c>
      <c r="BV14" s="16">
        <f t="shared" si="16"/>
        <v>3969</v>
      </c>
      <c r="BW14" s="16">
        <f t="shared" si="16"/>
        <v>10323</v>
      </c>
      <c r="BX14" s="16">
        <f t="shared" si="16"/>
        <v>6585</v>
      </c>
      <c r="BY14" s="16">
        <f t="shared" si="16"/>
        <v>0</v>
      </c>
      <c r="BZ14" s="16">
        <f t="shared" si="16"/>
        <v>9414</v>
      </c>
      <c r="CA14" s="16">
        <f t="shared" si="16"/>
        <v>9414</v>
      </c>
      <c r="CB14" s="16">
        <f t="shared" si="16"/>
        <v>0</v>
      </c>
      <c r="CC14" s="16">
        <f t="shared" si="16"/>
        <v>0</v>
      </c>
      <c r="CD14" s="16">
        <f t="shared" si="16"/>
        <v>0</v>
      </c>
      <c r="CE14" s="16">
        <f t="shared" si="16"/>
        <v>2925</v>
      </c>
      <c r="CF14" s="16">
        <f t="shared" si="16"/>
        <v>3138</v>
      </c>
      <c r="CG14" s="16">
        <f t="shared" si="16"/>
        <v>2880</v>
      </c>
      <c r="CH14" s="16">
        <f t="shared" si="16"/>
        <v>2958</v>
      </c>
      <c r="CI14" s="16">
        <f t="shared" si="16"/>
        <v>0</v>
      </c>
      <c r="CJ14" s="16">
        <f t="shared" si="16"/>
        <v>0</v>
      </c>
      <c r="CK14" s="16">
        <f t="shared" si="16"/>
        <v>0</v>
      </c>
      <c r="CL14" s="16">
        <f t="shared" si="16"/>
        <v>1218</v>
      </c>
      <c r="CM14" s="16">
        <f t="shared" si="16"/>
        <v>0</v>
      </c>
      <c r="CN14" s="16">
        <f t="shared" si="16"/>
        <v>0</v>
      </c>
      <c r="CO14" s="16">
        <f t="shared" si="16"/>
        <v>174</v>
      </c>
      <c r="CP14" s="16">
        <f t="shared" si="16"/>
        <v>0</v>
      </c>
      <c r="CQ14" s="16">
        <f t="shared" si="16"/>
        <v>4710</v>
      </c>
      <c r="CR14" s="16">
        <f t="shared" si="16"/>
        <v>5406</v>
      </c>
      <c r="CS14" s="16">
        <f t="shared" si="16"/>
        <v>5967</v>
      </c>
      <c r="CT14" s="16">
        <f>SUM(E14:CS14)</f>
        <v>258984</v>
      </c>
      <c r="CV14" s="16" t="s">
        <v>168</v>
      </c>
      <c r="CW14" s="16" t="s">
        <v>104</v>
      </c>
      <c r="CX14" s="16">
        <v>0</v>
      </c>
    </row>
    <row r="15" spans="1:102" s="15" customFormat="1" x14ac:dyDescent="0.25">
      <c r="A15" s="19"/>
      <c r="B15" s="241"/>
      <c r="C15" s="44" t="s">
        <v>144</v>
      </c>
      <c r="D15" s="16"/>
      <c r="E15" s="16">
        <f>E4*E7*$CX$7-$CX$6*E7+((E5-E4)*E7*2*$CX$5-$CX$5*E7)</f>
        <v>0</v>
      </c>
      <c r="F15" s="16">
        <f t="shared" ref="F15:BQ15" si="17">F4*F7*$CX$7-$CX$6*F7+((F5-F4)*F7*2*$CX$5-$CX$5*F7)</f>
        <v>0</v>
      </c>
      <c r="G15" s="16">
        <f t="shared" si="17"/>
        <v>0</v>
      </c>
      <c r="H15" s="16">
        <f t="shared" si="17"/>
        <v>0</v>
      </c>
      <c r="I15" s="16">
        <f t="shared" si="17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16">
        <f t="shared" si="17"/>
        <v>0</v>
      </c>
      <c r="O15" s="16">
        <f t="shared" si="17"/>
        <v>0</v>
      </c>
      <c r="P15" s="16">
        <f t="shared" si="17"/>
        <v>4541</v>
      </c>
      <c r="Q15" s="16">
        <f t="shared" si="17"/>
        <v>0</v>
      </c>
      <c r="R15" s="16">
        <f t="shared" si="17"/>
        <v>0</v>
      </c>
      <c r="S15" s="16">
        <f t="shared" si="17"/>
        <v>0</v>
      </c>
      <c r="T15" s="16">
        <f t="shared" si="17"/>
        <v>0</v>
      </c>
      <c r="U15" s="16">
        <f t="shared" si="17"/>
        <v>3381</v>
      </c>
      <c r="V15" s="16">
        <f t="shared" si="17"/>
        <v>3698</v>
      </c>
      <c r="W15" s="16">
        <f t="shared" si="17"/>
        <v>3045</v>
      </c>
      <c r="X15" s="16">
        <f t="shared" si="17"/>
        <v>1809</v>
      </c>
      <c r="Y15" s="16">
        <f t="shared" si="17"/>
        <v>2633</v>
      </c>
      <c r="Z15" s="16">
        <f t="shared" si="17"/>
        <v>0</v>
      </c>
      <c r="AA15" s="16">
        <f t="shared" si="17"/>
        <v>0</v>
      </c>
      <c r="AB15" s="16">
        <f t="shared" si="17"/>
        <v>0</v>
      </c>
      <c r="AC15" s="16">
        <f t="shared" si="17"/>
        <v>0</v>
      </c>
      <c r="AD15" s="16">
        <f t="shared" si="17"/>
        <v>0</v>
      </c>
      <c r="AE15" s="16">
        <f t="shared" si="17"/>
        <v>0</v>
      </c>
      <c r="AF15" s="16">
        <f t="shared" si="17"/>
        <v>0</v>
      </c>
      <c r="AG15" s="16">
        <f t="shared" si="17"/>
        <v>0</v>
      </c>
      <c r="AH15" s="16">
        <f t="shared" si="17"/>
        <v>0</v>
      </c>
      <c r="AI15" s="16">
        <f t="shared" si="17"/>
        <v>4953</v>
      </c>
      <c r="AJ15" s="16">
        <f t="shared" si="17"/>
        <v>0</v>
      </c>
      <c r="AK15" s="16">
        <f t="shared" si="17"/>
        <v>2145</v>
      </c>
      <c r="AL15" s="16">
        <f t="shared" si="17"/>
        <v>2595</v>
      </c>
      <c r="AM15" s="16">
        <f t="shared" si="17"/>
        <v>0</v>
      </c>
      <c r="AN15" s="16">
        <f t="shared" si="17"/>
        <v>0</v>
      </c>
      <c r="AO15" s="16">
        <f t="shared" si="17"/>
        <v>0</v>
      </c>
      <c r="AP15" s="16">
        <f t="shared" si="17"/>
        <v>5308</v>
      </c>
      <c r="AQ15" s="16">
        <f t="shared" si="17"/>
        <v>3457</v>
      </c>
      <c r="AR15" s="16">
        <f t="shared" si="17"/>
        <v>3045</v>
      </c>
      <c r="AS15" s="16">
        <f t="shared" si="17"/>
        <v>0</v>
      </c>
      <c r="AT15" s="16">
        <f t="shared" si="17"/>
        <v>0</v>
      </c>
      <c r="AU15" s="16">
        <f t="shared" si="17"/>
        <v>0</v>
      </c>
      <c r="AV15" s="16">
        <f t="shared" si="17"/>
        <v>0</v>
      </c>
      <c r="AW15" s="16">
        <f t="shared" si="17"/>
        <v>0</v>
      </c>
      <c r="AX15" s="16">
        <f t="shared" si="17"/>
        <v>0</v>
      </c>
      <c r="AY15" s="16">
        <f t="shared" si="17"/>
        <v>0</v>
      </c>
      <c r="AZ15" s="16">
        <f t="shared" si="17"/>
        <v>0</v>
      </c>
      <c r="BA15" s="16">
        <f t="shared" si="17"/>
        <v>0</v>
      </c>
      <c r="BB15" s="16">
        <f t="shared" si="17"/>
        <v>0</v>
      </c>
      <c r="BC15" s="16">
        <f t="shared" si="17"/>
        <v>0</v>
      </c>
      <c r="BD15" s="16">
        <f t="shared" si="17"/>
        <v>0</v>
      </c>
      <c r="BE15" s="16">
        <f t="shared" si="17"/>
        <v>5815</v>
      </c>
      <c r="BF15" s="16">
        <f t="shared" si="17"/>
        <v>0</v>
      </c>
      <c r="BG15" s="16">
        <f t="shared" si="17"/>
        <v>0</v>
      </c>
      <c r="BH15" s="16">
        <f t="shared" si="17"/>
        <v>0</v>
      </c>
      <c r="BI15" s="16">
        <f t="shared" si="17"/>
        <v>0</v>
      </c>
      <c r="BJ15" s="16">
        <f t="shared" si="17"/>
        <v>3324</v>
      </c>
      <c r="BK15" s="16">
        <f t="shared" si="17"/>
        <v>0</v>
      </c>
      <c r="BL15" s="16">
        <f t="shared" si="17"/>
        <v>3419</v>
      </c>
      <c r="BM15" s="16">
        <f t="shared" si="17"/>
        <v>1809</v>
      </c>
      <c r="BN15" s="16">
        <f t="shared" si="17"/>
        <v>0</v>
      </c>
      <c r="BO15" s="16">
        <f t="shared" si="17"/>
        <v>0</v>
      </c>
      <c r="BP15" s="16">
        <f t="shared" si="17"/>
        <v>0</v>
      </c>
      <c r="BQ15" s="16">
        <f t="shared" si="17"/>
        <v>0</v>
      </c>
      <c r="BR15" s="16">
        <f t="shared" ref="BR15:CS15" si="18">BR4*BR7*$CX$7-$CX$6*BR7+((BR5-BR4)*BR7*2*$CX$5-$CX$5*BR7)</f>
        <v>0</v>
      </c>
      <c r="BS15" s="16">
        <f t="shared" si="18"/>
        <v>0</v>
      </c>
      <c r="BT15" s="16">
        <f t="shared" si="18"/>
        <v>0</v>
      </c>
      <c r="BU15" s="16">
        <f t="shared" si="18"/>
        <v>0</v>
      </c>
      <c r="BV15" s="16">
        <f t="shared" si="18"/>
        <v>0</v>
      </c>
      <c r="BW15" s="16">
        <f t="shared" si="18"/>
        <v>0</v>
      </c>
      <c r="BX15" s="16">
        <f t="shared" si="18"/>
        <v>0</v>
      </c>
      <c r="BY15" s="16">
        <f t="shared" si="18"/>
        <v>3736</v>
      </c>
      <c r="BZ15" s="16">
        <f t="shared" si="18"/>
        <v>0</v>
      </c>
      <c r="CA15" s="16">
        <f t="shared" si="18"/>
        <v>0</v>
      </c>
      <c r="CB15" s="16">
        <f t="shared" si="18"/>
        <v>3869</v>
      </c>
      <c r="CC15" s="16">
        <f t="shared" si="18"/>
        <v>5105</v>
      </c>
      <c r="CD15" s="16">
        <f t="shared" si="18"/>
        <v>4167</v>
      </c>
      <c r="CE15" s="16">
        <f t="shared" si="18"/>
        <v>0</v>
      </c>
      <c r="CF15" s="16">
        <f t="shared" si="18"/>
        <v>0</v>
      </c>
      <c r="CG15" s="16">
        <f t="shared" si="18"/>
        <v>0</v>
      </c>
      <c r="CH15" s="16">
        <f t="shared" si="18"/>
        <v>0</v>
      </c>
      <c r="CI15" s="16">
        <f t="shared" si="18"/>
        <v>0</v>
      </c>
      <c r="CJ15" s="16">
        <f t="shared" si="18"/>
        <v>0</v>
      </c>
      <c r="CK15" s="16">
        <f t="shared" si="18"/>
        <v>0</v>
      </c>
      <c r="CL15" s="16">
        <f t="shared" si="18"/>
        <v>0</v>
      </c>
      <c r="CM15" s="16">
        <f t="shared" si="18"/>
        <v>0</v>
      </c>
      <c r="CN15" s="16">
        <f t="shared" si="18"/>
        <v>0</v>
      </c>
      <c r="CO15" s="16">
        <f t="shared" si="18"/>
        <v>0</v>
      </c>
      <c r="CP15" s="16">
        <f t="shared" si="18"/>
        <v>0</v>
      </c>
      <c r="CQ15" s="16">
        <f t="shared" si="18"/>
        <v>0</v>
      </c>
      <c r="CR15" s="16">
        <f t="shared" si="18"/>
        <v>0</v>
      </c>
      <c r="CS15" s="16">
        <f t="shared" si="18"/>
        <v>0</v>
      </c>
      <c r="CT15" s="16">
        <f>SUM(E15:CS15)</f>
        <v>71854</v>
      </c>
      <c r="CV15" s="16" t="s">
        <v>151</v>
      </c>
      <c r="CW15" s="16" t="s">
        <v>104</v>
      </c>
      <c r="CX15" s="16">
        <v>110</v>
      </c>
    </row>
    <row r="16" spans="1:102" s="15" customFormat="1" x14ac:dyDescent="0.25">
      <c r="A16" s="19"/>
      <c r="B16" s="241"/>
      <c r="C16" s="35" t="s">
        <v>142</v>
      </c>
      <c r="D16" s="16"/>
      <c r="E16" s="16">
        <f>E4*E8*$CX$7-($CX$6*E8*E9)</f>
        <v>0</v>
      </c>
      <c r="F16" s="16">
        <f t="shared" ref="F16:BQ16" si="19">F4*F8*$CX$7-($CX$6*F8*F9)</f>
        <v>0</v>
      </c>
      <c r="G16" s="16">
        <f t="shared" si="19"/>
        <v>0</v>
      </c>
      <c r="H16" s="16">
        <f t="shared" si="19"/>
        <v>0</v>
      </c>
      <c r="I16" s="16">
        <f t="shared" si="19"/>
        <v>0</v>
      </c>
      <c r="J16" s="16">
        <f t="shared" si="19"/>
        <v>0</v>
      </c>
      <c r="K16" s="16">
        <f t="shared" si="19"/>
        <v>0</v>
      </c>
      <c r="L16" s="16">
        <f t="shared" si="19"/>
        <v>0</v>
      </c>
      <c r="M16" s="16">
        <f t="shared" si="19"/>
        <v>0</v>
      </c>
      <c r="N16" s="16">
        <f t="shared" si="19"/>
        <v>0</v>
      </c>
      <c r="O16" s="16">
        <f t="shared" si="19"/>
        <v>0</v>
      </c>
      <c r="P16" s="16">
        <f t="shared" si="19"/>
        <v>0</v>
      </c>
      <c r="Q16" s="16">
        <f t="shared" si="19"/>
        <v>0</v>
      </c>
      <c r="R16" s="16">
        <f t="shared" si="19"/>
        <v>0</v>
      </c>
      <c r="S16" s="16">
        <f t="shared" si="19"/>
        <v>0</v>
      </c>
      <c r="T16" s="16">
        <f t="shared" si="19"/>
        <v>0</v>
      </c>
      <c r="U16" s="16">
        <f t="shared" si="19"/>
        <v>0</v>
      </c>
      <c r="V16" s="16">
        <f t="shared" si="19"/>
        <v>0</v>
      </c>
      <c r="W16" s="16">
        <f t="shared" si="19"/>
        <v>0</v>
      </c>
      <c r="X16" s="16">
        <f t="shared" si="19"/>
        <v>0</v>
      </c>
      <c r="Y16" s="16">
        <f t="shared" si="19"/>
        <v>0</v>
      </c>
      <c r="Z16" s="16">
        <f t="shared" si="19"/>
        <v>0</v>
      </c>
      <c r="AA16" s="16">
        <f t="shared" si="19"/>
        <v>0</v>
      </c>
      <c r="AB16" s="16">
        <f t="shared" si="19"/>
        <v>0</v>
      </c>
      <c r="AC16" s="16">
        <f t="shared" si="19"/>
        <v>0</v>
      </c>
      <c r="AD16" s="16">
        <f t="shared" si="19"/>
        <v>0</v>
      </c>
      <c r="AE16" s="16">
        <f t="shared" si="19"/>
        <v>0</v>
      </c>
      <c r="AF16" s="16">
        <f t="shared" si="19"/>
        <v>2706</v>
      </c>
      <c r="AG16" s="16">
        <f t="shared" si="19"/>
        <v>2706</v>
      </c>
      <c r="AH16" s="16">
        <f t="shared" si="19"/>
        <v>3492</v>
      </c>
      <c r="AI16" s="16">
        <f t="shared" si="19"/>
        <v>0</v>
      </c>
      <c r="AJ16" s="16">
        <f t="shared" si="19"/>
        <v>3885</v>
      </c>
      <c r="AK16" s="16">
        <f t="shared" si="19"/>
        <v>0</v>
      </c>
      <c r="AL16" s="16">
        <f t="shared" si="19"/>
        <v>0</v>
      </c>
      <c r="AM16" s="16">
        <f t="shared" si="19"/>
        <v>0</v>
      </c>
      <c r="AN16" s="16">
        <f t="shared" si="19"/>
        <v>0</v>
      </c>
      <c r="AO16" s="16">
        <f t="shared" si="19"/>
        <v>0</v>
      </c>
      <c r="AP16" s="16">
        <f t="shared" si="19"/>
        <v>0</v>
      </c>
      <c r="AQ16" s="16">
        <f t="shared" si="19"/>
        <v>0</v>
      </c>
      <c r="AR16" s="16">
        <f t="shared" si="19"/>
        <v>0</v>
      </c>
      <c r="AS16" s="16">
        <f t="shared" si="19"/>
        <v>0</v>
      </c>
      <c r="AT16" s="16">
        <f t="shared" si="19"/>
        <v>0</v>
      </c>
      <c r="AU16" s="16">
        <f t="shared" si="19"/>
        <v>0</v>
      </c>
      <c r="AV16" s="16">
        <f t="shared" si="19"/>
        <v>0</v>
      </c>
      <c r="AW16" s="16">
        <f t="shared" si="19"/>
        <v>0</v>
      </c>
      <c r="AX16" s="16">
        <f t="shared" si="19"/>
        <v>0</v>
      </c>
      <c r="AY16" s="16">
        <f t="shared" si="19"/>
        <v>0</v>
      </c>
      <c r="AZ16" s="16">
        <f t="shared" si="19"/>
        <v>0</v>
      </c>
      <c r="BA16" s="16">
        <f t="shared" si="19"/>
        <v>0</v>
      </c>
      <c r="BB16" s="16">
        <f t="shared" si="19"/>
        <v>0</v>
      </c>
      <c r="BC16" s="16">
        <f t="shared" si="19"/>
        <v>0</v>
      </c>
      <c r="BD16" s="16">
        <f t="shared" si="19"/>
        <v>0</v>
      </c>
      <c r="BE16" s="16">
        <f t="shared" si="19"/>
        <v>0</v>
      </c>
      <c r="BF16" s="16">
        <f t="shared" si="19"/>
        <v>3099</v>
      </c>
      <c r="BG16" s="16">
        <f t="shared" si="19"/>
        <v>0</v>
      </c>
      <c r="BH16" s="16">
        <f t="shared" si="19"/>
        <v>0</v>
      </c>
      <c r="BI16" s="16">
        <f t="shared" si="19"/>
        <v>0</v>
      </c>
      <c r="BJ16" s="16">
        <f t="shared" si="19"/>
        <v>0</v>
      </c>
      <c r="BK16" s="16">
        <f t="shared" si="19"/>
        <v>0</v>
      </c>
      <c r="BL16" s="16">
        <f t="shared" si="19"/>
        <v>0</v>
      </c>
      <c r="BM16" s="16">
        <f t="shared" si="19"/>
        <v>0</v>
      </c>
      <c r="BN16" s="16">
        <f t="shared" si="19"/>
        <v>0</v>
      </c>
      <c r="BO16" s="16">
        <f t="shared" si="19"/>
        <v>0</v>
      </c>
      <c r="BP16" s="16">
        <f t="shared" si="19"/>
        <v>0</v>
      </c>
      <c r="BQ16" s="16">
        <f t="shared" si="19"/>
        <v>0</v>
      </c>
      <c r="BR16" s="16">
        <f t="shared" ref="BR16:CS16" si="20">BR4*BR8*$CX$7-($CX$6*BR8*BR9)</f>
        <v>0</v>
      </c>
      <c r="BS16" s="16">
        <f t="shared" si="20"/>
        <v>0</v>
      </c>
      <c r="BT16" s="16">
        <f t="shared" si="20"/>
        <v>0</v>
      </c>
      <c r="BU16" s="16">
        <f t="shared" si="20"/>
        <v>0</v>
      </c>
      <c r="BV16" s="16">
        <f t="shared" si="20"/>
        <v>0</v>
      </c>
      <c r="BW16" s="16">
        <f t="shared" si="20"/>
        <v>0</v>
      </c>
      <c r="BX16" s="16">
        <f t="shared" si="20"/>
        <v>0</v>
      </c>
      <c r="BY16" s="16">
        <f t="shared" si="20"/>
        <v>0</v>
      </c>
      <c r="BZ16" s="16">
        <f t="shared" si="20"/>
        <v>0</v>
      </c>
      <c r="CA16" s="16">
        <f t="shared" si="20"/>
        <v>0</v>
      </c>
      <c r="CB16" s="16">
        <f t="shared" si="20"/>
        <v>0</v>
      </c>
      <c r="CC16" s="16">
        <f t="shared" si="20"/>
        <v>0</v>
      </c>
      <c r="CD16" s="16">
        <f t="shared" si="20"/>
        <v>0</v>
      </c>
      <c r="CE16" s="16">
        <f t="shared" si="20"/>
        <v>0</v>
      </c>
      <c r="CF16" s="16">
        <f t="shared" si="20"/>
        <v>0</v>
      </c>
      <c r="CG16" s="16">
        <f t="shared" si="20"/>
        <v>0</v>
      </c>
      <c r="CH16" s="16">
        <f t="shared" si="20"/>
        <v>0</v>
      </c>
      <c r="CI16" s="16">
        <f t="shared" si="20"/>
        <v>0</v>
      </c>
      <c r="CJ16" s="16">
        <f t="shared" si="20"/>
        <v>0</v>
      </c>
      <c r="CK16" s="16">
        <f t="shared" si="20"/>
        <v>0</v>
      </c>
      <c r="CL16" s="16">
        <f t="shared" si="20"/>
        <v>0</v>
      </c>
      <c r="CM16" s="16">
        <f t="shared" si="20"/>
        <v>0</v>
      </c>
      <c r="CN16" s="16">
        <f t="shared" si="20"/>
        <v>0</v>
      </c>
      <c r="CO16" s="16">
        <f t="shared" si="20"/>
        <v>0</v>
      </c>
      <c r="CP16" s="16">
        <f t="shared" si="20"/>
        <v>0</v>
      </c>
      <c r="CQ16" s="16">
        <f t="shared" si="20"/>
        <v>0</v>
      </c>
      <c r="CR16" s="16">
        <f t="shared" si="20"/>
        <v>0</v>
      </c>
      <c r="CS16" s="16">
        <f t="shared" si="20"/>
        <v>0</v>
      </c>
      <c r="CT16" s="16">
        <f>SUM(E16:CS16)</f>
        <v>15888</v>
      </c>
    </row>
    <row r="17" spans="1:102" s="15" customFormat="1" x14ac:dyDescent="0.25">
      <c r="A17" s="19"/>
      <c r="B17" s="241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1"/>
      <c r="CT17" s="37">
        <f>SUM(CT14:CT16)</f>
        <v>346726</v>
      </c>
    </row>
    <row r="18" spans="1:102" s="15" customFormat="1" x14ac:dyDescent="0.25">
      <c r="A18" s="19"/>
      <c r="CO18" s="161" t="s">
        <v>170</v>
      </c>
      <c r="CP18" s="161"/>
      <c r="CQ18" s="161"/>
      <c r="CR18" s="161"/>
      <c r="CS18" s="161"/>
      <c r="CT18" s="37">
        <f>CT13*('Rozdělení skladu P'!C36/100)+CT17*('Rozdělení skladu P'!C35/100)</f>
        <v>314777.71048744465</v>
      </c>
    </row>
    <row r="19" spans="1:102" s="15" customFormat="1" x14ac:dyDescent="0.25">
      <c r="A19" s="19"/>
    </row>
    <row r="20" spans="1:102" s="15" customFormat="1" x14ac:dyDescent="0.25">
      <c r="A20" s="19"/>
    </row>
    <row r="21" spans="1:102" s="12" customFormat="1" ht="34.5" customHeight="1" x14ac:dyDescent="0.25">
      <c r="A21" s="18"/>
      <c r="B21" s="160" t="s">
        <v>61</v>
      </c>
      <c r="C21" s="160" t="s">
        <v>62</v>
      </c>
      <c r="D21" s="13" t="s">
        <v>87</v>
      </c>
      <c r="E21" s="14" t="s">
        <v>12</v>
      </c>
      <c r="F21" s="14" t="s">
        <v>12</v>
      </c>
      <c r="G21" s="14" t="s">
        <v>12</v>
      </c>
      <c r="H21" s="14" t="s">
        <v>13</v>
      </c>
      <c r="I21" s="14" t="s">
        <v>13</v>
      </c>
      <c r="J21" s="14" t="s">
        <v>13</v>
      </c>
      <c r="K21" s="14" t="s">
        <v>14</v>
      </c>
      <c r="L21" s="14" t="s">
        <v>14</v>
      </c>
      <c r="M21" s="14" t="s">
        <v>14</v>
      </c>
      <c r="N21" s="14" t="s">
        <v>15</v>
      </c>
      <c r="O21" s="14" t="s">
        <v>15</v>
      </c>
      <c r="P21" s="14" t="s">
        <v>15</v>
      </c>
      <c r="Q21" s="14" t="s">
        <v>16</v>
      </c>
      <c r="R21" s="14" t="s">
        <v>16</v>
      </c>
      <c r="S21" s="14" t="s">
        <v>16</v>
      </c>
      <c r="T21" s="14" t="s">
        <v>17</v>
      </c>
      <c r="U21" s="14" t="s">
        <v>17</v>
      </c>
      <c r="V21" s="14" t="s">
        <v>17</v>
      </c>
      <c r="W21" s="14" t="s">
        <v>18</v>
      </c>
      <c r="X21" s="14" t="s">
        <v>18</v>
      </c>
      <c r="Y21" s="14" t="s">
        <v>18</v>
      </c>
      <c r="Z21" s="14" t="s">
        <v>19</v>
      </c>
      <c r="AA21" s="14" t="s">
        <v>19</v>
      </c>
      <c r="AB21" s="14" t="s">
        <v>19</v>
      </c>
      <c r="AC21" s="14" t="s">
        <v>20</v>
      </c>
      <c r="AD21" s="14" t="s">
        <v>20</v>
      </c>
      <c r="AE21" s="14" t="s">
        <v>20</v>
      </c>
      <c r="AF21" s="14" t="s">
        <v>21</v>
      </c>
      <c r="AG21" s="14" t="s">
        <v>21</v>
      </c>
      <c r="AH21" s="14" t="s">
        <v>21</v>
      </c>
      <c r="AI21" s="14" t="s">
        <v>22</v>
      </c>
      <c r="AJ21" s="14" t="s">
        <v>22</v>
      </c>
      <c r="AK21" s="14" t="s">
        <v>22</v>
      </c>
      <c r="AL21" s="14" t="s">
        <v>23</v>
      </c>
      <c r="AM21" s="14" t="s">
        <v>23</v>
      </c>
      <c r="AN21" s="14" t="s">
        <v>23</v>
      </c>
      <c r="AO21" s="14" t="s">
        <v>24</v>
      </c>
      <c r="AP21" s="14" t="s">
        <v>24</v>
      </c>
      <c r="AQ21" s="14" t="s">
        <v>24</v>
      </c>
      <c r="AR21" s="14" t="s">
        <v>25</v>
      </c>
      <c r="AS21" s="14" t="s">
        <v>25</v>
      </c>
      <c r="AT21" s="14" t="s">
        <v>25</v>
      </c>
      <c r="AU21" s="14" t="s">
        <v>26</v>
      </c>
      <c r="AV21" s="14" t="s">
        <v>26</v>
      </c>
      <c r="AW21" s="14" t="s">
        <v>26</v>
      </c>
      <c r="AX21" s="14" t="s">
        <v>27</v>
      </c>
      <c r="AY21" s="14" t="s">
        <v>27</v>
      </c>
      <c r="AZ21" s="14" t="s">
        <v>27</v>
      </c>
      <c r="BA21" s="14" t="s">
        <v>28</v>
      </c>
      <c r="BB21" s="14" t="s">
        <v>28</v>
      </c>
      <c r="BC21" s="14" t="s">
        <v>28</v>
      </c>
      <c r="BD21" s="14" t="s">
        <v>29</v>
      </c>
      <c r="BE21" s="14" t="s">
        <v>29</v>
      </c>
      <c r="BF21" s="14" t="s">
        <v>29</v>
      </c>
      <c r="BG21" s="14" t="s">
        <v>30</v>
      </c>
      <c r="BH21" s="14" t="s">
        <v>30</v>
      </c>
      <c r="BI21" s="14" t="s">
        <v>30</v>
      </c>
      <c r="BJ21" s="14" t="s">
        <v>31</v>
      </c>
      <c r="BK21" s="14" t="s">
        <v>31</v>
      </c>
      <c r="BL21" s="14" t="s">
        <v>31</v>
      </c>
      <c r="BM21" s="14" t="s">
        <v>32</v>
      </c>
      <c r="BN21" s="14" t="s">
        <v>32</v>
      </c>
      <c r="BO21" s="14" t="s">
        <v>32</v>
      </c>
      <c r="BP21" s="14" t="s">
        <v>33</v>
      </c>
      <c r="BQ21" s="14" t="s">
        <v>33</v>
      </c>
      <c r="BR21" s="14" t="s">
        <v>33</v>
      </c>
      <c r="BS21" s="14" t="s">
        <v>34</v>
      </c>
      <c r="BT21" s="14" t="s">
        <v>34</v>
      </c>
      <c r="BU21" s="14" t="s">
        <v>34</v>
      </c>
      <c r="BV21" s="14" t="s">
        <v>35</v>
      </c>
      <c r="BW21" s="14" t="s">
        <v>35</v>
      </c>
      <c r="BX21" s="14" t="s">
        <v>35</v>
      </c>
      <c r="BY21" s="14" t="s">
        <v>36</v>
      </c>
      <c r="BZ21" s="14" t="s">
        <v>36</v>
      </c>
      <c r="CA21" s="14" t="s">
        <v>36</v>
      </c>
      <c r="CB21" s="14" t="s">
        <v>37</v>
      </c>
      <c r="CC21" s="14" t="s">
        <v>37</v>
      </c>
      <c r="CD21" s="14" t="s">
        <v>37</v>
      </c>
      <c r="CE21" s="14" t="s">
        <v>39</v>
      </c>
      <c r="CF21" s="14" t="s">
        <v>39</v>
      </c>
      <c r="CG21" s="14" t="s">
        <v>39</v>
      </c>
      <c r="CH21" s="14" t="s">
        <v>38</v>
      </c>
      <c r="CI21" s="14" t="s">
        <v>38</v>
      </c>
      <c r="CJ21" s="14" t="s">
        <v>38</v>
      </c>
      <c r="CK21" s="14" t="s">
        <v>40</v>
      </c>
      <c r="CL21" s="14" t="s">
        <v>40</v>
      </c>
      <c r="CM21" s="14" t="s">
        <v>40</v>
      </c>
      <c r="CN21" s="14" t="s">
        <v>41</v>
      </c>
      <c r="CO21" s="14" t="s">
        <v>41</v>
      </c>
      <c r="CP21" s="14" t="s">
        <v>41</v>
      </c>
      <c r="CQ21" s="14" t="s">
        <v>42</v>
      </c>
      <c r="CR21" s="14" t="s">
        <v>42</v>
      </c>
      <c r="CS21" s="14" t="s">
        <v>42</v>
      </c>
      <c r="CT21" s="161" t="s">
        <v>89</v>
      </c>
      <c r="CV21" s="43"/>
      <c r="CW21" s="7"/>
      <c r="CX21" s="7"/>
    </row>
    <row r="22" spans="1:102" s="12" customFormat="1" ht="15.75" customHeight="1" x14ac:dyDescent="0.25">
      <c r="A22" s="18"/>
      <c r="B22" s="160"/>
      <c r="C22" s="160"/>
      <c r="D22" s="34" t="s">
        <v>2</v>
      </c>
      <c r="E22" s="34" t="s">
        <v>5</v>
      </c>
      <c r="F22" s="34" t="s">
        <v>3</v>
      </c>
      <c r="G22" s="34" t="s">
        <v>4</v>
      </c>
      <c r="H22" s="34" t="s">
        <v>5</v>
      </c>
      <c r="I22" s="34" t="s">
        <v>3</v>
      </c>
      <c r="J22" s="34" t="s">
        <v>4</v>
      </c>
      <c r="K22" s="34" t="s">
        <v>5</v>
      </c>
      <c r="L22" s="34" t="s">
        <v>3</v>
      </c>
      <c r="M22" s="34" t="s">
        <v>4</v>
      </c>
      <c r="N22" s="34" t="s">
        <v>5</v>
      </c>
      <c r="O22" s="34" t="s">
        <v>3</v>
      </c>
      <c r="P22" s="34" t="s">
        <v>4</v>
      </c>
      <c r="Q22" s="34" t="s">
        <v>5</v>
      </c>
      <c r="R22" s="34" t="s">
        <v>3</v>
      </c>
      <c r="S22" s="34" t="s">
        <v>4</v>
      </c>
      <c r="T22" s="34" t="s">
        <v>5</v>
      </c>
      <c r="U22" s="34" t="s">
        <v>3</v>
      </c>
      <c r="V22" s="34" t="s">
        <v>4</v>
      </c>
      <c r="W22" s="34" t="s">
        <v>5</v>
      </c>
      <c r="X22" s="34" t="s">
        <v>3</v>
      </c>
      <c r="Y22" s="34" t="s">
        <v>4</v>
      </c>
      <c r="Z22" s="34" t="s">
        <v>5</v>
      </c>
      <c r="AA22" s="34" t="s">
        <v>3</v>
      </c>
      <c r="AB22" s="34" t="s">
        <v>4</v>
      </c>
      <c r="AC22" s="34" t="s">
        <v>5</v>
      </c>
      <c r="AD22" s="34" t="s">
        <v>3</v>
      </c>
      <c r="AE22" s="34" t="s">
        <v>4</v>
      </c>
      <c r="AF22" s="34" t="s">
        <v>5</v>
      </c>
      <c r="AG22" s="34" t="s">
        <v>3</v>
      </c>
      <c r="AH22" s="34" t="s">
        <v>4</v>
      </c>
      <c r="AI22" s="34" t="s">
        <v>5</v>
      </c>
      <c r="AJ22" s="34" t="s">
        <v>3</v>
      </c>
      <c r="AK22" s="34" t="s">
        <v>4</v>
      </c>
      <c r="AL22" s="34" t="s">
        <v>5</v>
      </c>
      <c r="AM22" s="34" t="s">
        <v>3</v>
      </c>
      <c r="AN22" s="34" t="s">
        <v>4</v>
      </c>
      <c r="AO22" s="34" t="s">
        <v>5</v>
      </c>
      <c r="AP22" s="34" t="s">
        <v>3</v>
      </c>
      <c r="AQ22" s="34" t="s">
        <v>4</v>
      </c>
      <c r="AR22" s="34" t="s">
        <v>5</v>
      </c>
      <c r="AS22" s="34" t="s">
        <v>3</v>
      </c>
      <c r="AT22" s="34" t="s">
        <v>4</v>
      </c>
      <c r="AU22" s="34" t="s">
        <v>5</v>
      </c>
      <c r="AV22" s="34" t="s">
        <v>3</v>
      </c>
      <c r="AW22" s="34" t="s">
        <v>4</v>
      </c>
      <c r="AX22" s="34" t="s">
        <v>5</v>
      </c>
      <c r="AY22" s="34" t="s">
        <v>3</v>
      </c>
      <c r="AZ22" s="34" t="s">
        <v>4</v>
      </c>
      <c r="BA22" s="34" t="s">
        <v>5</v>
      </c>
      <c r="BB22" s="34" t="s">
        <v>3</v>
      </c>
      <c r="BC22" s="34" t="s">
        <v>4</v>
      </c>
      <c r="BD22" s="34" t="s">
        <v>5</v>
      </c>
      <c r="BE22" s="34" t="s">
        <v>3</v>
      </c>
      <c r="BF22" s="34" t="s">
        <v>4</v>
      </c>
      <c r="BG22" s="34" t="s">
        <v>5</v>
      </c>
      <c r="BH22" s="34" t="s">
        <v>3</v>
      </c>
      <c r="BI22" s="34" t="s">
        <v>4</v>
      </c>
      <c r="BJ22" s="34" t="s">
        <v>5</v>
      </c>
      <c r="BK22" s="34" t="s">
        <v>3</v>
      </c>
      <c r="BL22" s="34" t="s">
        <v>4</v>
      </c>
      <c r="BM22" s="34" t="s">
        <v>5</v>
      </c>
      <c r="BN22" s="34" t="s">
        <v>3</v>
      </c>
      <c r="BO22" s="34" t="s">
        <v>4</v>
      </c>
      <c r="BP22" s="34" t="s">
        <v>5</v>
      </c>
      <c r="BQ22" s="34" t="s">
        <v>3</v>
      </c>
      <c r="BR22" s="34" t="s">
        <v>4</v>
      </c>
      <c r="BS22" s="34" t="s">
        <v>5</v>
      </c>
      <c r="BT22" s="34" t="s">
        <v>3</v>
      </c>
      <c r="BU22" s="34" t="s">
        <v>4</v>
      </c>
      <c r="BV22" s="34" t="s">
        <v>5</v>
      </c>
      <c r="BW22" s="34" t="s">
        <v>3</v>
      </c>
      <c r="BX22" s="34" t="s">
        <v>4</v>
      </c>
      <c r="BY22" s="34" t="s">
        <v>5</v>
      </c>
      <c r="BZ22" s="34" t="s">
        <v>3</v>
      </c>
      <c r="CA22" s="34" t="s">
        <v>4</v>
      </c>
      <c r="CB22" s="34" t="s">
        <v>5</v>
      </c>
      <c r="CC22" s="34" t="s">
        <v>3</v>
      </c>
      <c r="CD22" s="34" t="s">
        <v>4</v>
      </c>
      <c r="CE22" s="34" t="s">
        <v>5</v>
      </c>
      <c r="CF22" s="34" t="s">
        <v>3</v>
      </c>
      <c r="CG22" s="34" t="s">
        <v>4</v>
      </c>
      <c r="CH22" s="34" t="s">
        <v>5</v>
      </c>
      <c r="CI22" s="34" t="s">
        <v>3</v>
      </c>
      <c r="CJ22" s="34" t="s">
        <v>4</v>
      </c>
      <c r="CK22" s="34" t="s">
        <v>5</v>
      </c>
      <c r="CL22" s="34" t="s">
        <v>3</v>
      </c>
      <c r="CM22" s="34" t="s">
        <v>4</v>
      </c>
      <c r="CN22" s="34" t="s">
        <v>5</v>
      </c>
      <c r="CO22" s="34" t="s">
        <v>3</v>
      </c>
      <c r="CP22" s="34" t="s">
        <v>4</v>
      </c>
      <c r="CQ22" s="34" t="s">
        <v>5</v>
      </c>
      <c r="CR22" s="34" t="s">
        <v>3</v>
      </c>
      <c r="CS22" s="34" t="s">
        <v>4</v>
      </c>
      <c r="CT22" s="161"/>
      <c r="CV22" s="43"/>
      <c r="CW22" s="42"/>
      <c r="CX22" s="42"/>
    </row>
    <row r="23" spans="1:102" s="15" customFormat="1" x14ac:dyDescent="0.25">
      <c r="A23" s="19"/>
      <c r="B23" s="4" t="s">
        <v>55</v>
      </c>
      <c r="C23" s="4" t="s">
        <v>70</v>
      </c>
      <c r="D23" s="16"/>
      <c r="E23" s="16">
        <v>17</v>
      </c>
      <c r="F23" s="16">
        <v>2</v>
      </c>
      <c r="G23" s="16">
        <v>12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12</v>
      </c>
      <c r="Q23" s="16">
        <v>24</v>
      </c>
      <c r="R23" s="16">
        <v>11</v>
      </c>
      <c r="S23" s="16">
        <v>18</v>
      </c>
      <c r="T23" s="16">
        <v>14</v>
      </c>
      <c r="U23" s="16">
        <v>18</v>
      </c>
      <c r="V23" s="16">
        <v>6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11</v>
      </c>
      <c r="AK23" s="16">
        <v>12</v>
      </c>
      <c r="AL23" s="16">
        <v>17</v>
      </c>
      <c r="AM23" s="16">
        <v>20</v>
      </c>
      <c r="AN23" s="16">
        <v>13</v>
      </c>
      <c r="AO23" s="16">
        <v>7</v>
      </c>
      <c r="AP23" s="16">
        <v>15</v>
      </c>
      <c r="AQ23" s="16">
        <v>21</v>
      </c>
      <c r="AR23" s="16">
        <v>0</v>
      </c>
      <c r="AS23" s="16">
        <v>0</v>
      </c>
      <c r="AT23" s="16">
        <v>14</v>
      </c>
      <c r="AU23" s="16">
        <v>18</v>
      </c>
      <c r="AV23" s="16">
        <v>9</v>
      </c>
      <c r="AW23" s="16">
        <v>10</v>
      </c>
      <c r="AX23" s="16">
        <v>0</v>
      </c>
      <c r="AY23" s="16">
        <v>0</v>
      </c>
      <c r="AZ23" s="16">
        <v>0</v>
      </c>
      <c r="BA23" s="16">
        <v>0</v>
      </c>
      <c r="BB23" s="16">
        <v>6</v>
      </c>
      <c r="BC23" s="16">
        <v>25</v>
      </c>
      <c r="BD23" s="16">
        <v>3</v>
      </c>
      <c r="BE23" s="16">
        <v>18</v>
      </c>
      <c r="BF23" s="16">
        <v>8</v>
      </c>
      <c r="BG23" s="16">
        <v>0</v>
      </c>
      <c r="BH23" s="16">
        <v>0</v>
      </c>
      <c r="BI23" s="16">
        <v>0</v>
      </c>
      <c r="BJ23" s="16">
        <v>2</v>
      </c>
      <c r="BK23" s="16">
        <v>14</v>
      </c>
      <c r="BL23" s="16">
        <v>15</v>
      </c>
      <c r="BM23" s="16">
        <v>20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10</v>
      </c>
      <c r="CP23" s="16">
        <v>26</v>
      </c>
      <c r="CQ23" s="16">
        <v>15</v>
      </c>
      <c r="CR23" s="16">
        <v>16</v>
      </c>
      <c r="CS23" s="16">
        <v>10</v>
      </c>
      <c r="CT23" s="16">
        <f t="shared" ref="CT23" si="21">SUM(E23:CS23)</f>
        <v>489</v>
      </c>
    </row>
    <row r="24" spans="1:102" s="15" customFormat="1" x14ac:dyDescent="0.25">
      <c r="A24" s="19"/>
      <c r="B24" s="4" t="s">
        <v>70</v>
      </c>
      <c r="C24" s="4" t="s">
        <v>55</v>
      </c>
      <c r="D24" s="16"/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3</v>
      </c>
      <c r="M24" s="16">
        <v>6</v>
      </c>
      <c r="N24" s="16">
        <v>0</v>
      </c>
      <c r="O24" s="16">
        <v>4</v>
      </c>
      <c r="P24" s="16">
        <v>5</v>
      </c>
      <c r="Q24" s="16">
        <v>0</v>
      </c>
      <c r="R24" s="16">
        <v>5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6</v>
      </c>
      <c r="Y24" s="16">
        <v>11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11</v>
      </c>
      <c r="AH24" s="16">
        <v>2</v>
      </c>
      <c r="AI24" s="16">
        <v>0</v>
      </c>
      <c r="AJ24" s="16">
        <v>5</v>
      </c>
      <c r="AK24" s="16">
        <v>4</v>
      </c>
      <c r="AL24" s="16">
        <v>0</v>
      </c>
      <c r="AM24" s="16">
        <v>6</v>
      </c>
      <c r="AN24" s="16">
        <v>7</v>
      </c>
      <c r="AO24" s="16">
        <v>0</v>
      </c>
      <c r="AP24" s="16">
        <v>4</v>
      </c>
      <c r="AQ24" s="16">
        <v>4</v>
      </c>
      <c r="AR24" s="16">
        <v>0</v>
      </c>
      <c r="AS24" s="16">
        <v>5</v>
      </c>
      <c r="AT24" s="16">
        <v>7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5</v>
      </c>
      <c r="BC24" s="16">
        <v>5</v>
      </c>
      <c r="BD24" s="16">
        <v>0</v>
      </c>
      <c r="BE24" s="16">
        <v>7</v>
      </c>
      <c r="BF24" s="16">
        <v>10</v>
      </c>
      <c r="BG24" s="16">
        <v>0</v>
      </c>
      <c r="BH24" s="16">
        <v>3</v>
      </c>
      <c r="BI24" s="16">
        <v>5</v>
      </c>
      <c r="BJ24" s="16">
        <v>0</v>
      </c>
      <c r="BK24" s="16">
        <v>4</v>
      </c>
      <c r="BL24" s="16">
        <v>6</v>
      </c>
      <c r="BM24" s="16">
        <v>0</v>
      </c>
      <c r="BN24" s="16">
        <v>6</v>
      </c>
      <c r="BO24" s="16">
        <v>3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2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10</v>
      </c>
      <c r="CD24" s="16">
        <v>7</v>
      </c>
      <c r="CE24" s="16">
        <v>0</v>
      </c>
      <c r="CF24" s="16">
        <v>12</v>
      </c>
      <c r="CG24" s="16">
        <v>8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8</v>
      </c>
      <c r="CS24" s="16">
        <v>3</v>
      </c>
      <c r="CT24" s="16">
        <f t="shared" ref="CT24" si="22">SUM(E24:CS24)</f>
        <v>199</v>
      </c>
    </row>
    <row r="25" spans="1:102" x14ac:dyDescent="0.25">
      <c r="B25" s="169" t="s">
        <v>141</v>
      </c>
      <c r="C25" s="16" t="s">
        <v>159</v>
      </c>
      <c r="D25" s="4"/>
      <c r="E25" s="46" t="str">
        <f>IF(E23&gt;E24,"1","0")</f>
        <v>1</v>
      </c>
      <c r="F25" s="46" t="str">
        <f t="shared" ref="F25" si="23">IF(F23&gt;F24,"1","0")</f>
        <v>1</v>
      </c>
      <c r="G25" s="46" t="str">
        <f t="shared" ref="G25" si="24">IF(G23&gt;G24,"1","0")</f>
        <v>1</v>
      </c>
      <c r="H25" s="46" t="str">
        <f t="shared" ref="H25" si="25">IF(H23&gt;H24,"1","0")</f>
        <v>0</v>
      </c>
      <c r="I25" s="46" t="str">
        <f t="shared" ref="I25" si="26">IF(I23&gt;I24,"1","0")</f>
        <v>0</v>
      </c>
      <c r="J25" s="46" t="str">
        <f t="shared" ref="J25" si="27">IF(J23&gt;J24,"1","0")</f>
        <v>0</v>
      </c>
      <c r="K25" s="46" t="str">
        <f t="shared" ref="K25" si="28">IF(K23&gt;K24,"1","0")</f>
        <v>0</v>
      </c>
      <c r="L25" s="46" t="str">
        <f t="shared" ref="L25" si="29">IF(L23&gt;L24,"1","0")</f>
        <v>0</v>
      </c>
      <c r="M25" s="46" t="str">
        <f t="shared" ref="M25" si="30">IF(M23&gt;M24,"1","0")</f>
        <v>0</v>
      </c>
      <c r="N25" s="46" t="str">
        <f t="shared" ref="N25" si="31">IF(N23&gt;N24,"1","0")</f>
        <v>0</v>
      </c>
      <c r="O25" s="46" t="str">
        <f t="shared" ref="O25" si="32">IF(O23&gt;O24,"1","0")</f>
        <v>0</v>
      </c>
      <c r="P25" s="46" t="str">
        <f t="shared" ref="P25" si="33">IF(P23&gt;P24,"1","0")</f>
        <v>1</v>
      </c>
      <c r="Q25" s="46" t="str">
        <f t="shared" ref="Q25" si="34">IF(Q23&gt;Q24,"1","0")</f>
        <v>1</v>
      </c>
      <c r="R25" s="46" t="str">
        <f t="shared" ref="R25" si="35">IF(R23&gt;R24,"1","0")</f>
        <v>1</v>
      </c>
      <c r="S25" s="46" t="str">
        <f t="shared" ref="S25" si="36">IF(S23&gt;S24,"1","0")</f>
        <v>1</v>
      </c>
      <c r="T25" s="46" t="str">
        <f t="shared" ref="T25" si="37">IF(T23&gt;T24,"1","0")</f>
        <v>1</v>
      </c>
      <c r="U25" s="46" t="str">
        <f t="shared" ref="U25" si="38">IF(U23&gt;U24,"1","0")</f>
        <v>1</v>
      </c>
      <c r="V25" s="46" t="str">
        <f t="shared" ref="V25" si="39">IF(V23&gt;V24,"1","0")</f>
        <v>1</v>
      </c>
      <c r="W25" s="46" t="str">
        <f t="shared" ref="W25" si="40">IF(W23&gt;W24,"1","0")</f>
        <v>0</v>
      </c>
      <c r="X25" s="46" t="str">
        <f t="shared" ref="X25" si="41">IF(X23&gt;X24,"1","0")</f>
        <v>0</v>
      </c>
      <c r="Y25" s="46" t="str">
        <f t="shared" ref="Y25" si="42">IF(Y23&gt;Y24,"1","0")</f>
        <v>0</v>
      </c>
      <c r="Z25" s="46" t="str">
        <f t="shared" ref="Z25" si="43">IF(Z23&gt;Z24,"1","0")</f>
        <v>0</v>
      </c>
      <c r="AA25" s="46" t="str">
        <f t="shared" ref="AA25" si="44">IF(AA23&gt;AA24,"1","0")</f>
        <v>0</v>
      </c>
      <c r="AB25" s="46" t="str">
        <f t="shared" ref="AB25" si="45">IF(AB23&gt;AB24,"1","0")</f>
        <v>0</v>
      </c>
      <c r="AC25" s="46" t="str">
        <f t="shared" ref="AC25" si="46">IF(AC23&gt;AC24,"1","0")</f>
        <v>0</v>
      </c>
      <c r="AD25" s="46" t="str">
        <f t="shared" ref="AD25" si="47">IF(AD23&gt;AD24,"1","0")</f>
        <v>0</v>
      </c>
      <c r="AE25" s="46" t="str">
        <f t="shared" ref="AE25" si="48">IF(AE23&gt;AE24,"1","0")</f>
        <v>0</v>
      </c>
      <c r="AF25" s="46" t="str">
        <f t="shared" ref="AF25" si="49">IF(AF23&gt;AF24,"1","0")</f>
        <v>0</v>
      </c>
      <c r="AG25" s="46" t="str">
        <f t="shared" ref="AG25" si="50">IF(AG23&gt;AG24,"1","0")</f>
        <v>0</v>
      </c>
      <c r="AH25" s="46" t="str">
        <f t="shared" ref="AH25" si="51">IF(AH23&gt;AH24,"1","0")</f>
        <v>0</v>
      </c>
      <c r="AI25" s="46" t="str">
        <f t="shared" ref="AI25" si="52">IF(AI23&gt;AI24,"1","0")</f>
        <v>0</v>
      </c>
      <c r="AJ25" s="46" t="str">
        <f t="shared" ref="AJ25" si="53">IF(AJ23&gt;AJ24,"1","0")</f>
        <v>1</v>
      </c>
      <c r="AK25" s="46" t="str">
        <f t="shared" ref="AK25" si="54">IF(AK23&gt;AK24,"1","0")</f>
        <v>1</v>
      </c>
      <c r="AL25" s="46" t="str">
        <f t="shared" ref="AL25" si="55">IF(AL23&gt;AL24,"1","0")</f>
        <v>1</v>
      </c>
      <c r="AM25" s="46" t="str">
        <f t="shared" ref="AM25" si="56">IF(AM23&gt;AM24,"1","0")</f>
        <v>1</v>
      </c>
      <c r="AN25" s="46" t="str">
        <f t="shared" ref="AN25" si="57">IF(AN23&gt;AN24,"1","0")</f>
        <v>1</v>
      </c>
      <c r="AO25" s="46" t="str">
        <f t="shared" ref="AO25" si="58">IF(AO23&gt;AO24,"1","0")</f>
        <v>1</v>
      </c>
      <c r="AP25" s="46" t="str">
        <f t="shared" ref="AP25" si="59">IF(AP23&gt;AP24,"1","0")</f>
        <v>1</v>
      </c>
      <c r="AQ25" s="46" t="str">
        <f t="shared" ref="AQ25" si="60">IF(AQ23&gt;AQ24,"1","0")</f>
        <v>1</v>
      </c>
      <c r="AR25" s="46" t="str">
        <f t="shared" ref="AR25" si="61">IF(AR23&gt;AR24,"1","0")</f>
        <v>0</v>
      </c>
      <c r="AS25" s="46" t="str">
        <f t="shared" ref="AS25" si="62">IF(AS23&gt;AS24,"1","0")</f>
        <v>0</v>
      </c>
      <c r="AT25" s="46" t="str">
        <f t="shared" ref="AT25" si="63">IF(AT23&gt;AT24,"1","0")</f>
        <v>1</v>
      </c>
      <c r="AU25" s="46" t="str">
        <f t="shared" ref="AU25" si="64">IF(AU23&gt;AU24,"1","0")</f>
        <v>1</v>
      </c>
      <c r="AV25" s="46" t="str">
        <f t="shared" ref="AV25" si="65">IF(AV23&gt;AV24,"1","0")</f>
        <v>1</v>
      </c>
      <c r="AW25" s="46" t="str">
        <f t="shared" ref="AW25" si="66">IF(AW23&gt;AW24,"1","0")</f>
        <v>1</v>
      </c>
      <c r="AX25" s="46" t="str">
        <f t="shared" ref="AX25" si="67">IF(AX23&gt;AX24,"1","0")</f>
        <v>0</v>
      </c>
      <c r="AY25" s="46" t="str">
        <f t="shared" ref="AY25" si="68">IF(AY23&gt;AY24,"1","0")</f>
        <v>0</v>
      </c>
      <c r="AZ25" s="46" t="str">
        <f t="shared" ref="AZ25" si="69">IF(AZ23&gt;AZ24,"1","0")</f>
        <v>0</v>
      </c>
      <c r="BA25" s="46" t="str">
        <f t="shared" ref="BA25" si="70">IF(BA23&gt;BA24,"1","0")</f>
        <v>0</v>
      </c>
      <c r="BB25" s="46" t="str">
        <f t="shared" ref="BB25" si="71">IF(BB23&gt;BB24,"1","0")</f>
        <v>1</v>
      </c>
      <c r="BC25" s="46" t="str">
        <f t="shared" ref="BC25" si="72">IF(BC23&gt;BC24,"1","0")</f>
        <v>1</v>
      </c>
      <c r="BD25" s="46" t="str">
        <f t="shared" ref="BD25" si="73">IF(BD23&gt;BD24,"1","0")</f>
        <v>1</v>
      </c>
      <c r="BE25" s="46" t="str">
        <f t="shared" ref="BE25" si="74">IF(BE23&gt;BE24,"1","0")</f>
        <v>1</v>
      </c>
      <c r="BF25" s="46" t="str">
        <f t="shared" ref="BF25" si="75">IF(BF23&gt;BF24,"1","0")</f>
        <v>0</v>
      </c>
      <c r="BG25" s="46" t="str">
        <f t="shared" ref="BG25" si="76">IF(BG23&gt;BG24,"1","0")</f>
        <v>0</v>
      </c>
      <c r="BH25" s="46" t="str">
        <f t="shared" ref="BH25" si="77">IF(BH23&gt;BH24,"1","0")</f>
        <v>0</v>
      </c>
      <c r="BI25" s="46" t="str">
        <f t="shared" ref="BI25" si="78">IF(BI23&gt;BI24,"1","0")</f>
        <v>0</v>
      </c>
      <c r="BJ25" s="46" t="str">
        <f t="shared" ref="BJ25" si="79">IF(BJ23&gt;BJ24,"1","0")</f>
        <v>1</v>
      </c>
      <c r="BK25" s="46" t="str">
        <f t="shared" ref="BK25" si="80">IF(BK23&gt;BK24,"1","0")</f>
        <v>1</v>
      </c>
      <c r="BL25" s="46" t="str">
        <f t="shared" ref="BL25" si="81">IF(BL23&gt;BL24,"1","0")</f>
        <v>1</v>
      </c>
      <c r="BM25" s="46" t="str">
        <f t="shared" ref="BM25" si="82">IF(BM23&gt;BM24,"1","0")</f>
        <v>1</v>
      </c>
      <c r="BN25" s="46" t="str">
        <f t="shared" ref="BN25" si="83">IF(BN23&gt;BN24,"1","0")</f>
        <v>0</v>
      </c>
      <c r="BO25" s="46" t="str">
        <f t="shared" ref="BO25" si="84">IF(BO23&gt;BO24,"1","0")</f>
        <v>0</v>
      </c>
      <c r="BP25" s="46" t="str">
        <f t="shared" ref="BP25" si="85">IF(BP23&gt;BP24,"1","0")</f>
        <v>0</v>
      </c>
      <c r="BQ25" s="46" t="str">
        <f t="shared" ref="BQ25" si="86">IF(BQ23&gt;BQ24,"1","0")</f>
        <v>0</v>
      </c>
      <c r="BR25" s="46" t="str">
        <f t="shared" ref="BR25" si="87">IF(BR23&gt;BR24,"1","0")</f>
        <v>0</v>
      </c>
      <c r="BS25" s="46" t="str">
        <f t="shared" ref="BS25" si="88">IF(BS23&gt;BS24,"1","0")</f>
        <v>0</v>
      </c>
      <c r="BT25" s="46" t="str">
        <f t="shared" ref="BT25" si="89">IF(BT23&gt;BT24,"1","0")</f>
        <v>0</v>
      </c>
      <c r="BU25" s="46" t="str">
        <f t="shared" ref="BU25" si="90">IF(BU23&gt;BU24,"1","0")</f>
        <v>0</v>
      </c>
      <c r="BV25" s="46" t="str">
        <f t="shared" ref="BV25" si="91">IF(BV23&gt;BV24,"1","0")</f>
        <v>0</v>
      </c>
      <c r="BW25" s="46" t="str">
        <f t="shared" ref="BW25" si="92">IF(BW23&gt;BW24,"1","0")</f>
        <v>0</v>
      </c>
      <c r="BX25" s="46" t="str">
        <f t="shared" ref="BX25" si="93">IF(BX23&gt;BX24,"1","0")</f>
        <v>0</v>
      </c>
      <c r="BY25" s="46" t="str">
        <f t="shared" ref="BY25" si="94">IF(BY23&gt;BY24,"1","0")</f>
        <v>0</v>
      </c>
      <c r="BZ25" s="46" t="str">
        <f t="shared" ref="BZ25" si="95">IF(BZ23&gt;BZ24,"1","0")</f>
        <v>0</v>
      </c>
      <c r="CA25" s="46" t="str">
        <f t="shared" ref="CA25" si="96">IF(CA23&gt;CA24,"1","0")</f>
        <v>0</v>
      </c>
      <c r="CB25" s="46" t="str">
        <f t="shared" ref="CB25" si="97">IF(CB23&gt;CB24,"1","0")</f>
        <v>0</v>
      </c>
      <c r="CC25" s="46" t="str">
        <f t="shared" ref="CC25" si="98">IF(CC23&gt;CC24,"1","0")</f>
        <v>0</v>
      </c>
      <c r="CD25" s="46" t="str">
        <f t="shared" ref="CD25" si="99">IF(CD23&gt;CD24,"1","0")</f>
        <v>0</v>
      </c>
      <c r="CE25" s="46" t="str">
        <f t="shared" ref="CE25" si="100">IF(CE23&gt;CE24,"1","0")</f>
        <v>0</v>
      </c>
      <c r="CF25" s="46" t="str">
        <f t="shared" ref="CF25" si="101">IF(CF23&gt;CF24,"1","0")</f>
        <v>0</v>
      </c>
      <c r="CG25" s="46" t="str">
        <f t="shared" ref="CG25" si="102">IF(CG23&gt;CG24,"1","0")</f>
        <v>0</v>
      </c>
      <c r="CH25" s="46" t="str">
        <f t="shared" ref="CH25" si="103">IF(CH23&gt;CH24,"1","0")</f>
        <v>0</v>
      </c>
      <c r="CI25" s="46" t="str">
        <f t="shared" ref="CI25" si="104">IF(CI23&gt;CI24,"1","0")</f>
        <v>0</v>
      </c>
      <c r="CJ25" s="46" t="str">
        <f t="shared" ref="CJ25" si="105">IF(CJ23&gt;CJ24,"1","0")</f>
        <v>0</v>
      </c>
      <c r="CK25" s="46" t="str">
        <f t="shared" ref="CK25" si="106">IF(CK23&gt;CK24,"1","0")</f>
        <v>0</v>
      </c>
      <c r="CL25" s="46" t="str">
        <f t="shared" ref="CL25" si="107">IF(CL23&gt;CL24,"1","0")</f>
        <v>0</v>
      </c>
      <c r="CM25" s="46" t="str">
        <f t="shared" ref="CM25" si="108">IF(CM23&gt;CM24,"1","0")</f>
        <v>0</v>
      </c>
      <c r="CN25" s="46" t="str">
        <f t="shared" ref="CN25" si="109">IF(CN23&gt;CN24,"1","0")</f>
        <v>0</v>
      </c>
      <c r="CO25" s="46" t="str">
        <f t="shared" ref="CO25" si="110">IF(CO23&gt;CO24,"1","0")</f>
        <v>1</v>
      </c>
      <c r="CP25" s="46" t="str">
        <f t="shared" ref="CP25" si="111">IF(CP23&gt;CP24,"1","0")</f>
        <v>1</v>
      </c>
      <c r="CQ25" s="46" t="str">
        <f t="shared" ref="CQ25" si="112">IF(CQ23&gt;CQ24,"1","0")</f>
        <v>1</v>
      </c>
      <c r="CR25" s="46" t="str">
        <f t="shared" ref="CR25" si="113">IF(CR23&gt;CR24,"1","0")</f>
        <v>1</v>
      </c>
      <c r="CS25" s="46" t="str">
        <f t="shared" ref="CS25" si="114">IF(CS23&gt;CS24,"1","0")</f>
        <v>1</v>
      </c>
      <c r="CT25" s="238"/>
      <c r="CV25" s="6"/>
      <c r="CW25" s="6"/>
      <c r="CX25" s="6"/>
    </row>
    <row r="26" spans="1:102" s="15" customFormat="1" x14ac:dyDescent="0.25">
      <c r="A26" s="19"/>
      <c r="B26" s="169"/>
      <c r="C26" s="16" t="s">
        <v>160</v>
      </c>
      <c r="D26" s="16"/>
      <c r="E26" s="46" t="str">
        <f>IF(E23&lt;E24,"1","0")</f>
        <v>0</v>
      </c>
      <c r="F26" s="46" t="str">
        <f t="shared" ref="F26:BQ26" si="115">IF(F23&lt;F24,"1","0")</f>
        <v>0</v>
      </c>
      <c r="G26" s="46" t="str">
        <f t="shared" si="115"/>
        <v>0</v>
      </c>
      <c r="H26" s="46" t="str">
        <f t="shared" si="115"/>
        <v>0</v>
      </c>
      <c r="I26" s="46" t="str">
        <f t="shared" si="115"/>
        <v>0</v>
      </c>
      <c r="J26" s="46" t="str">
        <f t="shared" si="115"/>
        <v>0</v>
      </c>
      <c r="K26" s="46" t="str">
        <f t="shared" si="115"/>
        <v>0</v>
      </c>
      <c r="L26" s="46" t="str">
        <f t="shared" si="115"/>
        <v>1</v>
      </c>
      <c r="M26" s="46" t="str">
        <f t="shared" si="115"/>
        <v>1</v>
      </c>
      <c r="N26" s="46" t="str">
        <f t="shared" si="115"/>
        <v>0</v>
      </c>
      <c r="O26" s="46" t="str">
        <f t="shared" si="115"/>
        <v>1</v>
      </c>
      <c r="P26" s="46" t="str">
        <f t="shared" si="115"/>
        <v>0</v>
      </c>
      <c r="Q26" s="46" t="str">
        <f t="shared" si="115"/>
        <v>0</v>
      </c>
      <c r="R26" s="46" t="str">
        <f t="shared" si="115"/>
        <v>0</v>
      </c>
      <c r="S26" s="46" t="str">
        <f t="shared" si="115"/>
        <v>0</v>
      </c>
      <c r="T26" s="46" t="str">
        <f t="shared" si="115"/>
        <v>0</v>
      </c>
      <c r="U26" s="46" t="str">
        <f t="shared" si="115"/>
        <v>0</v>
      </c>
      <c r="V26" s="46" t="str">
        <f t="shared" si="115"/>
        <v>0</v>
      </c>
      <c r="W26" s="46" t="str">
        <f t="shared" si="115"/>
        <v>0</v>
      </c>
      <c r="X26" s="46" t="str">
        <f t="shared" si="115"/>
        <v>1</v>
      </c>
      <c r="Y26" s="46" t="str">
        <f t="shared" si="115"/>
        <v>1</v>
      </c>
      <c r="Z26" s="46" t="str">
        <f t="shared" si="115"/>
        <v>0</v>
      </c>
      <c r="AA26" s="46" t="str">
        <f t="shared" si="115"/>
        <v>0</v>
      </c>
      <c r="AB26" s="46" t="str">
        <f t="shared" si="115"/>
        <v>0</v>
      </c>
      <c r="AC26" s="46" t="str">
        <f t="shared" si="115"/>
        <v>0</v>
      </c>
      <c r="AD26" s="46" t="str">
        <f t="shared" si="115"/>
        <v>0</v>
      </c>
      <c r="AE26" s="46" t="str">
        <f t="shared" si="115"/>
        <v>0</v>
      </c>
      <c r="AF26" s="46" t="str">
        <f t="shared" si="115"/>
        <v>0</v>
      </c>
      <c r="AG26" s="46" t="str">
        <f t="shared" si="115"/>
        <v>1</v>
      </c>
      <c r="AH26" s="46" t="str">
        <f t="shared" si="115"/>
        <v>1</v>
      </c>
      <c r="AI26" s="46" t="str">
        <f t="shared" si="115"/>
        <v>0</v>
      </c>
      <c r="AJ26" s="46" t="str">
        <f t="shared" si="115"/>
        <v>0</v>
      </c>
      <c r="AK26" s="46" t="str">
        <f t="shared" si="115"/>
        <v>0</v>
      </c>
      <c r="AL26" s="46" t="str">
        <f t="shared" si="115"/>
        <v>0</v>
      </c>
      <c r="AM26" s="46" t="str">
        <f t="shared" si="115"/>
        <v>0</v>
      </c>
      <c r="AN26" s="46" t="str">
        <f t="shared" si="115"/>
        <v>0</v>
      </c>
      <c r="AO26" s="46" t="str">
        <f t="shared" si="115"/>
        <v>0</v>
      </c>
      <c r="AP26" s="46" t="str">
        <f t="shared" si="115"/>
        <v>0</v>
      </c>
      <c r="AQ26" s="46" t="str">
        <f t="shared" si="115"/>
        <v>0</v>
      </c>
      <c r="AR26" s="46" t="str">
        <f t="shared" si="115"/>
        <v>0</v>
      </c>
      <c r="AS26" s="46" t="str">
        <f t="shared" si="115"/>
        <v>1</v>
      </c>
      <c r="AT26" s="46" t="str">
        <f t="shared" si="115"/>
        <v>0</v>
      </c>
      <c r="AU26" s="46" t="str">
        <f t="shared" si="115"/>
        <v>0</v>
      </c>
      <c r="AV26" s="46" t="str">
        <f t="shared" si="115"/>
        <v>0</v>
      </c>
      <c r="AW26" s="46" t="str">
        <f t="shared" si="115"/>
        <v>0</v>
      </c>
      <c r="AX26" s="46" t="str">
        <f t="shared" si="115"/>
        <v>0</v>
      </c>
      <c r="AY26" s="46" t="str">
        <f t="shared" si="115"/>
        <v>0</v>
      </c>
      <c r="AZ26" s="46" t="str">
        <f t="shared" si="115"/>
        <v>0</v>
      </c>
      <c r="BA26" s="46" t="str">
        <f t="shared" si="115"/>
        <v>0</v>
      </c>
      <c r="BB26" s="46" t="str">
        <f t="shared" si="115"/>
        <v>0</v>
      </c>
      <c r="BC26" s="46" t="str">
        <f t="shared" si="115"/>
        <v>0</v>
      </c>
      <c r="BD26" s="46" t="str">
        <f t="shared" si="115"/>
        <v>0</v>
      </c>
      <c r="BE26" s="46" t="str">
        <f t="shared" si="115"/>
        <v>0</v>
      </c>
      <c r="BF26" s="46" t="str">
        <f t="shared" si="115"/>
        <v>1</v>
      </c>
      <c r="BG26" s="46" t="str">
        <f t="shared" si="115"/>
        <v>0</v>
      </c>
      <c r="BH26" s="46" t="str">
        <f t="shared" si="115"/>
        <v>1</v>
      </c>
      <c r="BI26" s="46" t="str">
        <f t="shared" si="115"/>
        <v>1</v>
      </c>
      <c r="BJ26" s="46" t="str">
        <f t="shared" si="115"/>
        <v>0</v>
      </c>
      <c r="BK26" s="46" t="str">
        <f t="shared" si="115"/>
        <v>0</v>
      </c>
      <c r="BL26" s="46" t="str">
        <f t="shared" si="115"/>
        <v>0</v>
      </c>
      <c r="BM26" s="46" t="str">
        <f t="shared" si="115"/>
        <v>0</v>
      </c>
      <c r="BN26" s="46" t="str">
        <f t="shared" si="115"/>
        <v>1</v>
      </c>
      <c r="BO26" s="46" t="str">
        <f t="shared" si="115"/>
        <v>1</v>
      </c>
      <c r="BP26" s="46" t="str">
        <f t="shared" si="115"/>
        <v>0</v>
      </c>
      <c r="BQ26" s="46" t="str">
        <f t="shared" si="115"/>
        <v>0</v>
      </c>
      <c r="BR26" s="46" t="str">
        <f t="shared" ref="BR26:CS26" si="116">IF(BR23&lt;BR24,"1","0")</f>
        <v>0</v>
      </c>
      <c r="BS26" s="46" t="str">
        <f t="shared" si="116"/>
        <v>0</v>
      </c>
      <c r="BT26" s="46" t="str">
        <f t="shared" si="116"/>
        <v>0</v>
      </c>
      <c r="BU26" s="46" t="str">
        <f t="shared" si="116"/>
        <v>0</v>
      </c>
      <c r="BV26" s="46" t="str">
        <f t="shared" si="116"/>
        <v>0</v>
      </c>
      <c r="BW26" s="46" t="str">
        <f t="shared" si="116"/>
        <v>1</v>
      </c>
      <c r="BX26" s="46" t="str">
        <f t="shared" si="116"/>
        <v>0</v>
      </c>
      <c r="BY26" s="46" t="str">
        <f t="shared" si="116"/>
        <v>0</v>
      </c>
      <c r="BZ26" s="46" t="str">
        <f t="shared" si="116"/>
        <v>0</v>
      </c>
      <c r="CA26" s="46" t="str">
        <f t="shared" si="116"/>
        <v>0</v>
      </c>
      <c r="CB26" s="46" t="str">
        <f t="shared" si="116"/>
        <v>0</v>
      </c>
      <c r="CC26" s="46" t="str">
        <f t="shared" si="116"/>
        <v>1</v>
      </c>
      <c r="CD26" s="46" t="str">
        <f t="shared" si="116"/>
        <v>1</v>
      </c>
      <c r="CE26" s="46" t="str">
        <f t="shared" si="116"/>
        <v>0</v>
      </c>
      <c r="CF26" s="46" t="str">
        <f t="shared" si="116"/>
        <v>1</v>
      </c>
      <c r="CG26" s="46" t="str">
        <f t="shared" si="116"/>
        <v>1</v>
      </c>
      <c r="CH26" s="46" t="str">
        <f t="shared" si="116"/>
        <v>0</v>
      </c>
      <c r="CI26" s="46" t="str">
        <f t="shared" si="116"/>
        <v>0</v>
      </c>
      <c r="CJ26" s="46" t="str">
        <f t="shared" si="116"/>
        <v>0</v>
      </c>
      <c r="CK26" s="46" t="str">
        <f t="shared" si="116"/>
        <v>0</v>
      </c>
      <c r="CL26" s="46" t="str">
        <f t="shared" si="116"/>
        <v>0</v>
      </c>
      <c r="CM26" s="46" t="str">
        <f t="shared" si="116"/>
        <v>0</v>
      </c>
      <c r="CN26" s="46" t="str">
        <f t="shared" si="116"/>
        <v>0</v>
      </c>
      <c r="CO26" s="46" t="str">
        <f t="shared" si="116"/>
        <v>0</v>
      </c>
      <c r="CP26" s="46" t="str">
        <f t="shared" si="116"/>
        <v>0</v>
      </c>
      <c r="CQ26" s="46" t="str">
        <f t="shared" si="116"/>
        <v>0</v>
      </c>
      <c r="CR26" s="46" t="str">
        <f t="shared" si="116"/>
        <v>0</v>
      </c>
      <c r="CS26" s="46" t="str">
        <f t="shared" si="116"/>
        <v>0</v>
      </c>
      <c r="CT26" s="239"/>
      <c r="CV26" s="8"/>
      <c r="CW26" s="8"/>
      <c r="CX26" s="8"/>
    </row>
    <row r="27" spans="1:102" s="15" customFormat="1" x14ac:dyDescent="0.25">
      <c r="A27" s="19"/>
      <c r="B27" s="169"/>
      <c r="C27" s="4" t="s">
        <v>161</v>
      </c>
      <c r="D27" s="16"/>
      <c r="E27" s="46" t="str">
        <f>IF(E23=E24,"1","0")</f>
        <v>0</v>
      </c>
      <c r="F27" s="46" t="str">
        <f t="shared" ref="F27:BQ27" si="117">IF(F23=F24,"1","0")</f>
        <v>0</v>
      </c>
      <c r="G27" s="46" t="str">
        <f t="shared" si="117"/>
        <v>0</v>
      </c>
      <c r="H27" s="46" t="str">
        <f t="shared" si="117"/>
        <v>1</v>
      </c>
      <c r="I27" s="46" t="str">
        <f t="shared" si="117"/>
        <v>1</v>
      </c>
      <c r="J27" s="46" t="str">
        <f t="shared" si="117"/>
        <v>1</v>
      </c>
      <c r="K27" s="46" t="str">
        <f t="shared" si="117"/>
        <v>1</v>
      </c>
      <c r="L27" s="46" t="str">
        <f t="shared" si="117"/>
        <v>0</v>
      </c>
      <c r="M27" s="46" t="str">
        <f t="shared" si="117"/>
        <v>0</v>
      </c>
      <c r="N27" s="46" t="str">
        <f t="shared" si="117"/>
        <v>1</v>
      </c>
      <c r="O27" s="46" t="str">
        <f t="shared" si="117"/>
        <v>0</v>
      </c>
      <c r="P27" s="46" t="str">
        <f t="shared" si="117"/>
        <v>0</v>
      </c>
      <c r="Q27" s="46" t="str">
        <f t="shared" si="117"/>
        <v>0</v>
      </c>
      <c r="R27" s="46" t="str">
        <f t="shared" si="117"/>
        <v>0</v>
      </c>
      <c r="S27" s="46" t="str">
        <f t="shared" si="117"/>
        <v>0</v>
      </c>
      <c r="T27" s="46" t="str">
        <f t="shared" si="117"/>
        <v>0</v>
      </c>
      <c r="U27" s="46" t="str">
        <f t="shared" si="117"/>
        <v>0</v>
      </c>
      <c r="V27" s="46" t="str">
        <f t="shared" si="117"/>
        <v>0</v>
      </c>
      <c r="W27" s="46" t="str">
        <f t="shared" si="117"/>
        <v>1</v>
      </c>
      <c r="X27" s="46" t="str">
        <f t="shared" si="117"/>
        <v>0</v>
      </c>
      <c r="Y27" s="46" t="str">
        <f t="shared" si="117"/>
        <v>0</v>
      </c>
      <c r="Z27" s="46" t="str">
        <f t="shared" si="117"/>
        <v>1</v>
      </c>
      <c r="AA27" s="46" t="str">
        <f t="shared" si="117"/>
        <v>1</v>
      </c>
      <c r="AB27" s="46" t="str">
        <f t="shared" si="117"/>
        <v>1</v>
      </c>
      <c r="AC27" s="46" t="str">
        <f t="shared" si="117"/>
        <v>1</v>
      </c>
      <c r="AD27" s="46" t="str">
        <f t="shared" si="117"/>
        <v>1</v>
      </c>
      <c r="AE27" s="46" t="str">
        <f t="shared" si="117"/>
        <v>1</v>
      </c>
      <c r="AF27" s="46" t="str">
        <f t="shared" si="117"/>
        <v>1</v>
      </c>
      <c r="AG27" s="46" t="str">
        <f t="shared" si="117"/>
        <v>0</v>
      </c>
      <c r="AH27" s="46" t="str">
        <f t="shared" si="117"/>
        <v>0</v>
      </c>
      <c r="AI27" s="46" t="str">
        <f t="shared" si="117"/>
        <v>1</v>
      </c>
      <c r="AJ27" s="46" t="str">
        <f t="shared" si="117"/>
        <v>0</v>
      </c>
      <c r="AK27" s="46" t="str">
        <f t="shared" si="117"/>
        <v>0</v>
      </c>
      <c r="AL27" s="46" t="str">
        <f t="shared" si="117"/>
        <v>0</v>
      </c>
      <c r="AM27" s="46" t="str">
        <f t="shared" si="117"/>
        <v>0</v>
      </c>
      <c r="AN27" s="46" t="str">
        <f t="shared" si="117"/>
        <v>0</v>
      </c>
      <c r="AO27" s="46" t="str">
        <f t="shared" si="117"/>
        <v>0</v>
      </c>
      <c r="AP27" s="46" t="str">
        <f t="shared" si="117"/>
        <v>0</v>
      </c>
      <c r="AQ27" s="46" t="str">
        <f t="shared" si="117"/>
        <v>0</v>
      </c>
      <c r="AR27" s="46" t="str">
        <f t="shared" si="117"/>
        <v>1</v>
      </c>
      <c r="AS27" s="46" t="str">
        <f t="shared" si="117"/>
        <v>0</v>
      </c>
      <c r="AT27" s="46" t="str">
        <f t="shared" si="117"/>
        <v>0</v>
      </c>
      <c r="AU27" s="46" t="str">
        <f t="shared" si="117"/>
        <v>0</v>
      </c>
      <c r="AV27" s="46" t="str">
        <f t="shared" si="117"/>
        <v>0</v>
      </c>
      <c r="AW27" s="46" t="str">
        <f t="shared" si="117"/>
        <v>0</v>
      </c>
      <c r="AX27" s="46" t="str">
        <f t="shared" si="117"/>
        <v>1</v>
      </c>
      <c r="AY27" s="46" t="str">
        <f t="shared" si="117"/>
        <v>1</v>
      </c>
      <c r="AZ27" s="46" t="str">
        <f t="shared" si="117"/>
        <v>1</v>
      </c>
      <c r="BA27" s="46" t="str">
        <f t="shared" si="117"/>
        <v>1</v>
      </c>
      <c r="BB27" s="46" t="str">
        <f t="shared" si="117"/>
        <v>0</v>
      </c>
      <c r="BC27" s="46" t="str">
        <f t="shared" si="117"/>
        <v>0</v>
      </c>
      <c r="BD27" s="46" t="str">
        <f t="shared" si="117"/>
        <v>0</v>
      </c>
      <c r="BE27" s="46" t="str">
        <f t="shared" si="117"/>
        <v>0</v>
      </c>
      <c r="BF27" s="46" t="str">
        <f t="shared" si="117"/>
        <v>0</v>
      </c>
      <c r="BG27" s="46" t="str">
        <f t="shared" si="117"/>
        <v>1</v>
      </c>
      <c r="BH27" s="46" t="str">
        <f t="shared" si="117"/>
        <v>0</v>
      </c>
      <c r="BI27" s="46" t="str">
        <f t="shared" si="117"/>
        <v>0</v>
      </c>
      <c r="BJ27" s="46" t="str">
        <f t="shared" si="117"/>
        <v>0</v>
      </c>
      <c r="BK27" s="46" t="str">
        <f t="shared" si="117"/>
        <v>0</v>
      </c>
      <c r="BL27" s="46" t="str">
        <f t="shared" si="117"/>
        <v>0</v>
      </c>
      <c r="BM27" s="46" t="str">
        <f t="shared" si="117"/>
        <v>0</v>
      </c>
      <c r="BN27" s="46" t="str">
        <f t="shared" si="117"/>
        <v>0</v>
      </c>
      <c r="BO27" s="46" t="str">
        <f t="shared" si="117"/>
        <v>0</v>
      </c>
      <c r="BP27" s="46" t="str">
        <f t="shared" si="117"/>
        <v>1</v>
      </c>
      <c r="BQ27" s="46" t="str">
        <f t="shared" si="117"/>
        <v>1</v>
      </c>
      <c r="BR27" s="46" t="str">
        <f t="shared" ref="BR27:CS27" si="118">IF(BR23=BR24,"1","0")</f>
        <v>1</v>
      </c>
      <c r="BS27" s="46" t="str">
        <f t="shared" si="118"/>
        <v>1</v>
      </c>
      <c r="BT27" s="46" t="str">
        <f t="shared" si="118"/>
        <v>1</v>
      </c>
      <c r="BU27" s="46" t="str">
        <f t="shared" si="118"/>
        <v>1</v>
      </c>
      <c r="BV27" s="46" t="str">
        <f t="shared" si="118"/>
        <v>1</v>
      </c>
      <c r="BW27" s="46" t="str">
        <f t="shared" si="118"/>
        <v>0</v>
      </c>
      <c r="BX27" s="46" t="str">
        <f t="shared" si="118"/>
        <v>1</v>
      </c>
      <c r="BY27" s="46" t="str">
        <f t="shared" si="118"/>
        <v>1</v>
      </c>
      <c r="BZ27" s="46" t="str">
        <f t="shared" si="118"/>
        <v>1</v>
      </c>
      <c r="CA27" s="46" t="str">
        <f t="shared" si="118"/>
        <v>1</v>
      </c>
      <c r="CB27" s="46" t="str">
        <f t="shared" si="118"/>
        <v>1</v>
      </c>
      <c r="CC27" s="46" t="str">
        <f t="shared" si="118"/>
        <v>0</v>
      </c>
      <c r="CD27" s="46" t="str">
        <f t="shared" si="118"/>
        <v>0</v>
      </c>
      <c r="CE27" s="46" t="str">
        <f t="shared" si="118"/>
        <v>1</v>
      </c>
      <c r="CF27" s="46" t="str">
        <f t="shared" si="118"/>
        <v>0</v>
      </c>
      <c r="CG27" s="46" t="str">
        <f t="shared" si="118"/>
        <v>0</v>
      </c>
      <c r="CH27" s="46" t="str">
        <f t="shared" si="118"/>
        <v>1</v>
      </c>
      <c r="CI27" s="46" t="str">
        <f t="shared" si="118"/>
        <v>1</v>
      </c>
      <c r="CJ27" s="46" t="str">
        <f t="shared" si="118"/>
        <v>1</v>
      </c>
      <c r="CK27" s="46" t="str">
        <f t="shared" si="118"/>
        <v>1</v>
      </c>
      <c r="CL27" s="46" t="str">
        <f t="shared" si="118"/>
        <v>1</v>
      </c>
      <c r="CM27" s="46" t="str">
        <f t="shared" si="118"/>
        <v>1</v>
      </c>
      <c r="CN27" s="46" t="str">
        <f t="shared" si="118"/>
        <v>1</v>
      </c>
      <c r="CO27" s="46" t="str">
        <f t="shared" si="118"/>
        <v>0</v>
      </c>
      <c r="CP27" s="46" t="str">
        <f t="shared" si="118"/>
        <v>0</v>
      </c>
      <c r="CQ27" s="46" t="str">
        <f t="shared" si="118"/>
        <v>0</v>
      </c>
      <c r="CR27" s="46" t="str">
        <f t="shared" si="118"/>
        <v>0</v>
      </c>
      <c r="CS27" s="46" t="str">
        <f t="shared" si="118"/>
        <v>0</v>
      </c>
      <c r="CT27" s="239"/>
      <c r="CV27" s="8"/>
      <c r="CW27" s="8"/>
      <c r="CX27" s="8"/>
    </row>
    <row r="28" spans="1:102" s="15" customFormat="1" x14ac:dyDescent="0.25">
      <c r="A28" s="19"/>
      <c r="B28" s="169"/>
      <c r="C28" s="16" t="s">
        <v>166</v>
      </c>
      <c r="D28" s="16"/>
      <c r="E28" s="46" t="str">
        <f>IF((E23+E24)&lt;&gt;0,"1","0")</f>
        <v>1</v>
      </c>
      <c r="F28" s="46" t="str">
        <f t="shared" ref="F28:BQ28" si="119">IF((F23+F24)&lt;&gt;0,"1","0")</f>
        <v>1</v>
      </c>
      <c r="G28" s="46" t="str">
        <f t="shared" si="119"/>
        <v>1</v>
      </c>
      <c r="H28" s="46" t="str">
        <f t="shared" si="119"/>
        <v>0</v>
      </c>
      <c r="I28" s="46" t="str">
        <f t="shared" si="119"/>
        <v>0</v>
      </c>
      <c r="J28" s="46" t="str">
        <f t="shared" si="119"/>
        <v>0</v>
      </c>
      <c r="K28" s="46" t="str">
        <f t="shared" si="119"/>
        <v>0</v>
      </c>
      <c r="L28" s="46" t="str">
        <f t="shared" si="119"/>
        <v>1</v>
      </c>
      <c r="M28" s="46" t="str">
        <f t="shared" si="119"/>
        <v>1</v>
      </c>
      <c r="N28" s="46" t="str">
        <f t="shared" si="119"/>
        <v>0</v>
      </c>
      <c r="O28" s="46" t="str">
        <f t="shared" si="119"/>
        <v>1</v>
      </c>
      <c r="P28" s="46" t="str">
        <f t="shared" si="119"/>
        <v>1</v>
      </c>
      <c r="Q28" s="46" t="str">
        <f t="shared" si="119"/>
        <v>1</v>
      </c>
      <c r="R28" s="46" t="str">
        <f t="shared" si="119"/>
        <v>1</v>
      </c>
      <c r="S28" s="46" t="str">
        <f t="shared" si="119"/>
        <v>1</v>
      </c>
      <c r="T28" s="46" t="str">
        <f t="shared" si="119"/>
        <v>1</v>
      </c>
      <c r="U28" s="46" t="str">
        <f t="shared" si="119"/>
        <v>1</v>
      </c>
      <c r="V28" s="46" t="str">
        <f t="shared" si="119"/>
        <v>1</v>
      </c>
      <c r="W28" s="46" t="str">
        <f t="shared" si="119"/>
        <v>0</v>
      </c>
      <c r="X28" s="46" t="str">
        <f t="shared" si="119"/>
        <v>1</v>
      </c>
      <c r="Y28" s="46" t="str">
        <f t="shared" si="119"/>
        <v>1</v>
      </c>
      <c r="Z28" s="46" t="str">
        <f t="shared" si="119"/>
        <v>0</v>
      </c>
      <c r="AA28" s="46" t="str">
        <f t="shared" si="119"/>
        <v>0</v>
      </c>
      <c r="AB28" s="46" t="str">
        <f t="shared" si="119"/>
        <v>0</v>
      </c>
      <c r="AC28" s="46" t="str">
        <f t="shared" si="119"/>
        <v>0</v>
      </c>
      <c r="AD28" s="46" t="str">
        <f t="shared" si="119"/>
        <v>0</v>
      </c>
      <c r="AE28" s="46" t="str">
        <f t="shared" si="119"/>
        <v>0</v>
      </c>
      <c r="AF28" s="46" t="str">
        <f t="shared" si="119"/>
        <v>0</v>
      </c>
      <c r="AG28" s="46" t="str">
        <f t="shared" si="119"/>
        <v>1</v>
      </c>
      <c r="AH28" s="46" t="str">
        <f t="shared" si="119"/>
        <v>1</v>
      </c>
      <c r="AI28" s="46" t="str">
        <f t="shared" si="119"/>
        <v>0</v>
      </c>
      <c r="AJ28" s="46" t="str">
        <f t="shared" si="119"/>
        <v>1</v>
      </c>
      <c r="AK28" s="46" t="str">
        <f t="shared" si="119"/>
        <v>1</v>
      </c>
      <c r="AL28" s="46" t="str">
        <f t="shared" si="119"/>
        <v>1</v>
      </c>
      <c r="AM28" s="46" t="str">
        <f t="shared" si="119"/>
        <v>1</v>
      </c>
      <c r="AN28" s="46" t="str">
        <f t="shared" si="119"/>
        <v>1</v>
      </c>
      <c r="AO28" s="46" t="str">
        <f t="shared" si="119"/>
        <v>1</v>
      </c>
      <c r="AP28" s="46" t="str">
        <f t="shared" si="119"/>
        <v>1</v>
      </c>
      <c r="AQ28" s="46" t="str">
        <f t="shared" si="119"/>
        <v>1</v>
      </c>
      <c r="AR28" s="46" t="str">
        <f t="shared" si="119"/>
        <v>0</v>
      </c>
      <c r="AS28" s="46" t="str">
        <f t="shared" si="119"/>
        <v>1</v>
      </c>
      <c r="AT28" s="46" t="str">
        <f t="shared" si="119"/>
        <v>1</v>
      </c>
      <c r="AU28" s="46" t="str">
        <f t="shared" si="119"/>
        <v>1</v>
      </c>
      <c r="AV28" s="46" t="str">
        <f t="shared" si="119"/>
        <v>1</v>
      </c>
      <c r="AW28" s="46" t="str">
        <f t="shared" si="119"/>
        <v>1</v>
      </c>
      <c r="AX28" s="46" t="str">
        <f t="shared" si="119"/>
        <v>0</v>
      </c>
      <c r="AY28" s="46" t="str">
        <f t="shared" si="119"/>
        <v>0</v>
      </c>
      <c r="AZ28" s="46" t="str">
        <f t="shared" si="119"/>
        <v>0</v>
      </c>
      <c r="BA28" s="46" t="str">
        <f t="shared" si="119"/>
        <v>0</v>
      </c>
      <c r="BB28" s="46" t="str">
        <f t="shared" si="119"/>
        <v>1</v>
      </c>
      <c r="BC28" s="46" t="str">
        <f t="shared" si="119"/>
        <v>1</v>
      </c>
      <c r="BD28" s="46" t="str">
        <f t="shared" si="119"/>
        <v>1</v>
      </c>
      <c r="BE28" s="46" t="str">
        <f t="shared" si="119"/>
        <v>1</v>
      </c>
      <c r="BF28" s="46" t="str">
        <f t="shared" si="119"/>
        <v>1</v>
      </c>
      <c r="BG28" s="46" t="str">
        <f t="shared" si="119"/>
        <v>0</v>
      </c>
      <c r="BH28" s="46" t="str">
        <f t="shared" si="119"/>
        <v>1</v>
      </c>
      <c r="BI28" s="46" t="str">
        <f t="shared" si="119"/>
        <v>1</v>
      </c>
      <c r="BJ28" s="46" t="str">
        <f t="shared" si="119"/>
        <v>1</v>
      </c>
      <c r="BK28" s="46" t="str">
        <f t="shared" si="119"/>
        <v>1</v>
      </c>
      <c r="BL28" s="46" t="str">
        <f t="shared" si="119"/>
        <v>1</v>
      </c>
      <c r="BM28" s="46" t="str">
        <f t="shared" si="119"/>
        <v>1</v>
      </c>
      <c r="BN28" s="46" t="str">
        <f t="shared" si="119"/>
        <v>1</v>
      </c>
      <c r="BO28" s="46" t="str">
        <f t="shared" si="119"/>
        <v>1</v>
      </c>
      <c r="BP28" s="46" t="str">
        <f t="shared" si="119"/>
        <v>0</v>
      </c>
      <c r="BQ28" s="46" t="str">
        <f t="shared" si="119"/>
        <v>0</v>
      </c>
      <c r="BR28" s="46" t="str">
        <f t="shared" ref="BR28:CS28" si="120">IF((BR23+BR24)&lt;&gt;0,"1","0")</f>
        <v>0</v>
      </c>
      <c r="BS28" s="46" t="str">
        <f t="shared" si="120"/>
        <v>0</v>
      </c>
      <c r="BT28" s="46" t="str">
        <f t="shared" si="120"/>
        <v>0</v>
      </c>
      <c r="BU28" s="46" t="str">
        <f t="shared" si="120"/>
        <v>0</v>
      </c>
      <c r="BV28" s="46" t="str">
        <f t="shared" si="120"/>
        <v>0</v>
      </c>
      <c r="BW28" s="46" t="str">
        <f t="shared" si="120"/>
        <v>1</v>
      </c>
      <c r="BX28" s="46" t="str">
        <f t="shared" si="120"/>
        <v>0</v>
      </c>
      <c r="BY28" s="46" t="str">
        <f t="shared" si="120"/>
        <v>0</v>
      </c>
      <c r="BZ28" s="46" t="str">
        <f t="shared" si="120"/>
        <v>0</v>
      </c>
      <c r="CA28" s="46" t="str">
        <f t="shared" si="120"/>
        <v>0</v>
      </c>
      <c r="CB28" s="46" t="str">
        <f t="shared" si="120"/>
        <v>0</v>
      </c>
      <c r="CC28" s="46" t="str">
        <f t="shared" si="120"/>
        <v>1</v>
      </c>
      <c r="CD28" s="46" t="str">
        <f t="shared" si="120"/>
        <v>1</v>
      </c>
      <c r="CE28" s="46" t="str">
        <f t="shared" si="120"/>
        <v>0</v>
      </c>
      <c r="CF28" s="46" t="str">
        <f t="shared" si="120"/>
        <v>1</v>
      </c>
      <c r="CG28" s="46" t="str">
        <f t="shared" si="120"/>
        <v>1</v>
      </c>
      <c r="CH28" s="46" t="str">
        <f t="shared" si="120"/>
        <v>0</v>
      </c>
      <c r="CI28" s="46" t="str">
        <f t="shared" si="120"/>
        <v>0</v>
      </c>
      <c r="CJ28" s="46" t="str">
        <f t="shared" si="120"/>
        <v>0</v>
      </c>
      <c r="CK28" s="46" t="str">
        <f t="shared" si="120"/>
        <v>0</v>
      </c>
      <c r="CL28" s="46" t="str">
        <f t="shared" si="120"/>
        <v>0</v>
      </c>
      <c r="CM28" s="46" t="str">
        <f t="shared" si="120"/>
        <v>0</v>
      </c>
      <c r="CN28" s="46" t="str">
        <f t="shared" si="120"/>
        <v>0</v>
      </c>
      <c r="CO28" s="46" t="str">
        <f t="shared" si="120"/>
        <v>1</v>
      </c>
      <c r="CP28" s="46" t="str">
        <f t="shared" si="120"/>
        <v>1</v>
      </c>
      <c r="CQ28" s="46" t="str">
        <f t="shared" si="120"/>
        <v>1</v>
      </c>
      <c r="CR28" s="46" t="str">
        <f t="shared" si="120"/>
        <v>1</v>
      </c>
      <c r="CS28" s="46" t="str">
        <f t="shared" si="120"/>
        <v>1</v>
      </c>
      <c r="CT28" s="240"/>
      <c r="CV28" s="8"/>
      <c r="CW28" s="8"/>
      <c r="CX28" s="8"/>
    </row>
    <row r="29" spans="1:102" s="15" customFormat="1" ht="15.75" customHeight="1" x14ac:dyDescent="0.25">
      <c r="A29" s="19"/>
      <c r="B29" s="241" t="s">
        <v>149</v>
      </c>
      <c r="C29" s="44" t="s">
        <v>159</v>
      </c>
      <c r="D29" s="16"/>
      <c r="E29" s="16">
        <f>E24*E25*$CW$11+((E23-E24)*E25*2*$CW$8-$CW$8*E25)</f>
        <v>2277</v>
      </c>
      <c r="F29" s="16">
        <f t="shared" ref="F29:BQ29" si="121">F24*F25*$CW$11+((F23-F24)*F25*2*$CW$8-$CW$8*F25)</f>
        <v>207</v>
      </c>
      <c r="G29" s="16">
        <f t="shared" si="121"/>
        <v>1587</v>
      </c>
      <c r="H29" s="16">
        <f t="shared" si="121"/>
        <v>0</v>
      </c>
      <c r="I29" s="16">
        <f t="shared" si="121"/>
        <v>0</v>
      </c>
      <c r="J29" s="16">
        <f t="shared" si="121"/>
        <v>0</v>
      </c>
      <c r="K29" s="16">
        <f t="shared" si="121"/>
        <v>0</v>
      </c>
      <c r="L29" s="16">
        <f t="shared" si="121"/>
        <v>0</v>
      </c>
      <c r="M29" s="16">
        <f t="shared" si="121"/>
        <v>0</v>
      </c>
      <c r="N29" s="16">
        <f t="shared" si="121"/>
        <v>0</v>
      </c>
      <c r="O29" s="16">
        <f t="shared" si="121"/>
        <v>0</v>
      </c>
      <c r="P29" s="16">
        <f t="shared" si="121"/>
        <v>2987</v>
      </c>
      <c r="Q29" s="16">
        <f t="shared" si="121"/>
        <v>3243</v>
      </c>
      <c r="R29" s="16">
        <f t="shared" si="121"/>
        <v>2849</v>
      </c>
      <c r="S29" s="16">
        <f t="shared" si="121"/>
        <v>2415</v>
      </c>
      <c r="T29" s="16">
        <f t="shared" si="121"/>
        <v>1863</v>
      </c>
      <c r="U29" s="16">
        <f t="shared" si="121"/>
        <v>2415</v>
      </c>
      <c r="V29" s="16">
        <f t="shared" si="121"/>
        <v>759</v>
      </c>
      <c r="W29" s="16">
        <f t="shared" si="121"/>
        <v>0</v>
      </c>
      <c r="X29" s="16">
        <f t="shared" si="121"/>
        <v>0</v>
      </c>
      <c r="Y29" s="16">
        <f t="shared" si="121"/>
        <v>0</v>
      </c>
      <c r="Z29" s="16">
        <f t="shared" si="121"/>
        <v>0</v>
      </c>
      <c r="AA29" s="16">
        <f t="shared" si="121"/>
        <v>0</v>
      </c>
      <c r="AB29" s="16">
        <f t="shared" si="121"/>
        <v>0</v>
      </c>
      <c r="AC29" s="16">
        <f t="shared" si="121"/>
        <v>0</v>
      </c>
      <c r="AD29" s="16">
        <f t="shared" si="121"/>
        <v>0</v>
      </c>
      <c r="AE29" s="16">
        <f t="shared" si="121"/>
        <v>0</v>
      </c>
      <c r="AF29" s="16">
        <f t="shared" si="121"/>
        <v>0</v>
      </c>
      <c r="AG29" s="16">
        <f t="shared" si="121"/>
        <v>0</v>
      </c>
      <c r="AH29" s="16">
        <f t="shared" si="121"/>
        <v>0</v>
      </c>
      <c r="AI29" s="16">
        <f t="shared" si="121"/>
        <v>0</v>
      </c>
      <c r="AJ29" s="16">
        <f t="shared" si="121"/>
        <v>2849</v>
      </c>
      <c r="AK29" s="16">
        <f t="shared" si="121"/>
        <v>2707</v>
      </c>
      <c r="AL29" s="16">
        <f t="shared" si="121"/>
        <v>2277</v>
      </c>
      <c r="AM29" s="16">
        <f t="shared" si="121"/>
        <v>4371</v>
      </c>
      <c r="AN29" s="16">
        <f t="shared" si="121"/>
        <v>3685</v>
      </c>
      <c r="AO29" s="16">
        <f t="shared" si="121"/>
        <v>897</v>
      </c>
      <c r="AP29" s="16">
        <f t="shared" si="121"/>
        <v>3121</v>
      </c>
      <c r="AQ29" s="16">
        <f t="shared" si="121"/>
        <v>3949</v>
      </c>
      <c r="AR29" s="16">
        <f t="shared" si="121"/>
        <v>0</v>
      </c>
      <c r="AS29" s="16">
        <f t="shared" si="121"/>
        <v>0</v>
      </c>
      <c r="AT29" s="16">
        <f t="shared" si="121"/>
        <v>3823</v>
      </c>
      <c r="AU29" s="16">
        <f t="shared" si="121"/>
        <v>2415</v>
      </c>
      <c r="AV29" s="16">
        <f t="shared" si="121"/>
        <v>1173</v>
      </c>
      <c r="AW29" s="16">
        <f t="shared" si="121"/>
        <v>1311</v>
      </c>
      <c r="AX29" s="16">
        <f t="shared" si="121"/>
        <v>0</v>
      </c>
      <c r="AY29" s="16">
        <f t="shared" si="121"/>
        <v>0</v>
      </c>
      <c r="AZ29" s="16">
        <f t="shared" si="121"/>
        <v>0</v>
      </c>
      <c r="BA29" s="16">
        <f t="shared" si="121"/>
        <v>0</v>
      </c>
      <c r="BB29" s="16">
        <f t="shared" si="121"/>
        <v>2159</v>
      </c>
      <c r="BC29" s="16">
        <f t="shared" si="121"/>
        <v>4781</v>
      </c>
      <c r="BD29" s="16">
        <f t="shared" si="121"/>
        <v>345</v>
      </c>
      <c r="BE29" s="16">
        <f t="shared" si="121"/>
        <v>4375</v>
      </c>
      <c r="BF29" s="16">
        <f t="shared" si="121"/>
        <v>0</v>
      </c>
      <c r="BG29" s="16">
        <f t="shared" si="121"/>
        <v>0</v>
      </c>
      <c r="BH29" s="16">
        <f t="shared" si="121"/>
        <v>0</v>
      </c>
      <c r="BI29" s="16">
        <f t="shared" si="121"/>
        <v>0</v>
      </c>
      <c r="BJ29" s="16">
        <f t="shared" si="121"/>
        <v>207</v>
      </c>
      <c r="BK29" s="16">
        <f t="shared" si="121"/>
        <v>2983</v>
      </c>
      <c r="BL29" s="16">
        <f t="shared" si="121"/>
        <v>3681</v>
      </c>
      <c r="BM29" s="16">
        <f t="shared" si="121"/>
        <v>2691</v>
      </c>
      <c r="BN29" s="16">
        <f t="shared" si="121"/>
        <v>0</v>
      </c>
      <c r="BO29" s="16">
        <f t="shared" si="121"/>
        <v>0</v>
      </c>
      <c r="BP29" s="16">
        <f t="shared" si="121"/>
        <v>0</v>
      </c>
      <c r="BQ29" s="16">
        <f t="shared" si="121"/>
        <v>0</v>
      </c>
      <c r="BR29" s="16">
        <f t="shared" ref="BR29:CS29" si="122">BR24*BR25*$CW$11+((BR23-BR24)*BR25*2*$CW$8-$CW$8*BR25)</f>
        <v>0</v>
      </c>
      <c r="BS29" s="16">
        <f t="shared" si="122"/>
        <v>0</v>
      </c>
      <c r="BT29" s="16">
        <f t="shared" si="122"/>
        <v>0</v>
      </c>
      <c r="BU29" s="16">
        <f t="shared" si="122"/>
        <v>0</v>
      </c>
      <c r="BV29" s="16">
        <f t="shared" si="122"/>
        <v>0</v>
      </c>
      <c r="BW29" s="16">
        <f t="shared" si="122"/>
        <v>0</v>
      </c>
      <c r="BX29" s="16">
        <f t="shared" si="122"/>
        <v>0</v>
      </c>
      <c r="BY29" s="16">
        <f t="shared" si="122"/>
        <v>0</v>
      </c>
      <c r="BZ29" s="16">
        <f t="shared" si="122"/>
        <v>0</v>
      </c>
      <c r="CA29" s="16">
        <f t="shared" si="122"/>
        <v>0</v>
      </c>
      <c r="CB29" s="16">
        <f t="shared" si="122"/>
        <v>0</v>
      </c>
      <c r="CC29" s="16">
        <f t="shared" si="122"/>
        <v>0</v>
      </c>
      <c r="CD29" s="16">
        <f t="shared" si="122"/>
        <v>0</v>
      </c>
      <c r="CE29" s="16">
        <f t="shared" si="122"/>
        <v>0</v>
      </c>
      <c r="CF29" s="16">
        <f t="shared" si="122"/>
        <v>0</v>
      </c>
      <c r="CG29" s="16">
        <f t="shared" si="122"/>
        <v>0</v>
      </c>
      <c r="CH29" s="16">
        <f t="shared" si="122"/>
        <v>0</v>
      </c>
      <c r="CI29" s="16">
        <f t="shared" si="122"/>
        <v>0</v>
      </c>
      <c r="CJ29" s="16">
        <f t="shared" si="122"/>
        <v>0</v>
      </c>
      <c r="CK29" s="16">
        <f t="shared" si="122"/>
        <v>0</v>
      </c>
      <c r="CL29" s="16">
        <f t="shared" si="122"/>
        <v>0</v>
      </c>
      <c r="CM29" s="16">
        <f t="shared" si="122"/>
        <v>0</v>
      </c>
      <c r="CN29" s="16">
        <f t="shared" si="122"/>
        <v>0</v>
      </c>
      <c r="CO29" s="16">
        <f t="shared" si="122"/>
        <v>1311</v>
      </c>
      <c r="CP29" s="16">
        <f t="shared" si="122"/>
        <v>3519</v>
      </c>
      <c r="CQ29" s="16">
        <f t="shared" si="122"/>
        <v>2001</v>
      </c>
      <c r="CR29" s="16">
        <f t="shared" si="122"/>
        <v>4379</v>
      </c>
      <c r="CS29" s="16">
        <f t="shared" si="122"/>
        <v>2151</v>
      </c>
      <c r="CT29" s="16">
        <f>SUM(E29:CS29)</f>
        <v>87763</v>
      </c>
      <c r="CV29" s="8"/>
      <c r="CW29" s="8"/>
      <c r="CX29" s="8"/>
    </row>
    <row r="30" spans="1:102" s="15" customFormat="1" x14ac:dyDescent="0.25">
      <c r="A30" s="19"/>
      <c r="B30" s="241"/>
      <c r="C30" s="44" t="s">
        <v>160</v>
      </c>
      <c r="D30" s="16"/>
      <c r="E30" s="16">
        <f>E23*E26*$CW$11-$CW$10*E26+((E24-E23)*E26*2*$CW$9-$CW$9*E26)</f>
        <v>0</v>
      </c>
      <c r="F30" s="16">
        <f t="shared" ref="F30:BQ30" si="123">F23*F26*$CW$11-$CW$10*F26+((F24-F23)*F26*2*$CW$9-$CW$9*F26)</f>
        <v>0</v>
      </c>
      <c r="G30" s="16">
        <f t="shared" si="123"/>
        <v>0</v>
      </c>
      <c r="H30" s="16">
        <f t="shared" si="123"/>
        <v>0</v>
      </c>
      <c r="I30" s="16">
        <f t="shared" si="123"/>
        <v>0</v>
      </c>
      <c r="J30" s="16">
        <f t="shared" si="123"/>
        <v>0</v>
      </c>
      <c r="K30" s="16">
        <f t="shared" si="123"/>
        <v>0</v>
      </c>
      <c r="L30" s="16">
        <f t="shared" si="123"/>
        <v>857</v>
      </c>
      <c r="M30" s="16">
        <f t="shared" si="123"/>
        <v>2063</v>
      </c>
      <c r="N30" s="16">
        <f t="shared" si="123"/>
        <v>0</v>
      </c>
      <c r="O30" s="16">
        <f t="shared" si="123"/>
        <v>1259</v>
      </c>
      <c r="P30" s="16">
        <f t="shared" si="123"/>
        <v>0</v>
      </c>
      <c r="Q30" s="16">
        <f t="shared" si="123"/>
        <v>0</v>
      </c>
      <c r="R30" s="16">
        <f t="shared" si="123"/>
        <v>0</v>
      </c>
      <c r="S30" s="16">
        <f t="shared" si="123"/>
        <v>0</v>
      </c>
      <c r="T30" s="16">
        <f t="shared" si="123"/>
        <v>0</v>
      </c>
      <c r="U30" s="16">
        <f t="shared" si="123"/>
        <v>0</v>
      </c>
      <c r="V30" s="16">
        <f t="shared" si="123"/>
        <v>0</v>
      </c>
      <c r="W30" s="16">
        <f t="shared" si="123"/>
        <v>0</v>
      </c>
      <c r="X30" s="16">
        <f t="shared" si="123"/>
        <v>2063</v>
      </c>
      <c r="Y30" s="16">
        <f t="shared" si="123"/>
        <v>4073</v>
      </c>
      <c r="Z30" s="16">
        <f t="shared" si="123"/>
        <v>0</v>
      </c>
      <c r="AA30" s="16">
        <f t="shared" si="123"/>
        <v>0</v>
      </c>
      <c r="AB30" s="16">
        <f t="shared" si="123"/>
        <v>0</v>
      </c>
      <c r="AC30" s="16">
        <f t="shared" si="123"/>
        <v>0</v>
      </c>
      <c r="AD30" s="16">
        <f t="shared" si="123"/>
        <v>0</v>
      </c>
      <c r="AE30" s="16">
        <f t="shared" si="123"/>
        <v>0</v>
      </c>
      <c r="AF30" s="16">
        <f t="shared" si="123"/>
        <v>0</v>
      </c>
      <c r="AG30" s="16">
        <f t="shared" si="123"/>
        <v>4073</v>
      </c>
      <c r="AH30" s="16">
        <f t="shared" si="123"/>
        <v>455</v>
      </c>
      <c r="AI30" s="16">
        <f t="shared" si="123"/>
        <v>0</v>
      </c>
      <c r="AJ30" s="16">
        <f t="shared" si="123"/>
        <v>0</v>
      </c>
      <c r="AK30" s="16">
        <f t="shared" si="123"/>
        <v>0</v>
      </c>
      <c r="AL30" s="16">
        <f t="shared" si="123"/>
        <v>0</v>
      </c>
      <c r="AM30" s="16">
        <f t="shared" si="123"/>
        <v>0</v>
      </c>
      <c r="AN30" s="16">
        <f t="shared" si="123"/>
        <v>0</v>
      </c>
      <c r="AO30" s="16">
        <f t="shared" si="123"/>
        <v>0</v>
      </c>
      <c r="AP30" s="16">
        <f t="shared" si="123"/>
        <v>0</v>
      </c>
      <c r="AQ30" s="16">
        <f t="shared" si="123"/>
        <v>0</v>
      </c>
      <c r="AR30" s="16">
        <f t="shared" si="123"/>
        <v>0</v>
      </c>
      <c r="AS30" s="16">
        <f t="shared" si="123"/>
        <v>1661</v>
      </c>
      <c r="AT30" s="16">
        <f t="shared" si="123"/>
        <v>0</v>
      </c>
      <c r="AU30" s="16">
        <f t="shared" si="123"/>
        <v>0</v>
      </c>
      <c r="AV30" s="16">
        <f t="shared" si="123"/>
        <v>0</v>
      </c>
      <c r="AW30" s="16">
        <f t="shared" si="123"/>
        <v>0</v>
      </c>
      <c r="AX30" s="16">
        <f t="shared" si="123"/>
        <v>0</v>
      </c>
      <c r="AY30" s="16">
        <f t="shared" si="123"/>
        <v>0</v>
      </c>
      <c r="AZ30" s="16">
        <f t="shared" si="123"/>
        <v>0</v>
      </c>
      <c r="BA30" s="16">
        <f t="shared" si="123"/>
        <v>0</v>
      </c>
      <c r="BB30" s="16">
        <f t="shared" si="123"/>
        <v>0</v>
      </c>
      <c r="BC30" s="16">
        <f t="shared" si="123"/>
        <v>0</v>
      </c>
      <c r="BD30" s="16">
        <f t="shared" si="123"/>
        <v>0</v>
      </c>
      <c r="BE30" s="16">
        <f t="shared" si="123"/>
        <v>0</v>
      </c>
      <c r="BF30" s="16">
        <f t="shared" si="123"/>
        <v>3799</v>
      </c>
      <c r="BG30" s="16">
        <f t="shared" si="123"/>
        <v>0</v>
      </c>
      <c r="BH30" s="16">
        <f t="shared" si="123"/>
        <v>857</v>
      </c>
      <c r="BI30" s="16">
        <f t="shared" si="123"/>
        <v>1661</v>
      </c>
      <c r="BJ30" s="16">
        <f t="shared" si="123"/>
        <v>0</v>
      </c>
      <c r="BK30" s="16">
        <f t="shared" si="123"/>
        <v>0</v>
      </c>
      <c r="BL30" s="16">
        <f t="shared" si="123"/>
        <v>0</v>
      </c>
      <c r="BM30" s="16">
        <f t="shared" si="123"/>
        <v>0</v>
      </c>
      <c r="BN30" s="16">
        <f t="shared" si="123"/>
        <v>2063</v>
      </c>
      <c r="BO30" s="16">
        <f t="shared" si="123"/>
        <v>857</v>
      </c>
      <c r="BP30" s="16">
        <f t="shared" si="123"/>
        <v>0</v>
      </c>
      <c r="BQ30" s="16">
        <f t="shared" si="123"/>
        <v>0</v>
      </c>
      <c r="BR30" s="16">
        <f t="shared" ref="BR30:CS30" si="124">BR23*BR26*$CW$11-$CW$10*BR26+((BR24-BR23)*BR26*2*$CW$9-$CW$9*BR26)</f>
        <v>0</v>
      </c>
      <c r="BS30" s="16">
        <f t="shared" si="124"/>
        <v>0</v>
      </c>
      <c r="BT30" s="16">
        <f t="shared" si="124"/>
        <v>0</v>
      </c>
      <c r="BU30" s="16">
        <f t="shared" si="124"/>
        <v>0</v>
      </c>
      <c r="BV30" s="16">
        <f t="shared" si="124"/>
        <v>0</v>
      </c>
      <c r="BW30" s="16">
        <f t="shared" si="124"/>
        <v>455</v>
      </c>
      <c r="BX30" s="16">
        <f t="shared" si="124"/>
        <v>0</v>
      </c>
      <c r="BY30" s="16">
        <f t="shared" si="124"/>
        <v>0</v>
      </c>
      <c r="BZ30" s="16">
        <f t="shared" si="124"/>
        <v>0</v>
      </c>
      <c r="CA30" s="16">
        <f t="shared" si="124"/>
        <v>0</v>
      </c>
      <c r="CB30" s="16">
        <f t="shared" si="124"/>
        <v>0</v>
      </c>
      <c r="CC30" s="16">
        <f t="shared" si="124"/>
        <v>3671</v>
      </c>
      <c r="CD30" s="16">
        <f t="shared" si="124"/>
        <v>2465</v>
      </c>
      <c r="CE30" s="16">
        <f t="shared" si="124"/>
        <v>0</v>
      </c>
      <c r="CF30" s="16">
        <f t="shared" si="124"/>
        <v>4475</v>
      </c>
      <c r="CG30" s="16">
        <f t="shared" si="124"/>
        <v>2867</v>
      </c>
      <c r="CH30" s="16">
        <f t="shared" si="124"/>
        <v>0</v>
      </c>
      <c r="CI30" s="16">
        <f t="shared" si="124"/>
        <v>0</v>
      </c>
      <c r="CJ30" s="16">
        <f t="shared" si="124"/>
        <v>0</v>
      </c>
      <c r="CK30" s="16">
        <f t="shared" si="124"/>
        <v>0</v>
      </c>
      <c r="CL30" s="16">
        <f t="shared" si="124"/>
        <v>0</v>
      </c>
      <c r="CM30" s="16">
        <f t="shared" si="124"/>
        <v>0</v>
      </c>
      <c r="CN30" s="16">
        <f t="shared" si="124"/>
        <v>0</v>
      </c>
      <c r="CO30" s="16">
        <f t="shared" si="124"/>
        <v>0</v>
      </c>
      <c r="CP30" s="16">
        <f t="shared" si="124"/>
        <v>0</v>
      </c>
      <c r="CQ30" s="16">
        <f t="shared" si="124"/>
        <v>0</v>
      </c>
      <c r="CR30" s="16">
        <f t="shared" si="124"/>
        <v>0</v>
      </c>
      <c r="CS30" s="16">
        <f t="shared" si="124"/>
        <v>0</v>
      </c>
      <c r="CT30" s="16">
        <f>SUM(E30:CS30)</f>
        <v>39674</v>
      </c>
      <c r="CV30" s="8"/>
      <c r="CW30" s="8"/>
      <c r="CX30" s="8"/>
    </row>
    <row r="31" spans="1:102" s="15" customFormat="1" x14ac:dyDescent="0.25">
      <c r="A31" s="19"/>
      <c r="B31" s="241"/>
      <c r="C31" s="35" t="s">
        <v>161</v>
      </c>
      <c r="D31" s="16"/>
      <c r="E31" s="16">
        <f>E23*E27*$CW$11-($CW$10*E27*E28)</f>
        <v>0</v>
      </c>
      <c r="F31" s="16">
        <f t="shared" ref="F31:BQ31" si="125">F23*F27*$CW$11-($CW$10*F27*F28)</f>
        <v>0</v>
      </c>
      <c r="G31" s="16">
        <f t="shared" si="125"/>
        <v>0</v>
      </c>
      <c r="H31" s="16">
        <f t="shared" si="125"/>
        <v>0</v>
      </c>
      <c r="I31" s="16">
        <f t="shared" si="125"/>
        <v>0</v>
      </c>
      <c r="J31" s="16">
        <f t="shared" si="125"/>
        <v>0</v>
      </c>
      <c r="K31" s="16">
        <f t="shared" si="125"/>
        <v>0</v>
      </c>
      <c r="L31" s="16">
        <f t="shared" si="125"/>
        <v>0</v>
      </c>
      <c r="M31" s="16">
        <f t="shared" si="125"/>
        <v>0</v>
      </c>
      <c r="N31" s="16">
        <f t="shared" si="125"/>
        <v>0</v>
      </c>
      <c r="O31" s="16">
        <f t="shared" si="125"/>
        <v>0</v>
      </c>
      <c r="P31" s="16">
        <f t="shared" si="125"/>
        <v>0</v>
      </c>
      <c r="Q31" s="16">
        <f t="shared" si="125"/>
        <v>0</v>
      </c>
      <c r="R31" s="16">
        <f t="shared" si="125"/>
        <v>0</v>
      </c>
      <c r="S31" s="16">
        <f t="shared" si="125"/>
        <v>0</v>
      </c>
      <c r="T31" s="16">
        <f t="shared" si="125"/>
        <v>0</v>
      </c>
      <c r="U31" s="16">
        <f t="shared" si="125"/>
        <v>0</v>
      </c>
      <c r="V31" s="16">
        <f t="shared" si="125"/>
        <v>0</v>
      </c>
      <c r="W31" s="16">
        <f t="shared" si="125"/>
        <v>0</v>
      </c>
      <c r="X31" s="16">
        <f t="shared" si="125"/>
        <v>0</v>
      </c>
      <c r="Y31" s="16">
        <f t="shared" si="125"/>
        <v>0</v>
      </c>
      <c r="Z31" s="16">
        <f t="shared" si="125"/>
        <v>0</v>
      </c>
      <c r="AA31" s="16">
        <f t="shared" si="125"/>
        <v>0</v>
      </c>
      <c r="AB31" s="16">
        <f t="shared" si="125"/>
        <v>0</v>
      </c>
      <c r="AC31" s="16">
        <f t="shared" si="125"/>
        <v>0</v>
      </c>
      <c r="AD31" s="16">
        <f t="shared" si="125"/>
        <v>0</v>
      </c>
      <c r="AE31" s="16">
        <f t="shared" si="125"/>
        <v>0</v>
      </c>
      <c r="AF31" s="16">
        <f t="shared" si="125"/>
        <v>0</v>
      </c>
      <c r="AG31" s="16">
        <f t="shared" si="125"/>
        <v>0</v>
      </c>
      <c r="AH31" s="16">
        <f t="shared" si="125"/>
        <v>0</v>
      </c>
      <c r="AI31" s="16">
        <f t="shared" si="125"/>
        <v>0</v>
      </c>
      <c r="AJ31" s="16">
        <f t="shared" si="125"/>
        <v>0</v>
      </c>
      <c r="AK31" s="16">
        <f t="shared" si="125"/>
        <v>0</v>
      </c>
      <c r="AL31" s="16">
        <f t="shared" si="125"/>
        <v>0</v>
      </c>
      <c r="AM31" s="16">
        <f t="shared" si="125"/>
        <v>0</v>
      </c>
      <c r="AN31" s="16">
        <f t="shared" si="125"/>
        <v>0</v>
      </c>
      <c r="AO31" s="16">
        <f t="shared" si="125"/>
        <v>0</v>
      </c>
      <c r="AP31" s="16">
        <f t="shared" si="125"/>
        <v>0</v>
      </c>
      <c r="AQ31" s="16">
        <f t="shared" si="125"/>
        <v>0</v>
      </c>
      <c r="AR31" s="16">
        <f t="shared" si="125"/>
        <v>0</v>
      </c>
      <c r="AS31" s="16">
        <f t="shared" si="125"/>
        <v>0</v>
      </c>
      <c r="AT31" s="16">
        <f t="shared" si="125"/>
        <v>0</v>
      </c>
      <c r="AU31" s="16">
        <f t="shared" si="125"/>
        <v>0</v>
      </c>
      <c r="AV31" s="16">
        <f t="shared" si="125"/>
        <v>0</v>
      </c>
      <c r="AW31" s="16">
        <f t="shared" si="125"/>
        <v>0</v>
      </c>
      <c r="AX31" s="16">
        <f t="shared" si="125"/>
        <v>0</v>
      </c>
      <c r="AY31" s="16">
        <f t="shared" si="125"/>
        <v>0</v>
      </c>
      <c r="AZ31" s="16">
        <f t="shared" si="125"/>
        <v>0</v>
      </c>
      <c r="BA31" s="16">
        <f t="shared" si="125"/>
        <v>0</v>
      </c>
      <c r="BB31" s="16">
        <f t="shared" si="125"/>
        <v>0</v>
      </c>
      <c r="BC31" s="16">
        <f t="shared" si="125"/>
        <v>0</v>
      </c>
      <c r="BD31" s="16">
        <f t="shared" si="125"/>
        <v>0</v>
      </c>
      <c r="BE31" s="16">
        <f t="shared" si="125"/>
        <v>0</v>
      </c>
      <c r="BF31" s="16">
        <f t="shared" si="125"/>
        <v>0</v>
      </c>
      <c r="BG31" s="16">
        <f t="shared" si="125"/>
        <v>0</v>
      </c>
      <c r="BH31" s="16">
        <f t="shared" si="125"/>
        <v>0</v>
      </c>
      <c r="BI31" s="16">
        <f t="shared" si="125"/>
        <v>0</v>
      </c>
      <c r="BJ31" s="16">
        <f t="shared" si="125"/>
        <v>0</v>
      </c>
      <c r="BK31" s="16">
        <f t="shared" si="125"/>
        <v>0</v>
      </c>
      <c r="BL31" s="16">
        <f t="shared" si="125"/>
        <v>0</v>
      </c>
      <c r="BM31" s="16">
        <f t="shared" si="125"/>
        <v>0</v>
      </c>
      <c r="BN31" s="16">
        <f t="shared" si="125"/>
        <v>0</v>
      </c>
      <c r="BO31" s="16">
        <f t="shared" si="125"/>
        <v>0</v>
      </c>
      <c r="BP31" s="16">
        <f t="shared" si="125"/>
        <v>0</v>
      </c>
      <c r="BQ31" s="16">
        <f t="shared" si="125"/>
        <v>0</v>
      </c>
      <c r="BR31" s="16">
        <f t="shared" ref="BR31:CS31" si="126">BR23*BR27*$CW$11-($CW$10*BR27*BR28)</f>
        <v>0</v>
      </c>
      <c r="BS31" s="16">
        <f t="shared" si="126"/>
        <v>0</v>
      </c>
      <c r="BT31" s="16">
        <f t="shared" si="126"/>
        <v>0</v>
      </c>
      <c r="BU31" s="16">
        <f t="shared" si="126"/>
        <v>0</v>
      </c>
      <c r="BV31" s="16">
        <f t="shared" si="126"/>
        <v>0</v>
      </c>
      <c r="BW31" s="16">
        <f t="shared" si="126"/>
        <v>0</v>
      </c>
      <c r="BX31" s="16">
        <f t="shared" si="126"/>
        <v>0</v>
      </c>
      <c r="BY31" s="16">
        <f t="shared" si="126"/>
        <v>0</v>
      </c>
      <c r="BZ31" s="16">
        <f t="shared" si="126"/>
        <v>0</v>
      </c>
      <c r="CA31" s="16">
        <f t="shared" si="126"/>
        <v>0</v>
      </c>
      <c r="CB31" s="16">
        <f t="shared" si="126"/>
        <v>0</v>
      </c>
      <c r="CC31" s="16">
        <f t="shared" si="126"/>
        <v>0</v>
      </c>
      <c r="CD31" s="16">
        <f t="shared" si="126"/>
        <v>0</v>
      </c>
      <c r="CE31" s="16">
        <f t="shared" si="126"/>
        <v>0</v>
      </c>
      <c r="CF31" s="16">
        <f t="shared" si="126"/>
        <v>0</v>
      </c>
      <c r="CG31" s="16">
        <f t="shared" si="126"/>
        <v>0</v>
      </c>
      <c r="CH31" s="16">
        <f t="shared" si="126"/>
        <v>0</v>
      </c>
      <c r="CI31" s="16">
        <f t="shared" si="126"/>
        <v>0</v>
      </c>
      <c r="CJ31" s="16">
        <f t="shared" si="126"/>
        <v>0</v>
      </c>
      <c r="CK31" s="16">
        <f t="shared" si="126"/>
        <v>0</v>
      </c>
      <c r="CL31" s="16">
        <f t="shared" si="126"/>
        <v>0</v>
      </c>
      <c r="CM31" s="16">
        <f t="shared" si="126"/>
        <v>0</v>
      </c>
      <c r="CN31" s="16">
        <f t="shared" si="126"/>
        <v>0</v>
      </c>
      <c r="CO31" s="16">
        <f t="shared" si="126"/>
        <v>0</v>
      </c>
      <c r="CP31" s="16">
        <f t="shared" si="126"/>
        <v>0</v>
      </c>
      <c r="CQ31" s="16">
        <f t="shared" si="126"/>
        <v>0</v>
      </c>
      <c r="CR31" s="16">
        <f t="shared" si="126"/>
        <v>0</v>
      </c>
      <c r="CS31" s="16">
        <f t="shared" si="126"/>
        <v>0</v>
      </c>
      <c r="CT31" s="16">
        <f>SUM(E31:CS31)</f>
        <v>0</v>
      </c>
      <c r="CV31" s="8"/>
      <c r="CW31" s="8"/>
      <c r="CX31" s="8"/>
    </row>
    <row r="32" spans="1:102" s="15" customFormat="1" x14ac:dyDescent="0.25">
      <c r="A32" s="19"/>
      <c r="B32" s="241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242"/>
      <c r="CP32" s="242"/>
      <c r="CQ32" s="242"/>
      <c r="CR32" s="242"/>
      <c r="CS32" s="243"/>
      <c r="CT32" s="37">
        <f>SUM(CT29:CT31)</f>
        <v>127437</v>
      </c>
      <c r="CV32" s="8"/>
      <c r="CW32" s="8"/>
      <c r="CX32" s="8"/>
    </row>
    <row r="33" spans="1:102" s="15" customFormat="1" ht="15.75" customHeight="1" x14ac:dyDescent="0.25">
      <c r="A33" s="19"/>
      <c r="B33" s="241" t="s">
        <v>150</v>
      </c>
      <c r="C33" s="16" t="s">
        <v>159</v>
      </c>
      <c r="D33" s="16"/>
      <c r="E33" s="16">
        <f>E24*E25*$CX$11+((E23-E24)*E25*2*$CX$8-$CX$8*E25)</f>
        <v>3333</v>
      </c>
      <c r="F33" s="16">
        <f t="shared" ref="F33:BQ33" si="127">F24*F25*$CX$11+((F23-F24)*F25*2*$CX$8-$CX$8*F25)</f>
        <v>303</v>
      </c>
      <c r="G33" s="16">
        <f t="shared" si="127"/>
        <v>2323</v>
      </c>
      <c r="H33" s="16">
        <f t="shared" si="127"/>
        <v>0</v>
      </c>
      <c r="I33" s="16">
        <f t="shared" si="127"/>
        <v>0</v>
      </c>
      <c r="J33" s="16">
        <f t="shared" si="127"/>
        <v>0</v>
      </c>
      <c r="K33" s="16">
        <f t="shared" si="127"/>
        <v>0</v>
      </c>
      <c r="L33" s="16">
        <f t="shared" si="127"/>
        <v>0</v>
      </c>
      <c r="M33" s="16">
        <f t="shared" si="127"/>
        <v>0</v>
      </c>
      <c r="N33" s="16">
        <f t="shared" si="127"/>
        <v>0</v>
      </c>
      <c r="O33" s="16">
        <f t="shared" si="127"/>
        <v>0</v>
      </c>
      <c r="P33" s="16">
        <f t="shared" si="127"/>
        <v>3563</v>
      </c>
      <c r="Q33" s="16">
        <f t="shared" si="127"/>
        <v>4747</v>
      </c>
      <c r="R33" s="16">
        <f t="shared" si="127"/>
        <v>3361</v>
      </c>
      <c r="S33" s="16">
        <f t="shared" si="127"/>
        <v>3535</v>
      </c>
      <c r="T33" s="16">
        <f t="shared" si="127"/>
        <v>2727</v>
      </c>
      <c r="U33" s="16">
        <f t="shared" si="127"/>
        <v>3535</v>
      </c>
      <c r="V33" s="16">
        <f t="shared" si="127"/>
        <v>1111</v>
      </c>
      <c r="W33" s="16">
        <f t="shared" si="127"/>
        <v>0</v>
      </c>
      <c r="X33" s="16">
        <f t="shared" si="127"/>
        <v>0</v>
      </c>
      <c r="Y33" s="16">
        <f t="shared" si="127"/>
        <v>0</v>
      </c>
      <c r="Z33" s="16">
        <f t="shared" si="127"/>
        <v>0</v>
      </c>
      <c r="AA33" s="16">
        <f t="shared" si="127"/>
        <v>0</v>
      </c>
      <c r="AB33" s="16">
        <f t="shared" si="127"/>
        <v>0</v>
      </c>
      <c r="AC33" s="16">
        <f t="shared" si="127"/>
        <v>0</v>
      </c>
      <c r="AD33" s="16">
        <f t="shared" si="127"/>
        <v>0</v>
      </c>
      <c r="AE33" s="16">
        <f t="shared" si="127"/>
        <v>0</v>
      </c>
      <c r="AF33" s="16">
        <f t="shared" si="127"/>
        <v>0</v>
      </c>
      <c r="AG33" s="16">
        <f t="shared" si="127"/>
        <v>0</v>
      </c>
      <c r="AH33" s="16">
        <f t="shared" si="127"/>
        <v>0</v>
      </c>
      <c r="AI33" s="16">
        <f t="shared" si="127"/>
        <v>0</v>
      </c>
      <c r="AJ33" s="16">
        <f t="shared" si="127"/>
        <v>3361</v>
      </c>
      <c r="AK33" s="16">
        <f t="shared" si="127"/>
        <v>3315</v>
      </c>
      <c r="AL33" s="16">
        <f t="shared" si="127"/>
        <v>3333</v>
      </c>
      <c r="AM33" s="16">
        <f t="shared" si="127"/>
        <v>5427</v>
      </c>
      <c r="AN33" s="16">
        <f t="shared" si="127"/>
        <v>4261</v>
      </c>
      <c r="AO33" s="16">
        <f t="shared" si="127"/>
        <v>1313</v>
      </c>
      <c r="AP33" s="16">
        <f t="shared" si="127"/>
        <v>3921</v>
      </c>
      <c r="AQ33" s="16">
        <f t="shared" si="127"/>
        <v>5133</v>
      </c>
      <c r="AR33" s="16">
        <f t="shared" si="127"/>
        <v>0</v>
      </c>
      <c r="AS33" s="16">
        <f t="shared" si="127"/>
        <v>0</v>
      </c>
      <c r="AT33" s="16">
        <f t="shared" si="127"/>
        <v>4463</v>
      </c>
      <c r="AU33" s="16">
        <f t="shared" si="127"/>
        <v>3535</v>
      </c>
      <c r="AV33" s="16">
        <f t="shared" si="127"/>
        <v>1717</v>
      </c>
      <c r="AW33" s="16">
        <f t="shared" si="127"/>
        <v>1919</v>
      </c>
      <c r="AX33" s="16">
        <f t="shared" si="127"/>
        <v>0</v>
      </c>
      <c r="AY33" s="16">
        <f t="shared" si="127"/>
        <v>0</v>
      </c>
      <c r="AZ33" s="16">
        <f t="shared" si="127"/>
        <v>0</v>
      </c>
      <c r="BA33" s="16">
        <f t="shared" si="127"/>
        <v>0</v>
      </c>
      <c r="BB33" s="16">
        <f t="shared" si="127"/>
        <v>2351</v>
      </c>
      <c r="BC33" s="16">
        <f t="shared" si="127"/>
        <v>6189</v>
      </c>
      <c r="BD33" s="16">
        <f t="shared" si="127"/>
        <v>505</v>
      </c>
      <c r="BE33" s="16">
        <f t="shared" si="127"/>
        <v>5271</v>
      </c>
      <c r="BF33" s="16">
        <f t="shared" si="127"/>
        <v>0</v>
      </c>
      <c r="BG33" s="16">
        <f t="shared" si="127"/>
        <v>0</v>
      </c>
      <c r="BH33" s="16">
        <f t="shared" si="127"/>
        <v>0</v>
      </c>
      <c r="BI33" s="16">
        <f t="shared" si="127"/>
        <v>0</v>
      </c>
      <c r="BJ33" s="16">
        <f t="shared" si="127"/>
        <v>303</v>
      </c>
      <c r="BK33" s="16">
        <f t="shared" si="127"/>
        <v>3719</v>
      </c>
      <c r="BL33" s="16">
        <f t="shared" si="127"/>
        <v>4417</v>
      </c>
      <c r="BM33" s="16">
        <f t="shared" si="127"/>
        <v>3939</v>
      </c>
      <c r="BN33" s="16">
        <f t="shared" si="127"/>
        <v>0</v>
      </c>
      <c r="BO33" s="16">
        <f t="shared" si="127"/>
        <v>0</v>
      </c>
      <c r="BP33" s="16">
        <f t="shared" si="127"/>
        <v>0</v>
      </c>
      <c r="BQ33" s="16">
        <f t="shared" si="127"/>
        <v>0</v>
      </c>
      <c r="BR33" s="16">
        <f t="shared" ref="BR33:CS33" si="128">BR24*BR25*$CX$11+((BR23-BR24)*BR25*2*$CX$8-$CX$8*BR25)</f>
        <v>0</v>
      </c>
      <c r="BS33" s="16">
        <f t="shared" si="128"/>
        <v>0</v>
      </c>
      <c r="BT33" s="16">
        <f t="shared" si="128"/>
        <v>0</v>
      </c>
      <c r="BU33" s="16">
        <f t="shared" si="128"/>
        <v>0</v>
      </c>
      <c r="BV33" s="16">
        <f t="shared" si="128"/>
        <v>0</v>
      </c>
      <c r="BW33" s="16">
        <f t="shared" si="128"/>
        <v>0</v>
      </c>
      <c r="BX33" s="16">
        <f t="shared" si="128"/>
        <v>0</v>
      </c>
      <c r="BY33" s="16">
        <f t="shared" si="128"/>
        <v>0</v>
      </c>
      <c r="BZ33" s="16">
        <f t="shared" si="128"/>
        <v>0</v>
      </c>
      <c r="CA33" s="16">
        <f t="shared" si="128"/>
        <v>0</v>
      </c>
      <c r="CB33" s="16">
        <f t="shared" si="128"/>
        <v>0</v>
      </c>
      <c r="CC33" s="16">
        <f t="shared" si="128"/>
        <v>0</v>
      </c>
      <c r="CD33" s="16">
        <f t="shared" si="128"/>
        <v>0</v>
      </c>
      <c r="CE33" s="16">
        <f t="shared" si="128"/>
        <v>0</v>
      </c>
      <c r="CF33" s="16">
        <f t="shared" si="128"/>
        <v>0</v>
      </c>
      <c r="CG33" s="16">
        <f t="shared" si="128"/>
        <v>0</v>
      </c>
      <c r="CH33" s="16">
        <f t="shared" si="128"/>
        <v>0</v>
      </c>
      <c r="CI33" s="16">
        <f t="shared" si="128"/>
        <v>0</v>
      </c>
      <c r="CJ33" s="16">
        <f t="shared" si="128"/>
        <v>0</v>
      </c>
      <c r="CK33" s="16">
        <f t="shared" si="128"/>
        <v>0</v>
      </c>
      <c r="CL33" s="16">
        <f t="shared" si="128"/>
        <v>0</v>
      </c>
      <c r="CM33" s="16">
        <f t="shared" si="128"/>
        <v>0</v>
      </c>
      <c r="CN33" s="16">
        <f t="shared" si="128"/>
        <v>0</v>
      </c>
      <c r="CO33" s="16">
        <f t="shared" si="128"/>
        <v>1919</v>
      </c>
      <c r="CP33" s="16">
        <f t="shared" si="128"/>
        <v>5151</v>
      </c>
      <c r="CQ33" s="16">
        <f t="shared" si="128"/>
        <v>2929</v>
      </c>
      <c r="CR33" s="16">
        <f t="shared" si="128"/>
        <v>5115</v>
      </c>
      <c r="CS33" s="16">
        <f t="shared" si="128"/>
        <v>2663</v>
      </c>
      <c r="CT33" s="16">
        <f>SUM(E33:CS33)</f>
        <v>114707</v>
      </c>
      <c r="CV33" s="8"/>
      <c r="CW33" s="8"/>
      <c r="CX33" s="8"/>
    </row>
    <row r="34" spans="1:102" s="15" customFormat="1" x14ac:dyDescent="0.25">
      <c r="A34" s="19"/>
      <c r="B34" s="241"/>
      <c r="C34" s="16" t="s">
        <v>160</v>
      </c>
      <c r="D34" s="16"/>
      <c r="E34" s="16">
        <f>E23*E26*$CX$11-$CX$10*E26+((E24-E23)*E26*2*$CX$9-$CX$9*E26)</f>
        <v>0</v>
      </c>
      <c r="F34" s="16">
        <f t="shared" ref="F34:BQ34" si="129">F23*F26*$CX$11-$CX$10*F26+((F24-F23)*F26*2*$CX$9-$CX$9*F26)</f>
        <v>0</v>
      </c>
      <c r="G34" s="16">
        <f t="shared" si="129"/>
        <v>0</v>
      </c>
      <c r="H34" s="16">
        <f t="shared" si="129"/>
        <v>0</v>
      </c>
      <c r="I34" s="16">
        <f t="shared" si="129"/>
        <v>0</v>
      </c>
      <c r="J34" s="16">
        <f t="shared" si="129"/>
        <v>0</v>
      </c>
      <c r="K34" s="16">
        <f t="shared" si="129"/>
        <v>0</v>
      </c>
      <c r="L34" s="16">
        <f t="shared" si="129"/>
        <v>1017</v>
      </c>
      <c r="M34" s="16">
        <f t="shared" si="129"/>
        <v>2415</v>
      </c>
      <c r="N34" s="16">
        <f t="shared" si="129"/>
        <v>0</v>
      </c>
      <c r="O34" s="16">
        <f t="shared" si="129"/>
        <v>1483</v>
      </c>
      <c r="P34" s="16">
        <f t="shared" si="129"/>
        <v>0</v>
      </c>
      <c r="Q34" s="16">
        <f t="shared" si="129"/>
        <v>0</v>
      </c>
      <c r="R34" s="16">
        <f t="shared" si="129"/>
        <v>0</v>
      </c>
      <c r="S34" s="16">
        <f t="shared" si="129"/>
        <v>0</v>
      </c>
      <c r="T34" s="16">
        <f t="shared" si="129"/>
        <v>0</v>
      </c>
      <c r="U34" s="16">
        <f t="shared" si="129"/>
        <v>0</v>
      </c>
      <c r="V34" s="16">
        <f t="shared" si="129"/>
        <v>0</v>
      </c>
      <c r="W34" s="16">
        <f t="shared" si="129"/>
        <v>0</v>
      </c>
      <c r="X34" s="16">
        <f t="shared" si="129"/>
        <v>2415</v>
      </c>
      <c r="Y34" s="16">
        <f t="shared" si="129"/>
        <v>4745</v>
      </c>
      <c r="Z34" s="16">
        <f t="shared" si="129"/>
        <v>0</v>
      </c>
      <c r="AA34" s="16">
        <f t="shared" si="129"/>
        <v>0</v>
      </c>
      <c r="AB34" s="16">
        <f t="shared" si="129"/>
        <v>0</v>
      </c>
      <c r="AC34" s="16">
        <f t="shared" si="129"/>
        <v>0</v>
      </c>
      <c r="AD34" s="16">
        <f t="shared" si="129"/>
        <v>0</v>
      </c>
      <c r="AE34" s="16">
        <f t="shared" si="129"/>
        <v>0</v>
      </c>
      <c r="AF34" s="16">
        <f t="shared" si="129"/>
        <v>0</v>
      </c>
      <c r="AG34" s="16">
        <f t="shared" si="129"/>
        <v>4745</v>
      </c>
      <c r="AH34" s="16">
        <f t="shared" si="129"/>
        <v>551</v>
      </c>
      <c r="AI34" s="16">
        <f t="shared" si="129"/>
        <v>0</v>
      </c>
      <c r="AJ34" s="16">
        <f t="shared" si="129"/>
        <v>0</v>
      </c>
      <c r="AK34" s="16">
        <f t="shared" si="129"/>
        <v>0</v>
      </c>
      <c r="AL34" s="16">
        <f t="shared" si="129"/>
        <v>0</v>
      </c>
      <c r="AM34" s="16">
        <f t="shared" si="129"/>
        <v>0</v>
      </c>
      <c r="AN34" s="16">
        <f t="shared" si="129"/>
        <v>0</v>
      </c>
      <c r="AO34" s="16">
        <f t="shared" si="129"/>
        <v>0</v>
      </c>
      <c r="AP34" s="16">
        <f t="shared" si="129"/>
        <v>0</v>
      </c>
      <c r="AQ34" s="16">
        <f t="shared" si="129"/>
        <v>0</v>
      </c>
      <c r="AR34" s="16">
        <f t="shared" si="129"/>
        <v>0</v>
      </c>
      <c r="AS34" s="16">
        <f t="shared" si="129"/>
        <v>1949</v>
      </c>
      <c r="AT34" s="16">
        <f t="shared" si="129"/>
        <v>0</v>
      </c>
      <c r="AU34" s="16">
        <f t="shared" si="129"/>
        <v>0</v>
      </c>
      <c r="AV34" s="16">
        <f t="shared" si="129"/>
        <v>0</v>
      </c>
      <c r="AW34" s="16">
        <f t="shared" si="129"/>
        <v>0</v>
      </c>
      <c r="AX34" s="16">
        <f t="shared" si="129"/>
        <v>0</v>
      </c>
      <c r="AY34" s="16">
        <f t="shared" si="129"/>
        <v>0</v>
      </c>
      <c r="AZ34" s="16">
        <f t="shared" si="129"/>
        <v>0</v>
      </c>
      <c r="BA34" s="16">
        <f t="shared" si="129"/>
        <v>0</v>
      </c>
      <c r="BB34" s="16">
        <f t="shared" si="129"/>
        <v>0</v>
      </c>
      <c r="BC34" s="16">
        <f t="shared" si="129"/>
        <v>0</v>
      </c>
      <c r="BD34" s="16">
        <f t="shared" si="129"/>
        <v>0</v>
      </c>
      <c r="BE34" s="16">
        <f t="shared" si="129"/>
        <v>0</v>
      </c>
      <c r="BF34" s="16">
        <f t="shared" si="129"/>
        <v>4151</v>
      </c>
      <c r="BG34" s="16">
        <f t="shared" si="129"/>
        <v>0</v>
      </c>
      <c r="BH34" s="16">
        <f t="shared" si="129"/>
        <v>1017</v>
      </c>
      <c r="BI34" s="16">
        <f t="shared" si="129"/>
        <v>1949</v>
      </c>
      <c r="BJ34" s="16">
        <f t="shared" si="129"/>
        <v>0</v>
      </c>
      <c r="BK34" s="16">
        <f t="shared" si="129"/>
        <v>0</v>
      </c>
      <c r="BL34" s="16">
        <f t="shared" si="129"/>
        <v>0</v>
      </c>
      <c r="BM34" s="16">
        <f t="shared" si="129"/>
        <v>0</v>
      </c>
      <c r="BN34" s="16">
        <f t="shared" si="129"/>
        <v>2415</v>
      </c>
      <c r="BO34" s="16">
        <f t="shared" si="129"/>
        <v>1017</v>
      </c>
      <c r="BP34" s="16">
        <f t="shared" si="129"/>
        <v>0</v>
      </c>
      <c r="BQ34" s="16">
        <f t="shared" si="129"/>
        <v>0</v>
      </c>
      <c r="BR34" s="16">
        <f t="shared" ref="BR34:CS34" si="130">BR23*BR26*$CX$11-$CX$10*BR26+((BR24-BR23)*BR26*2*$CX$9-$CX$9*BR26)</f>
        <v>0</v>
      </c>
      <c r="BS34" s="16">
        <f t="shared" si="130"/>
        <v>0</v>
      </c>
      <c r="BT34" s="16">
        <f t="shared" si="130"/>
        <v>0</v>
      </c>
      <c r="BU34" s="16">
        <f t="shared" si="130"/>
        <v>0</v>
      </c>
      <c r="BV34" s="16">
        <f t="shared" si="130"/>
        <v>0</v>
      </c>
      <c r="BW34" s="16">
        <f t="shared" si="130"/>
        <v>551</v>
      </c>
      <c r="BX34" s="16">
        <f t="shared" si="130"/>
        <v>0</v>
      </c>
      <c r="BY34" s="16">
        <f t="shared" si="130"/>
        <v>0</v>
      </c>
      <c r="BZ34" s="16">
        <f t="shared" si="130"/>
        <v>0</v>
      </c>
      <c r="CA34" s="16">
        <f t="shared" si="130"/>
        <v>0</v>
      </c>
      <c r="CB34" s="16">
        <f t="shared" si="130"/>
        <v>0</v>
      </c>
      <c r="CC34" s="16">
        <f t="shared" si="130"/>
        <v>4279</v>
      </c>
      <c r="CD34" s="16">
        <f t="shared" si="130"/>
        <v>2881</v>
      </c>
      <c r="CE34" s="16">
        <f t="shared" si="130"/>
        <v>0</v>
      </c>
      <c r="CF34" s="16">
        <f t="shared" si="130"/>
        <v>5211</v>
      </c>
      <c r="CG34" s="16">
        <f t="shared" si="130"/>
        <v>3347</v>
      </c>
      <c r="CH34" s="16">
        <f t="shared" si="130"/>
        <v>0</v>
      </c>
      <c r="CI34" s="16">
        <f t="shared" si="130"/>
        <v>0</v>
      </c>
      <c r="CJ34" s="16">
        <f t="shared" si="130"/>
        <v>0</v>
      </c>
      <c r="CK34" s="16">
        <f t="shared" si="130"/>
        <v>0</v>
      </c>
      <c r="CL34" s="16">
        <f t="shared" si="130"/>
        <v>0</v>
      </c>
      <c r="CM34" s="16">
        <f t="shared" si="130"/>
        <v>0</v>
      </c>
      <c r="CN34" s="16">
        <f t="shared" si="130"/>
        <v>0</v>
      </c>
      <c r="CO34" s="16">
        <f t="shared" si="130"/>
        <v>0</v>
      </c>
      <c r="CP34" s="16">
        <f t="shared" si="130"/>
        <v>0</v>
      </c>
      <c r="CQ34" s="16">
        <f t="shared" si="130"/>
        <v>0</v>
      </c>
      <c r="CR34" s="16">
        <f t="shared" si="130"/>
        <v>0</v>
      </c>
      <c r="CS34" s="16">
        <f t="shared" si="130"/>
        <v>0</v>
      </c>
      <c r="CT34" s="16">
        <f>SUM(E34:CS34)</f>
        <v>46138</v>
      </c>
    </row>
    <row r="35" spans="1:102" s="15" customFormat="1" x14ac:dyDescent="0.25">
      <c r="A35" s="19"/>
      <c r="B35" s="241"/>
      <c r="C35" s="4" t="s">
        <v>161</v>
      </c>
      <c r="D35" s="16"/>
      <c r="E35" s="16">
        <f>E23*E27*$CX$11-($CX$10*E27*E28)</f>
        <v>0</v>
      </c>
      <c r="F35" s="16">
        <f t="shared" ref="F35:BQ35" si="131">F23*F27*$CX$11-($CX$10*F27*F28)</f>
        <v>0</v>
      </c>
      <c r="G35" s="16">
        <f t="shared" si="131"/>
        <v>0</v>
      </c>
      <c r="H35" s="16">
        <f t="shared" si="131"/>
        <v>0</v>
      </c>
      <c r="I35" s="16">
        <f t="shared" si="131"/>
        <v>0</v>
      </c>
      <c r="J35" s="16">
        <f t="shared" si="131"/>
        <v>0</v>
      </c>
      <c r="K35" s="16">
        <f t="shared" si="131"/>
        <v>0</v>
      </c>
      <c r="L35" s="16">
        <f t="shared" si="131"/>
        <v>0</v>
      </c>
      <c r="M35" s="16">
        <f t="shared" si="131"/>
        <v>0</v>
      </c>
      <c r="N35" s="16">
        <f t="shared" si="131"/>
        <v>0</v>
      </c>
      <c r="O35" s="16">
        <f t="shared" si="131"/>
        <v>0</v>
      </c>
      <c r="P35" s="16">
        <f t="shared" si="131"/>
        <v>0</v>
      </c>
      <c r="Q35" s="16">
        <f t="shared" si="131"/>
        <v>0</v>
      </c>
      <c r="R35" s="16">
        <f t="shared" si="131"/>
        <v>0</v>
      </c>
      <c r="S35" s="16">
        <f t="shared" si="131"/>
        <v>0</v>
      </c>
      <c r="T35" s="16">
        <f t="shared" si="131"/>
        <v>0</v>
      </c>
      <c r="U35" s="16">
        <f t="shared" si="131"/>
        <v>0</v>
      </c>
      <c r="V35" s="16">
        <f t="shared" si="131"/>
        <v>0</v>
      </c>
      <c r="W35" s="16">
        <f t="shared" si="131"/>
        <v>0</v>
      </c>
      <c r="X35" s="16">
        <f t="shared" si="131"/>
        <v>0</v>
      </c>
      <c r="Y35" s="16">
        <f t="shared" si="131"/>
        <v>0</v>
      </c>
      <c r="Z35" s="16">
        <f t="shared" si="131"/>
        <v>0</v>
      </c>
      <c r="AA35" s="16">
        <f t="shared" si="131"/>
        <v>0</v>
      </c>
      <c r="AB35" s="16">
        <f t="shared" si="131"/>
        <v>0</v>
      </c>
      <c r="AC35" s="16">
        <f t="shared" si="131"/>
        <v>0</v>
      </c>
      <c r="AD35" s="16">
        <f t="shared" si="131"/>
        <v>0</v>
      </c>
      <c r="AE35" s="16">
        <f t="shared" si="131"/>
        <v>0</v>
      </c>
      <c r="AF35" s="16">
        <f t="shared" si="131"/>
        <v>0</v>
      </c>
      <c r="AG35" s="16">
        <f t="shared" si="131"/>
        <v>0</v>
      </c>
      <c r="AH35" s="16">
        <f t="shared" si="131"/>
        <v>0</v>
      </c>
      <c r="AI35" s="16">
        <f t="shared" si="131"/>
        <v>0</v>
      </c>
      <c r="AJ35" s="16">
        <f t="shared" si="131"/>
        <v>0</v>
      </c>
      <c r="AK35" s="16">
        <f t="shared" si="131"/>
        <v>0</v>
      </c>
      <c r="AL35" s="16">
        <f t="shared" si="131"/>
        <v>0</v>
      </c>
      <c r="AM35" s="16">
        <f t="shared" si="131"/>
        <v>0</v>
      </c>
      <c r="AN35" s="16">
        <f t="shared" si="131"/>
        <v>0</v>
      </c>
      <c r="AO35" s="16">
        <f t="shared" si="131"/>
        <v>0</v>
      </c>
      <c r="AP35" s="16">
        <f t="shared" si="131"/>
        <v>0</v>
      </c>
      <c r="AQ35" s="16">
        <f t="shared" si="131"/>
        <v>0</v>
      </c>
      <c r="AR35" s="16">
        <f t="shared" si="131"/>
        <v>0</v>
      </c>
      <c r="AS35" s="16">
        <f t="shared" si="131"/>
        <v>0</v>
      </c>
      <c r="AT35" s="16">
        <f t="shared" si="131"/>
        <v>0</v>
      </c>
      <c r="AU35" s="16">
        <f t="shared" si="131"/>
        <v>0</v>
      </c>
      <c r="AV35" s="16">
        <f t="shared" si="131"/>
        <v>0</v>
      </c>
      <c r="AW35" s="16">
        <f t="shared" si="131"/>
        <v>0</v>
      </c>
      <c r="AX35" s="16">
        <f t="shared" si="131"/>
        <v>0</v>
      </c>
      <c r="AY35" s="16">
        <f t="shared" si="131"/>
        <v>0</v>
      </c>
      <c r="AZ35" s="16">
        <f t="shared" si="131"/>
        <v>0</v>
      </c>
      <c r="BA35" s="16">
        <f t="shared" si="131"/>
        <v>0</v>
      </c>
      <c r="BB35" s="16">
        <f t="shared" si="131"/>
        <v>0</v>
      </c>
      <c r="BC35" s="16">
        <f t="shared" si="131"/>
        <v>0</v>
      </c>
      <c r="BD35" s="16">
        <f t="shared" si="131"/>
        <v>0</v>
      </c>
      <c r="BE35" s="16">
        <f t="shared" si="131"/>
        <v>0</v>
      </c>
      <c r="BF35" s="16">
        <f t="shared" si="131"/>
        <v>0</v>
      </c>
      <c r="BG35" s="16">
        <f t="shared" si="131"/>
        <v>0</v>
      </c>
      <c r="BH35" s="16">
        <f t="shared" si="131"/>
        <v>0</v>
      </c>
      <c r="BI35" s="16">
        <f t="shared" si="131"/>
        <v>0</v>
      </c>
      <c r="BJ35" s="16">
        <f t="shared" si="131"/>
        <v>0</v>
      </c>
      <c r="BK35" s="16">
        <f t="shared" si="131"/>
        <v>0</v>
      </c>
      <c r="BL35" s="16">
        <f t="shared" si="131"/>
        <v>0</v>
      </c>
      <c r="BM35" s="16">
        <f t="shared" si="131"/>
        <v>0</v>
      </c>
      <c r="BN35" s="16">
        <f t="shared" si="131"/>
        <v>0</v>
      </c>
      <c r="BO35" s="16">
        <f t="shared" si="131"/>
        <v>0</v>
      </c>
      <c r="BP35" s="16">
        <f t="shared" si="131"/>
        <v>0</v>
      </c>
      <c r="BQ35" s="16">
        <f t="shared" si="131"/>
        <v>0</v>
      </c>
      <c r="BR35" s="16">
        <f t="shared" ref="BR35:CS35" si="132">BR23*BR27*$CX$11-($CX$10*BR27*BR28)</f>
        <v>0</v>
      </c>
      <c r="BS35" s="16">
        <f t="shared" si="132"/>
        <v>0</v>
      </c>
      <c r="BT35" s="16">
        <f t="shared" si="132"/>
        <v>0</v>
      </c>
      <c r="BU35" s="16">
        <f t="shared" si="132"/>
        <v>0</v>
      </c>
      <c r="BV35" s="16">
        <f t="shared" si="132"/>
        <v>0</v>
      </c>
      <c r="BW35" s="16">
        <f t="shared" si="132"/>
        <v>0</v>
      </c>
      <c r="BX35" s="16">
        <f t="shared" si="132"/>
        <v>0</v>
      </c>
      <c r="BY35" s="16">
        <f t="shared" si="132"/>
        <v>0</v>
      </c>
      <c r="BZ35" s="16">
        <f t="shared" si="132"/>
        <v>0</v>
      </c>
      <c r="CA35" s="16">
        <f t="shared" si="132"/>
        <v>0</v>
      </c>
      <c r="CB35" s="16">
        <f t="shared" si="132"/>
        <v>0</v>
      </c>
      <c r="CC35" s="16">
        <f t="shared" si="132"/>
        <v>0</v>
      </c>
      <c r="CD35" s="16">
        <f t="shared" si="132"/>
        <v>0</v>
      </c>
      <c r="CE35" s="16">
        <f t="shared" si="132"/>
        <v>0</v>
      </c>
      <c r="CF35" s="16">
        <f t="shared" si="132"/>
        <v>0</v>
      </c>
      <c r="CG35" s="16">
        <f t="shared" si="132"/>
        <v>0</v>
      </c>
      <c r="CH35" s="16">
        <f t="shared" si="132"/>
        <v>0</v>
      </c>
      <c r="CI35" s="16">
        <f t="shared" si="132"/>
        <v>0</v>
      </c>
      <c r="CJ35" s="16">
        <f t="shared" si="132"/>
        <v>0</v>
      </c>
      <c r="CK35" s="16">
        <f t="shared" si="132"/>
        <v>0</v>
      </c>
      <c r="CL35" s="16">
        <f t="shared" si="132"/>
        <v>0</v>
      </c>
      <c r="CM35" s="16">
        <f t="shared" si="132"/>
        <v>0</v>
      </c>
      <c r="CN35" s="16">
        <f t="shared" si="132"/>
        <v>0</v>
      </c>
      <c r="CO35" s="16">
        <f t="shared" si="132"/>
        <v>0</v>
      </c>
      <c r="CP35" s="16">
        <f t="shared" si="132"/>
        <v>0</v>
      </c>
      <c r="CQ35" s="16">
        <f t="shared" si="132"/>
        <v>0</v>
      </c>
      <c r="CR35" s="16">
        <f t="shared" si="132"/>
        <v>0</v>
      </c>
      <c r="CS35" s="16">
        <f t="shared" si="132"/>
        <v>0</v>
      </c>
      <c r="CT35" s="16">
        <f>SUM(E35:CS35)</f>
        <v>0</v>
      </c>
    </row>
    <row r="36" spans="1:102" s="15" customFormat="1" x14ac:dyDescent="0.25">
      <c r="A36" s="19"/>
      <c r="B36" s="241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1"/>
      <c r="CT36" s="37">
        <f>SUM(CT33:CT35)</f>
        <v>160845</v>
      </c>
    </row>
    <row r="37" spans="1:102" s="15" customFormat="1" x14ac:dyDescent="0.25">
      <c r="A37" s="19"/>
      <c r="CO37" s="233" t="s">
        <v>170</v>
      </c>
      <c r="CP37" s="233"/>
      <c r="CQ37" s="233"/>
      <c r="CR37" s="233"/>
      <c r="CS37" s="233"/>
      <c r="CT37" s="37">
        <f>CT32*('Rozdělení skladu P'!D36/100)+CT36*('Rozdělení skladu P'!D35/100)</f>
        <v>149335.76043956043</v>
      </c>
    </row>
    <row r="40" spans="1:102" s="12" customFormat="1" ht="34.5" customHeight="1" x14ac:dyDescent="0.25">
      <c r="A40" s="18"/>
      <c r="B40" s="160" t="s">
        <v>61</v>
      </c>
      <c r="C40" s="160" t="s">
        <v>62</v>
      </c>
      <c r="D40" s="13" t="s">
        <v>87</v>
      </c>
      <c r="E40" s="14" t="s">
        <v>12</v>
      </c>
      <c r="F40" s="14" t="s">
        <v>12</v>
      </c>
      <c r="G40" s="14" t="s">
        <v>12</v>
      </c>
      <c r="H40" s="14" t="s">
        <v>13</v>
      </c>
      <c r="I40" s="14" t="s">
        <v>13</v>
      </c>
      <c r="J40" s="14" t="s">
        <v>13</v>
      </c>
      <c r="K40" s="14" t="s">
        <v>14</v>
      </c>
      <c r="L40" s="14" t="s">
        <v>14</v>
      </c>
      <c r="M40" s="14" t="s">
        <v>14</v>
      </c>
      <c r="N40" s="14" t="s">
        <v>15</v>
      </c>
      <c r="O40" s="14" t="s">
        <v>15</v>
      </c>
      <c r="P40" s="14" t="s">
        <v>15</v>
      </c>
      <c r="Q40" s="14" t="s">
        <v>16</v>
      </c>
      <c r="R40" s="14" t="s">
        <v>16</v>
      </c>
      <c r="S40" s="14" t="s">
        <v>16</v>
      </c>
      <c r="T40" s="14" t="s">
        <v>17</v>
      </c>
      <c r="U40" s="14" t="s">
        <v>17</v>
      </c>
      <c r="V40" s="14" t="s">
        <v>17</v>
      </c>
      <c r="W40" s="14" t="s">
        <v>18</v>
      </c>
      <c r="X40" s="14" t="s">
        <v>18</v>
      </c>
      <c r="Y40" s="14" t="s">
        <v>18</v>
      </c>
      <c r="Z40" s="14" t="s">
        <v>19</v>
      </c>
      <c r="AA40" s="14" t="s">
        <v>19</v>
      </c>
      <c r="AB40" s="14" t="s">
        <v>19</v>
      </c>
      <c r="AC40" s="14" t="s">
        <v>20</v>
      </c>
      <c r="AD40" s="14" t="s">
        <v>20</v>
      </c>
      <c r="AE40" s="14" t="s">
        <v>20</v>
      </c>
      <c r="AF40" s="14" t="s">
        <v>21</v>
      </c>
      <c r="AG40" s="14" t="s">
        <v>21</v>
      </c>
      <c r="AH40" s="14" t="s">
        <v>21</v>
      </c>
      <c r="AI40" s="14" t="s">
        <v>22</v>
      </c>
      <c r="AJ40" s="14" t="s">
        <v>22</v>
      </c>
      <c r="AK40" s="14" t="s">
        <v>22</v>
      </c>
      <c r="AL40" s="14" t="s">
        <v>23</v>
      </c>
      <c r="AM40" s="14" t="s">
        <v>23</v>
      </c>
      <c r="AN40" s="14" t="s">
        <v>23</v>
      </c>
      <c r="AO40" s="14" t="s">
        <v>24</v>
      </c>
      <c r="AP40" s="14" t="s">
        <v>24</v>
      </c>
      <c r="AQ40" s="14" t="s">
        <v>24</v>
      </c>
      <c r="AR40" s="14" t="s">
        <v>25</v>
      </c>
      <c r="AS40" s="14" t="s">
        <v>25</v>
      </c>
      <c r="AT40" s="14" t="s">
        <v>25</v>
      </c>
      <c r="AU40" s="14" t="s">
        <v>26</v>
      </c>
      <c r="AV40" s="14" t="s">
        <v>26</v>
      </c>
      <c r="AW40" s="14" t="s">
        <v>26</v>
      </c>
      <c r="AX40" s="14" t="s">
        <v>27</v>
      </c>
      <c r="AY40" s="14" t="s">
        <v>27</v>
      </c>
      <c r="AZ40" s="14" t="s">
        <v>27</v>
      </c>
      <c r="BA40" s="14" t="s">
        <v>28</v>
      </c>
      <c r="BB40" s="14" t="s">
        <v>28</v>
      </c>
      <c r="BC40" s="14" t="s">
        <v>28</v>
      </c>
      <c r="BD40" s="14" t="s">
        <v>29</v>
      </c>
      <c r="BE40" s="14" t="s">
        <v>29</v>
      </c>
      <c r="BF40" s="14" t="s">
        <v>29</v>
      </c>
      <c r="BG40" s="14" t="s">
        <v>30</v>
      </c>
      <c r="BH40" s="14" t="s">
        <v>30</v>
      </c>
      <c r="BI40" s="14" t="s">
        <v>30</v>
      </c>
      <c r="BJ40" s="14" t="s">
        <v>31</v>
      </c>
      <c r="BK40" s="14" t="s">
        <v>31</v>
      </c>
      <c r="BL40" s="14" t="s">
        <v>31</v>
      </c>
      <c r="BM40" s="14" t="s">
        <v>32</v>
      </c>
      <c r="BN40" s="14" t="s">
        <v>32</v>
      </c>
      <c r="BO40" s="14" t="s">
        <v>32</v>
      </c>
      <c r="BP40" s="14" t="s">
        <v>33</v>
      </c>
      <c r="BQ40" s="14" t="s">
        <v>33</v>
      </c>
      <c r="BR40" s="14" t="s">
        <v>33</v>
      </c>
      <c r="BS40" s="14" t="s">
        <v>34</v>
      </c>
      <c r="BT40" s="14" t="s">
        <v>34</v>
      </c>
      <c r="BU40" s="14" t="s">
        <v>34</v>
      </c>
      <c r="BV40" s="14" t="s">
        <v>35</v>
      </c>
      <c r="BW40" s="14" t="s">
        <v>35</v>
      </c>
      <c r="BX40" s="14" t="s">
        <v>35</v>
      </c>
      <c r="BY40" s="14" t="s">
        <v>36</v>
      </c>
      <c r="BZ40" s="14" t="s">
        <v>36</v>
      </c>
      <c r="CA40" s="14" t="s">
        <v>36</v>
      </c>
      <c r="CB40" s="14" t="s">
        <v>37</v>
      </c>
      <c r="CC40" s="14" t="s">
        <v>37</v>
      </c>
      <c r="CD40" s="14" t="s">
        <v>37</v>
      </c>
      <c r="CE40" s="14" t="s">
        <v>39</v>
      </c>
      <c r="CF40" s="14" t="s">
        <v>39</v>
      </c>
      <c r="CG40" s="14" t="s">
        <v>39</v>
      </c>
      <c r="CH40" s="14" t="s">
        <v>38</v>
      </c>
      <c r="CI40" s="14" t="s">
        <v>38</v>
      </c>
      <c r="CJ40" s="14" t="s">
        <v>38</v>
      </c>
      <c r="CK40" s="14" t="s">
        <v>40</v>
      </c>
      <c r="CL40" s="14" t="s">
        <v>40</v>
      </c>
      <c r="CM40" s="14" t="s">
        <v>40</v>
      </c>
      <c r="CN40" s="14" t="s">
        <v>41</v>
      </c>
      <c r="CO40" s="14" t="s">
        <v>41</v>
      </c>
      <c r="CP40" s="14" t="s">
        <v>41</v>
      </c>
      <c r="CQ40" s="14" t="s">
        <v>42</v>
      </c>
      <c r="CR40" s="14" t="s">
        <v>42</v>
      </c>
      <c r="CS40" s="14" t="s">
        <v>42</v>
      </c>
      <c r="CT40" s="161" t="s">
        <v>89</v>
      </c>
      <c r="CV40" s="43"/>
      <c r="CW40" s="7"/>
      <c r="CX40" s="7"/>
    </row>
    <row r="41" spans="1:102" s="12" customFormat="1" ht="15.75" customHeight="1" x14ac:dyDescent="0.25">
      <c r="A41" s="18"/>
      <c r="B41" s="160"/>
      <c r="C41" s="160"/>
      <c r="D41" s="34" t="s">
        <v>2</v>
      </c>
      <c r="E41" s="34" t="s">
        <v>5</v>
      </c>
      <c r="F41" s="34" t="s">
        <v>3</v>
      </c>
      <c r="G41" s="34" t="s">
        <v>4</v>
      </c>
      <c r="H41" s="34" t="s">
        <v>5</v>
      </c>
      <c r="I41" s="34" t="s">
        <v>3</v>
      </c>
      <c r="J41" s="34" t="s">
        <v>4</v>
      </c>
      <c r="K41" s="34" t="s">
        <v>5</v>
      </c>
      <c r="L41" s="34" t="s">
        <v>3</v>
      </c>
      <c r="M41" s="34" t="s">
        <v>4</v>
      </c>
      <c r="N41" s="34" t="s">
        <v>5</v>
      </c>
      <c r="O41" s="34" t="s">
        <v>3</v>
      </c>
      <c r="P41" s="34" t="s">
        <v>4</v>
      </c>
      <c r="Q41" s="34" t="s">
        <v>5</v>
      </c>
      <c r="R41" s="34" t="s">
        <v>3</v>
      </c>
      <c r="S41" s="34" t="s">
        <v>4</v>
      </c>
      <c r="T41" s="34" t="s">
        <v>5</v>
      </c>
      <c r="U41" s="34" t="s">
        <v>3</v>
      </c>
      <c r="V41" s="34" t="s">
        <v>4</v>
      </c>
      <c r="W41" s="34" t="s">
        <v>5</v>
      </c>
      <c r="X41" s="34" t="s">
        <v>3</v>
      </c>
      <c r="Y41" s="34" t="s">
        <v>4</v>
      </c>
      <c r="Z41" s="34" t="s">
        <v>5</v>
      </c>
      <c r="AA41" s="34" t="s">
        <v>3</v>
      </c>
      <c r="AB41" s="34" t="s">
        <v>4</v>
      </c>
      <c r="AC41" s="34" t="s">
        <v>5</v>
      </c>
      <c r="AD41" s="34" t="s">
        <v>3</v>
      </c>
      <c r="AE41" s="34" t="s">
        <v>4</v>
      </c>
      <c r="AF41" s="34" t="s">
        <v>5</v>
      </c>
      <c r="AG41" s="34" t="s">
        <v>3</v>
      </c>
      <c r="AH41" s="34" t="s">
        <v>4</v>
      </c>
      <c r="AI41" s="34" t="s">
        <v>5</v>
      </c>
      <c r="AJ41" s="34" t="s">
        <v>3</v>
      </c>
      <c r="AK41" s="34" t="s">
        <v>4</v>
      </c>
      <c r="AL41" s="34" t="s">
        <v>5</v>
      </c>
      <c r="AM41" s="34" t="s">
        <v>3</v>
      </c>
      <c r="AN41" s="34" t="s">
        <v>4</v>
      </c>
      <c r="AO41" s="34" t="s">
        <v>5</v>
      </c>
      <c r="AP41" s="34" t="s">
        <v>3</v>
      </c>
      <c r="AQ41" s="34" t="s">
        <v>4</v>
      </c>
      <c r="AR41" s="34" t="s">
        <v>5</v>
      </c>
      <c r="AS41" s="34" t="s">
        <v>3</v>
      </c>
      <c r="AT41" s="34" t="s">
        <v>4</v>
      </c>
      <c r="AU41" s="34" t="s">
        <v>5</v>
      </c>
      <c r="AV41" s="34" t="s">
        <v>3</v>
      </c>
      <c r="AW41" s="34" t="s">
        <v>4</v>
      </c>
      <c r="AX41" s="34" t="s">
        <v>5</v>
      </c>
      <c r="AY41" s="34" t="s">
        <v>3</v>
      </c>
      <c r="AZ41" s="34" t="s">
        <v>4</v>
      </c>
      <c r="BA41" s="34" t="s">
        <v>5</v>
      </c>
      <c r="BB41" s="34" t="s">
        <v>3</v>
      </c>
      <c r="BC41" s="34" t="s">
        <v>4</v>
      </c>
      <c r="BD41" s="34" t="s">
        <v>5</v>
      </c>
      <c r="BE41" s="34" t="s">
        <v>3</v>
      </c>
      <c r="BF41" s="34" t="s">
        <v>4</v>
      </c>
      <c r="BG41" s="34" t="s">
        <v>5</v>
      </c>
      <c r="BH41" s="34" t="s">
        <v>3</v>
      </c>
      <c r="BI41" s="34" t="s">
        <v>4</v>
      </c>
      <c r="BJ41" s="34" t="s">
        <v>5</v>
      </c>
      <c r="BK41" s="34" t="s">
        <v>3</v>
      </c>
      <c r="BL41" s="34" t="s">
        <v>4</v>
      </c>
      <c r="BM41" s="34" t="s">
        <v>5</v>
      </c>
      <c r="BN41" s="34" t="s">
        <v>3</v>
      </c>
      <c r="BO41" s="34" t="s">
        <v>4</v>
      </c>
      <c r="BP41" s="34" t="s">
        <v>5</v>
      </c>
      <c r="BQ41" s="34" t="s">
        <v>3</v>
      </c>
      <c r="BR41" s="34" t="s">
        <v>4</v>
      </c>
      <c r="BS41" s="34" t="s">
        <v>5</v>
      </c>
      <c r="BT41" s="34" t="s">
        <v>3</v>
      </c>
      <c r="BU41" s="34" t="s">
        <v>4</v>
      </c>
      <c r="BV41" s="34" t="s">
        <v>5</v>
      </c>
      <c r="BW41" s="34" t="s">
        <v>3</v>
      </c>
      <c r="BX41" s="34" t="s">
        <v>4</v>
      </c>
      <c r="BY41" s="34" t="s">
        <v>5</v>
      </c>
      <c r="BZ41" s="34" t="s">
        <v>3</v>
      </c>
      <c r="CA41" s="34" t="s">
        <v>4</v>
      </c>
      <c r="CB41" s="34" t="s">
        <v>5</v>
      </c>
      <c r="CC41" s="34" t="s">
        <v>3</v>
      </c>
      <c r="CD41" s="34" t="s">
        <v>4</v>
      </c>
      <c r="CE41" s="34" t="s">
        <v>5</v>
      </c>
      <c r="CF41" s="34" t="s">
        <v>3</v>
      </c>
      <c r="CG41" s="34" t="s">
        <v>4</v>
      </c>
      <c r="CH41" s="34" t="s">
        <v>5</v>
      </c>
      <c r="CI41" s="34" t="s">
        <v>3</v>
      </c>
      <c r="CJ41" s="34" t="s">
        <v>4</v>
      </c>
      <c r="CK41" s="34" t="s">
        <v>5</v>
      </c>
      <c r="CL41" s="34" t="s">
        <v>3</v>
      </c>
      <c r="CM41" s="34" t="s">
        <v>4</v>
      </c>
      <c r="CN41" s="34" t="s">
        <v>5</v>
      </c>
      <c r="CO41" s="34" t="s">
        <v>3</v>
      </c>
      <c r="CP41" s="34" t="s">
        <v>4</v>
      </c>
      <c r="CQ41" s="34" t="s">
        <v>5</v>
      </c>
      <c r="CR41" s="34" t="s">
        <v>3</v>
      </c>
      <c r="CS41" s="34" t="s">
        <v>4</v>
      </c>
      <c r="CT41" s="161"/>
      <c r="CV41" s="43"/>
      <c r="CW41" s="42"/>
      <c r="CX41" s="42"/>
    </row>
    <row r="42" spans="1:102" s="15" customFormat="1" x14ac:dyDescent="0.25">
      <c r="A42" s="19"/>
      <c r="B42" s="4" t="s">
        <v>70</v>
      </c>
      <c r="C42" s="4" t="s">
        <v>64</v>
      </c>
      <c r="D42" s="16"/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5</v>
      </c>
      <c r="L42" s="16">
        <v>14</v>
      </c>
      <c r="M42" s="16">
        <v>6</v>
      </c>
      <c r="N42" s="16">
        <v>7</v>
      </c>
      <c r="O42" s="16">
        <v>17</v>
      </c>
      <c r="P42" s="16">
        <v>15</v>
      </c>
      <c r="Q42" s="16">
        <v>10</v>
      </c>
      <c r="R42" s="16">
        <v>19</v>
      </c>
      <c r="S42" s="16">
        <v>15</v>
      </c>
      <c r="T42" s="16">
        <v>3</v>
      </c>
      <c r="U42" s="16">
        <v>17</v>
      </c>
      <c r="V42" s="16">
        <v>17</v>
      </c>
      <c r="W42" s="16">
        <v>0</v>
      </c>
      <c r="X42" s="16">
        <v>11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21</v>
      </c>
      <c r="AH42" s="16">
        <v>12</v>
      </c>
      <c r="AI42" s="16">
        <v>21</v>
      </c>
      <c r="AJ42" s="16">
        <v>20</v>
      </c>
      <c r="AK42" s="16">
        <v>7</v>
      </c>
      <c r="AL42" s="16">
        <v>9</v>
      </c>
      <c r="AM42" s="16">
        <v>2</v>
      </c>
      <c r="AN42" s="16">
        <v>7</v>
      </c>
      <c r="AO42" s="16">
        <v>14</v>
      </c>
      <c r="AP42" s="16">
        <v>13</v>
      </c>
      <c r="AQ42" s="16">
        <v>6</v>
      </c>
      <c r="AR42" s="16">
        <v>13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16</v>
      </c>
      <c r="BC42" s="16">
        <v>21</v>
      </c>
      <c r="BD42" s="16">
        <v>6</v>
      </c>
      <c r="BE42" s="16">
        <v>20</v>
      </c>
      <c r="BF42" s="16">
        <v>18</v>
      </c>
      <c r="BG42" s="16">
        <v>7</v>
      </c>
      <c r="BH42" s="16">
        <v>3</v>
      </c>
      <c r="BI42" s="16">
        <v>6</v>
      </c>
      <c r="BJ42" s="16">
        <v>3</v>
      </c>
      <c r="BK42" s="16">
        <v>16</v>
      </c>
      <c r="BL42" s="16">
        <v>14</v>
      </c>
      <c r="BM42" s="16">
        <v>8</v>
      </c>
      <c r="BN42" s="16">
        <v>8</v>
      </c>
      <c r="BO42" s="16">
        <v>8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5</v>
      </c>
      <c r="BW42" s="16">
        <v>7</v>
      </c>
      <c r="BX42" s="16">
        <v>14</v>
      </c>
      <c r="BY42" s="16">
        <v>5</v>
      </c>
      <c r="BZ42" s="16">
        <v>7</v>
      </c>
      <c r="CA42" s="16">
        <v>22</v>
      </c>
      <c r="CB42" s="16">
        <v>0</v>
      </c>
      <c r="CC42" s="16">
        <v>15</v>
      </c>
      <c r="CD42" s="16">
        <v>22</v>
      </c>
      <c r="CE42" s="16">
        <v>0</v>
      </c>
      <c r="CF42" s="16">
        <v>15</v>
      </c>
      <c r="CG42" s="16">
        <v>22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10</v>
      </c>
      <c r="CR42" s="16">
        <v>13</v>
      </c>
      <c r="CS42" s="16">
        <v>15</v>
      </c>
      <c r="CT42" s="16">
        <v>627</v>
      </c>
    </row>
    <row r="43" spans="1:102" s="15" customFormat="1" x14ac:dyDescent="0.25">
      <c r="A43" s="19"/>
      <c r="B43" s="4" t="s">
        <v>64</v>
      </c>
      <c r="C43" s="4" t="s">
        <v>70</v>
      </c>
      <c r="D43" s="16"/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12</v>
      </c>
      <c r="O43" s="16">
        <v>10</v>
      </c>
      <c r="P43" s="16">
        <v>2</v>
      </c>
      <c r="Q43" s="16">
        <v>6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10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6</v>
      </c>
      <c r="AH43" s="16">
        <v>10</v>
      </c>
      <c r="AI43" s="16">
        <v>8</v>
      </c>
      <c r="AJ43" s="16">
        <v>8</v>
      </c>
      <c r="AK43" s="16">
        <v>12</v>
      </c>
      <c r="AL43" s="16">
        <v>8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10</v>
      </c>
      <c r="BC43" s="16">
        <v>10</v>
      </c>
      <c r="BD43" s="16">
        <v>2</v>
      </c>
      <c r="BE43" s="16">
        <v>16</v>
      </c>
      <c r="BF43" s="16">
        <v>5</v>
      </c>
      <c r="BG43" s="16">
        <v>0</v>
      </c>
      <c r="BH43" s="16">
        <v>0</v>
      </c>
      <c r="BI43" s="16">
        <v>0</v>
      </c>
      <c r="BJ43" s="16">
        <v>0</v>
      </c>
      <c r="BK43" s="16">
        <v>6</v>
      </c>
      <c r="BL43" s="16">
        <v>5</v>
      </c>
      <c r="BM43" s="16">
        <v>7</v>
      </c>
      <c r="BN43" s="16">
        <v>5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v>10</v>
      </c>
      <c r="BZ43" s="16">
        <v>0</v>
      </c>
      <c r="CA43" s="16">
        <v>10</v>
      </c>
      <c r="CB43" s="16">
        <v>0</v>
      </c>
      <c r="CC43" s="16">
        <v>6</v>
      </c>
      <c r="CD43" s="16">
        <v>6</v>
      </c>
      <c r="CE43" s="16">
        <v>0</v>
      </c>
      <c r="CF43" s="16">
        <v>2</v>
      </c>
      <c r="CG43" s="16">
        <v>8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8</v>
      </c>
      <c r="CR43" s="16">
        <v>12</v>
      </c>
      <c r="CS43" s="16">
        <v>12</v>
      </c>
      <c r="CT43" s="16">
        <f>SUM(E43:CS43)</f>
        <v>232</v>
      </c>
    </row>
    <row r="44" spans="1:102" x14ac:dyDescent="0.25">
      <c r="B44" s="169" t="s">
        <v>141</v>
      </c>
      <c r="C44" s="16" t="s">
        <v>162</v>
      </c>
      <c r="D44" s="4"/>
      <c r="E44" s="46" t="str">
        <f>IF(E42&gt;E43,"1","0")</f>
        <v>0</v>
      </c>
      <c r="F44" s="46" t="str">
        <f t="shared" ref="F44" si="133">IF(F42&gt;F43,"1","0")</f>
        <v>0</v>
      </c>
      <c r="G44" s="46" t="str">
        <f t="shared" ref="G44" si="134">IF(G42&gt;G43,"1","0")</f>
        <v>0</v>
      </c>
      <c r="H44" s="46" t="str">
        <f t="shared" ref="H44" si="135">IF(H42&gt;H43,"1","0")</f>
        <v>0</v>
      </c>
      <c r="I44" s="46" t="str">
        <f t="shared" ref="I44" si="136">IF(I42&gt;I43,"1","0")</f>
        <v>0</v>
      </c>
      <c r="J44" s="46" t="str">
        <f t="shared" ref="J44" si="137">IF(J42&gt;J43,"1","0")</f>
        <v>0</v>
      </c>
      <c r="K44" s="46" t="str">
        <f t="shared" ref="K44" si="138">IF(K42&gt;K43,"1","0")</f>
        <v>1</v>
      </c>
      <c r="L44" s="46" t="str">
        <f t="shared" ref="L44" si="139">IF(L42&gt;L43,"1","0")</f>
        <v>1</v>
      </c>
      <c r="M44" s="46" t="str">
        <f t="shared" ref="M44" si="140">IF(M42&gt;M43,"1","0")</f>
        <v>1</v>
      </c>
      <c r="N44" s="46" t="str">
        <f t="shared" ref="N44" si="141">IF(N42&gt;N43,"1","0")</f>
        <v>0</v>
      </c>
      <c r="O44" s="46" t="str">
        <f t="shared" ref="O44" si="142">IF(O42&gt;O43,"1","0")</f>
        <v>1</v>
      </c>
      <c r="P44" s="46" t="str">
        <f t="shared" ref="P44" si="143">IF(P42&gt;P43,"1","0")</f>
        <v>1</v>
      </c>
      <c r="Q44" s="46" t="str">
        <f t="shared" ref="Q44" si="144">IF(Q42&gt;Q43,"1","0")</f>
        <v>1</v>
      </c>
      <c r="R44" s="46" t="str">
        <f t="shared" ref="R44" si="145">IF(R42&gt;R43,"1","0")</f>
        <v>1</v>
      </c>
      <c r="S44" s="46" t="str">
        <f t="shared" ref="S44" si="146">IF(S42&gt;S43,"1","0")</f>
        <v>1</v>
      </c>
      <c r="T44" s="46" t="str">
        <f t="shared" ref="T44" si="147">IF(T42&gt;T43,"1","0")</f>
        <v>1</v>
      </c>
      <c r="U44" s="46" t="str">
        <f t="shared" ref="U44" si="148">IF(U42&gt;U43,"1","0")</f>
        <v>1</v>
      </c>
      <c r="V44" s="46" t="str">
        <f t="shared" ref="V44" si="149">IF(V42&gt;V43,"1","0")</f>
        <v>1</v>
      </c>
      <c r="W44" s="46" t="str">
        <f t="shared" ref="W44" si="150">IF(W42&gt;W43,"1","0")</f>
        <v>0</v>
      </c>
      <c r="X44" s="46" t="str">
        <f t="shared" ref="X44" si="151">IF(X42&gt;X43,"1","0")</f>
        <v>1</v>
      </c>
      <c r="Y44" s="46" t="str">
        <f t="shared" ref="Y44" si="152">IF(Y42&gt;Y43,"1","0")</f>
        <v>0</v>
      </c>
      <c r="Z44" s="46" t="str">
        <f t="shared" ref="Z44" si="153">IF(Z42&gt;Z43,"1","0")</f>
        <v>0</v>
      </c>
      <c r="AA44" s="46" t="str">
        <f t="shared" ref="AA44" si="154">IF(AA42&gt;AA43,"1","0")</f>
        <v>0</v>
      </c>
      <c r="AB44" s="46" t="str">
        <f t="shared" ref="AB44" si="155">IF(AB42&gt;AB43,"1","0")</f>
        <v>0</v>
      </c>
      <c r="AC44" s="46" t="str">
        <f t="shared" ref="AC44" si="156">IF(AC42&gt;AC43,"1","0")</f>
        <v>0</v>
      </c>
      <c r="AD44" s="46" t="str">
        <f t="shared" ref="AD44" si="157">IF(AD42&gt;AD43,"1","0")</f>
        <v>0</v>
      </c>
      <c r="AE44" s="46" t="str">
        <f t="shared" ref="AE44" si="158">IF(AE42&gt;AE43,"1","0")</f>
        <v>0</v>
      </c>
      <c r="AF44" s="46" t="str">
        <f t="shared" ref="AF44" si="159">IF(AF42&gt;AF43,"1","0")</f>
        <v>0</v>
      </c>
      <c r="AG44" s="46" t="str">
        <f t="shared" ref="AG44" si="160">IF(AG42&gt;AG43,"1","0")</f>
        <v>1</v>
      </c>
      <c r="AH44" s="46" t="str">
        <f t="shared" ref="AH44" si="161">IF(AH42&gt;AH43,"1","0")</f>
        <v>1</v>
      </c>
      <c r="AI44" s="46" t="str">
        <f t="shared" ref="AI44" si="162">IF(AI42&gt;AI43,"1","0")</f>
        <v>1</v>
      </c>
      <c r="AJ44" s="46" t="str">
        <f t="shared" ref="AJ44" si="163">IF(AJ42&gt;AJ43,"1","0")</f>
        <v>1</v>
      </c>
      <c r="AK44" s="46" t="str">
        <f t="shared" ref="AK44" si="164">IF(AK42&gt;AK43,"1","0")</f>
        <v>0</v>
      </c>
      <c r="AL44" s="46" t="str">
        <f t="shared" ref="AL44" si="165">IF(AL42&gt;AL43,"1","0")</f>
        <v>1</v>
      </c>
      <c r="AM44" s="46" t="str">
        <f t="shared" ref="AM44" si="166">IF(AM42&gt;AM43,"1","0")</f>
        <v>1</v>
      </c>
      <c r="AN44" s="46" t="str">
        <f t="shared" ref="AN44" si="167">IF(AN42&gt;AN43,"1","0")</f>
        <v>1</v>
      </c>
      <c r="AO44" s="46" t="str">
        <f t="shared" ref="AO44" si="168">IF(AO42&gt;AO43,"1","0")</f>
        <v>1</v>
      </c>
      <c r="AP44" s="46" t="str">
        <f t="shared" ref="AP44" si="169">IF(AP42&gt;AP43,"1","0")</f>
        <v>1</v>
      </c>
      <c r="AQ44" s="46" t="str">
        <f t="shared" ref="AQ44" si="170">IF(AQ42&gt;AQ43,"1","0")</f>
        <v>1</v>
      </c>
      <c r="AR44" s="46" t="str">
        <f t="shared" ref="AR44" si="171">IF(AR42&gt;AR43,"1","0")</f>
        <v>1</v>
      </c>
      <c r="AS44" s="46" t="str">
        <f t="shared" ref="AS44" si="172">IF(AS42&gt;AS43,"1","0")</f>
        <v>0</v>
      </c>
      <c r="AT44" s="46" t="str">
        <f t="shared" ref="AT44" si="173">IF(AT42&gt;AT43,"1","0")</f>
        <v>0</v>
      </c>
      <c r="AU44" s="46" t="str">
        <f t="shared" ref="AU44" si="174">IF(AU42&gt;AU43,"1","0")</f>
        <v>0</v>
      </c>
      <c r="AV44" s="46" t="str">
        <f t="shared" ref="AV44" si="175">IF(AV42&gt;AV43,"1","0")</f>
        <v>0</v>
      </c>
      <c r="AW44" s="46" t="str">
        <f t="shared" ref="AW44" si="176">IF(AW42&gt;AW43,"1","0")</f>
        <v>0</v>
      </c>
      <c r="AX44" s="46" t="str">
        <f t="shared" ref="AX44" si="177">IF(AX42&gt;AX43,"1","0")</f>
        <v>0</v>
      </c>
      <c r="AY44" s="46" t="str">
        <f t="shared" ref="AY44" si="178">IF(AY42&gt;AY43,"1","0")</f>
        <v>0</v>
      </c>
      <c r="AZ44" s="46" t="str">
        <f t="shared" ref="AZ44" si="179">IF(AZ42&gt;AZ43,"1","0")</f>
        <v>0</v>
      </c>
      <c r="BA44" s="46" t="str">
        <f t="shared" ref="BA44" si="180">IF(BA42&gt;BA43,"1","0")</f>
        <v>0</v>
      </c>
      <c r="BB44" s="46" t="str">
        <f t="shared" ref="BB44" si="181">IF(BB42&gt;BB43,"1","0")</f>
        <v>1</v>
      </c>
      <c r="BC44" s="46" t="str">
        <f t="shared" ref="BC44" si="182">IF(BC42&gt;BC43,"1","0")</f>
        <v>1</v>
      </c>
      <c r="BD44" s="46" t="str">
        <f t="shared" ref="BD44" si="183">IF(BD42&gt;BD43,"1","0")</f>
        <v>1</v>
      </c>
      <c r="BE44" s="46" t="str">
        <f t="shared" ref="BE44" si="184">IF(BE42&gt;BE43,"1","0")</f>
        <v>1</v>
      </c>
      <c r="BF44" s="46" t="str">
        <f t="shared" ref="BF44" si="185">IF(BF42&gt;BF43,"1","0")</f>
        <v>1</v>
      </c>
      <c r="BG44" s="46" t="str">
        <f t="shared" ref="BG44" si="186">IF(BG42&gt;BG43,"1","0")</f>
        <v>1</v>
      </c>
      <c r="BH44" s="46" t="str">
        <f t="shared" ref="BH44" si="187">IF(BH42&gt;BH43,"1","0")</f>
        <v>1</v>
      </c>
      <c r="BI44" s="46" t="str">
        <f t="shared" ref="BI44" si="188">IF(BI42&gt;BI43,"1","0")</f>
        <v>1</v>
      </c>
      <c r="BJ44" s="46" t="str">
        <f t="shared" ref="BJ44" si="189">IF(BJ42&gt;BJ43,"1","0")</f>
        <v>1</v>
      </c>
      <c r="BK44" s="46" t="str">
        <f t="shared" ref="BK44" si="190">IF(BK42&gt;BK43,"1","0")</f>
        <v>1</v>
      </c>
      <c r="BL44" s="46" t="str">
        <f t="shared" ref="BL44" si="191">IF(BL42&gt;BL43,"1","0")</f>
        <v>1</v>
      </c>
      <c r="BM44" s="46" t="str">
        <f t="shared" ref="BM44" si="192">IF(BM42&gt;BM43,"1","0")</f>
        <v>1</v>
      </c>
      <c r="BN44" s="46" t="str">
        <f t="shared" ref="BN44" si="193">IF(BN42&gt;BN43,"1","0")</f>
        <v>1</v>
      </c>
      <c r="BO44" s="46" t="str">
        <f t="shared" ref="BO44" si="194">IF(BO42&gt;BO43,"1","0")</f>
        <v>1</v>
      </c>
      <c r="BP44" s="46" t="str">
        <f t="shared" ref="BP44" si="195">IF(BP42&gt;BP43,"1","0")</f>
        <v>0</v>
      </c>
      <c r="BQ44" s="46" t="str">
        <f t="shared" ref="BQ44" si="196">IF(BQ42&gt;BQ43,"1","0")</f>
        <v>0</v>
      </c>
      <c r="BR44" s="46" t="str">
        <f t="shared" ref="BR44" si="197">IF(BR42&gt;BR43,"1","0")</f>
        <v>0</v>
      </c>
      <c r="BS44" s="46" t="str">
        <f t="shared" ref="BS44" si="198">IF(BS42&gt;BS43,"1","0")</f>
        <v>0</v>
      </c>
      <c r="BT44" s="46" t="str">
        <f t="shared" ref="BT44" si="199">IF(BT42&gt;BT43,"1","0")</f>
        <v>0</v>
      </c>
      <c r="BU44" s="46" t="str">
        <f t="shared" ref="BU44" si="200">IF(BU42&gt;BU43,"1","0")</f>
        <v>0</v>
      </c>
      <c r="BV44" s="46" t="str">
        <f t="shared" ref="BV44" si="201">IF(BV42&gt;BV43,"1","0")</f>
        <v>1</v>
      </c>
      <c r="BW44" s="46" t="str">
        <f t="shared" ref="BW44" si="202">IF(BW42&gt;BW43,"1","0")</f>
        <v>1</v>
      </c>
      <c r="BX44" s="46" t="str">
        <f t="shared" ref="BX44" si="203">IF(BX42&gt;BX43,"1","0")</f>
        <v>1</v>
      </c>
      <c r="BY44" s="46" t="str">
        <f t="shared" ref="BY44" si="204">IF(BY42&gt;BY43,"1","0")</f>
        <v>0</v>
      </c>
      <c r="BZ44" s="46" t="str">
        <f t="shared" ref="BZ44" si="205">IF(BZ42&gt;BZ43,"1","0")</f>
        <v>1</v>
      </c>
      <c r="CA44" s="46" t="str">
        <f t="shared" ref="CA44" si="206">IF(CA42&gt;CA43,"1","0")</f>
        <v>1</v>
      </c>
      <c r="CB44" s="46" t="str">
        <f t="shared" ref="CB44" si="207">IF(CB42&gt;CB43,"1","0")</f>
        <v>0</v>
      </c>
      <c r="CC44" s="46" t="str">
        <f t="shared" ref="CC44" si="208">IF(CC42&gt;CC43,"1","0")</f>
        <v>1</v>
      </c>
      <c r="CD44" s="46" t="str">
        <f t="shared" ref="CD44" si="209">IF(CD42&gt;CD43,"1","0")</f>
        <v>1</v>
      </c>
      <c r="CE44" s="46" t="str">
        <f t="shared" ref="CE44" si="210">IF(CE42&gt;CE43,"1","0")</f>
        <v>0</v>
      </c>
      <c r="CF44" s="46" t="str">
        <f t="shared" ref="CF44" si="211">IF(CF42&gt;CF43,"1","0")</f>
        <v>1</v>
      </c>
      <c r="CG44" s="46" t="str">
        <f t="shared" ref="CG44" si="212">IF(CG42&gt;CG43,"1","0")</f>
        <v>1</v>
      </c>
      <c r="CH44" s="46" t="str">
        <f t="shared" ref="CH44" si="213">IF(CH42&gt;CH43,"1","0")</f>
        <v>0</v>
      </c>
      <c r="CI44" s="46" t="str">
        <f t="shared" ref="CI44" si="214">IF(CI42&gt;CI43,"1","0")</f>
        <v>0</v>
      </c>
      <c r="CJ44" s="46" t="str">
        <f t="shared" ref="CJ44" si="215">IF(CJ42&gt;CJ43,"1","0")</f>
        <v>0</v>
      </c>
      <c r="CK44" s="46" t="str">
        <f t="shared" ref="CK44" si="216">IF(CK42&gt;CK43,"1","0")</f>
        <v>0</v>
      </c>
      <c r="CL44" s="46" t="str">
        <f t="shared" ref="CL44" si="217">IF(CL42&gt;CL43,"1","0")</f>
        <v>0</v>
      </c>
      <c r="CM44" s="46" t="str">
        <f t="shared" ref="CM44" si="218">IF(CM42&gt;CM43,"1","0")</f>
        <v>0</v>
      </c>
      <c r="CN44" s="46" t="str">
        <f t="shared" ref="CN44" si="219">IF(CN42&gt;CN43,"1","0")</f>
        <v>0</v>
      </c>
      <c r="CO44" s="46" t="str">
        <f t="shared" ref="CO44" si="220">IF(CO42&gt;CO43,"1","0")</f>
        <v>0</v>
      </c>
      <c r="CP44" s="46" t="str">
        <f t="shared" ref="CP44" si="221">IF(CP42&gt;CP43,"1","0")</f>
        <v>0</v>
      </c>
      <c r="CQ44" s="46" t="str">
        <f t="shared" ref="CQ44" si="222">IF(CQ42&gt;CQ43,"1","0")</f>
        <v>1</v>
      </c>
      <c r="CR44" s="46" t="str">
        <f t="shared" ref="CR44" si="223">IF(CR42&gt;CR43,"1","0")</f>
        <v>1</v>
      </c>
      <c r="CS44" s="46" t="str">
        <f t="shared" ref="CS44" si="224">IF(CS42&gt;CS43,"1","0")</f>
        <v>1</v>
      </c>
      <c r="CT44" s="169"/>
      <c r="CV44" s="6"/>
      <c r="CW44" s="6"/>
      <c r="CX44" s="6"/>
    </row>
    <row r="45" spans="1:102" s="15" customFormat="1" x14ac:dyDescent="0.25">
      <c r="A45" s="19"/>
      <c r="B45" s="169"/>
      <c r="C45" s="16" t="s">
        <v>163</v>
      </c>
      <c r="D45" s="16"/>
      <c r="E45" s="46" t="str">
        <f>IF(E42&lt;E43,"1","0")</f>
        <v>0</v>
      </c>
      <c r="F45" s="46" t="str">
        <f t="shared" ref="F45:BQ45" si="225">IF(F42&lt;F43,"1","0")</f>
        <v>0</v>
      </c>
      <c r="G45" s="46" t="str">
        <f t="shared" si="225"/>
        <v>0</v>
      </c>
      <c r="H45" s="46" t="str">
        <f t="shared" si="225"/>
        <v>0</v>
      </c>
      <c r="I45" s="46" t="str">
        <f t="shared" si="225"/>
        <v>0</v>
      </c>
      <c r="J45" s="46" t="str">
        <f t="shared" si="225"/>
        <v>0</v>
      </c>
      <c r="K45" s="46" t="str">
        <f t="shared" si="225"/>
        <v>0</v>
      </c>
      <c r="L45" s="46" t="str">
        <f t="shared" si="225"/>
        <v>0</v>
      </c>
      <c r="M45" s="46" t="str">
        <f t="shared" si="225"/>
        <v>0</v>
      </c>
      <c r="N45" s="46" t="str">
        <f t="shared" si="225"/>
        <v>1</v>
      </c>
      <c r="O45" s="46" t="str">
        <f t="shared" si="225"/>
        <v>0</v>
      </c>
      <c r="P45" s="46" t="str">
        <f t="shared" si="225"/>
        <v>0</v>
      </c>
      <c r="Q45" s="46" t="str">
        <f t="shared" si="225"/>
        <v>0</v>
      </c>
      <c r="R45" s="46" t="str">
        <f t="shared" si="225"/>
        <v>0</v>
      </c>
      <c r="S45" s="46" t="str">
        <f t="shared" si="225"/>
        <v>0</v>
      </c>
      <c r="T45" s="46" t="str">
        <f t="shared" si="225"/>
        <v>0</v>
      </c>
      <c r="U45" s="46" t="str">
        <f t="shared" si="225"/>
        <v>0</v>
      </c>
      <c r="V45" s="46" t="str">
        <f t="shared" si="225"/>
        <v>0</v>
      </c>
      <c r="W45" s="46" t="str">
        <f t="shared" si="225"/>
        <v>0</v>
      </c>
      <c r="X45" s="46" t="str">
        <f t="shared" si="225"/>
        <v>0</v>
      </c>
      <c r="Y45" s="46" t="str">
        <f t="shared" si="225"/>
        <v>0</v>
      </c>
      <c r="Z45" s="46" t="str">
        <f t="shared" si="225"/>
        <v>0</v>
      </c>
      <c r="AA45" s="46" t="str">
        <f t="shared" si="225"/>
        <v>0</v>
      </c>
      <c r="AB45" s="46" t="str">
        <f t="shared" si="225"/>
        <v>0</v>
      </c>
      <c r="AC45" s="46" t="str">
        <f t="shared" si="225"/>
        <v>0</v>
      </c>
      <c r="AD45" s="46" t="str">
        <f t="shared" si="225"/>
        <v>0</v>
      </c>
      <c r="AE45" s="46" t="str">
        <f t="shared" si="225"/>
        <v>0</v>
      </c>
      <c r="AF45" s="46" t="str">
        <f t="shared" si="225"/>
        <v>0</v>
      </c>
      <c r="AG45" s="46" t="str">
        <f t="shared" si="225"/>
        <v>0</v>
      </c>
      <c r="AH45" s="46" t="str">
        <f t="shared" si="225"/>
        <v>0</v>
      </c>
      <c r="AI45" s="46" t="str">
        <f t="shared" si="225"/>
        <v>0</v>
      </c>
      <c r="AJ45" s="46" t="str">
        <f t="shared" si="225"/>
        <v>0</v>
      </c>
      <c r="AK45" s="46" t="str">
        <f t="shared" si="225"/>
        <v>1</v>
      </c>
      <c r="AL45" s="46" t="str">
        <f t="shared" si="225"/>
        <v>0</v>
      </c>
      <c r="AM45" s="46" t="str">
        <f t="shared" si="225"/>
        <v>0</v>
      </c>
      <c r="AN45" s="46" t="str">
        <f t="shared" si="225"/>
        <v>0</v>
      </c>
      <c r="AO45" s="46" t="str">
        <f t="shared" si="225"/>
        <v>0</v>
      </c>
      <c r="AP45" s="46" t="str">
        <f t="shared" si="225"/>
        <v>0</v>
      </c>
      <c r="AQ45" s="46" t="str">
        <f t="shared" si="225"/>
        <v>0</v>
      </c>
      <c r="AR45" s="46" t="str">
        <f t="shared" si="225"/>
        <v>0</v>
      </c>
      <c r="AS45" s="46" t="str">
        <f t="shared" si="225"/>
        <v>0</v>
      </c>
      <c r="AT45" s="46" t="str">
        <f t="shared" si="225"/>
        <v>0</v>
      </c>
      <c r="AU45" s="46" t="str">
        <f t="shared" si="225"/>
        <v>0</v>
      </c>
      <c r="AV45" s="46" t="str">
        <f t="shared" si="225"/>
        <v>0</v>
      </c>
      <c r="AW45" s="46" t="str">
        <f t="shared" si="225"/>
        <v>0</v>
      </c>
      <c r="AX45" s="46" t="str">
        <f t="shared" si="225"/>
        <v>0</v>
      </c>
      <c r="AY45" s="46" t="str">
        <f t="shared" si="225"/>
        <v>0</v>
      </c>
      <c r="AZ45" s="46" t="str">
        <f t="shared" si="225"/>
        <v>0</v>
      </c>
      <c r="BA45" s="46" t="str">
        <f t="shared" si="225"/>
        <v>0</v>
      </c>
      <c r="BB45" s="46" t="str">
        <f t="shared" si="225"/>
        <v>0</v>
      </c>
      <c r="BC45" s="46" t="str">
        <f t="shared" si="225"/>
        <v>0</v>
      </c>
      <c r="BD45" s="46" t="str">
        <f t="shared" si="225"/>
        <v>0</v>
      </c>
      <c r="BE45" s="46" t="str">
        <f t="shared" si="225"/>
        <v>0</v>
      </c>
      <c r="BF45" s="46" t="str">
        <f t="shared" si="225"/>
        <v>0</v>
      </c>
      <c r="BG45" s="46" t="str">
        <f t="shared" si="225"/>
        <v>0</v>
      </c>
      <c r="BH45" s="46" t="str">
        <f t="shared" si="225"/>
        <v>0</v>
      </c>
      <c r="BI45" s="46" t="str">
        <f t="shared" si="225"/>
        <v>0</v>
      </c>
      <c r="BJ45" s="46" t="str">
        <f t="shared" si="225"/>
        <v>0</v>
      </c>
      <c r="BK45" s="46" t="str">
        <f t="shared" si="225"/>
        <v>0</v>
      </c>
      <c r="BL45" s="46" t="str">
        <f t="shared" si="225"/>
        <v>0</v>
      </c>
      <c r="BM45" s="46" t="str">
        <f t="shared" si="225"/>
        <v>0</v>
      </c>
      <c r="BN45" s="46" t="str">
        <f t="shared" si="225"/>
        <v>0</v>
      </c>
      <c r="BO45" s="46" t="str">
        <f t="shared" si="225"/>
        <v>0</v>
      </c>
      <c r="BP45" s="46" t="str">
        <f t="shared" si="225"/>
        <v>0</v>
      </c>
      <c r="BQ45" s="46" t="str">
        <f t="shared" si="225"/>
        <v>0</v>
      </c>
      <c r="BR45" s="46" t="str">
        <f t="shared" ref="BR45:CS45" si="226">IF(BR42&lt;BR43,"1","0")</f>
        <v>0</v>
      </c>
      <c r="BS45" s="46" t="str">
        <f t="shared" si="226"/>
        <v>0</v>
      </c>
      <c r="BT45" s="46" t="str">
        <f t="shared" si="226"/>
        <v>0</v>
      </c>
      <c r="BU45" s="46" t="str">
        <f t="shared" si="226"/>
        <v>0</v>
      </c>
      <c r="BV45" s="46" t="str">
        <f t="shared" si="226"/>
        <v>0</v>
      </c>
      <c r="BW45" s="46" t="str">
        <f t="shared" si="226"/>
        <v>0</v>
      </c>
      <c r="BX45" s="46" t="str">
        <f t="shared" si="226"/>
        <v>0</v>
      </c>
      <c r="BY45" s="46" t="str">
        <f t="shared" si="226"/>
        <v>1</v>
      </c>
      <c r="BZ45" s="46" t="str">
        <f t="shared" si="226"/>
        <v>0</v>
      </c>
      <c r="CA45" s="46" t="str">
        <f t="shared" si="226"/>
        <v>0</v>
      </c>
      <c r="CB45" s="46" t="str">
        <f t="shared" si="226"/>
        <v>0</v>
      </c>
      <c r="CC45" s="46" t="str">
        <f t="shared" si="226"/>
        <v>0</v>
      </c>
      <c r="CD45" s="46" t="str">
        <f t="shared" si="226"/>
        <v>0</v>
      </c>
      <c r="CE45" s="46" t="str">
        <f t="shared" si="226"/>
        <v>0</v>
      </c>
      <c r="CF45" s="46" t="str">
        <f t="shared" si="226"/>
        <v>0</v>
      </c>
      <c r="CG45" s="46" t="str">
        <f t="shared" si="226"/>
        <v>0</v>
      </c>
      <c r="CH45" s="46" t="str">
        <f t="shared" si="226"/>
        <v>0</v>
      </c>
      <c r="CI45" s="46" t="str">
        <f t="shared" si="226"/>
        <v>0</v>
      </c>
      <c r="CJ45" s="46" t="str">
        <f t="shared" si="226"/>
        <v>0</v>
      </c>
      <c r="CK45" s="46" t="str">
        <f t="shared" si="226"/>
        <v>0</v>
      </c>
      <c r="CL45" s="46" t="str">
        <f t="shared" si="226"/>
        <v>0</v>
      </c>
      <c r="CM45" s="46" t="str">
        <f t="shared" si="226"/>
        <v>0</v>
      </c>
      <c r="CN45" s="46" t="str">
        <f t="shared" si="226"/>
        <v>0</v>
      </c>
      <c r="CO45" s="46" t="str">
        <f t="shared" si="226"/>
        <v>0</v>
      </c>
      <c r="CP45" s="46" t="str">
        <f t="shared" si="226"/>
        <v>0</v>
      </c>
      <c r="CQ45" s="46" t="str">
        <f t="shared" si="226"/>
        <v>0</v>
      </c>
      <c r="CR45" s="46" t="str">
        <f t="shared" si="226"/>
        <v>0</v>
      </c>
      <c r="CS45" s="46" t="str">
        <f t="shared" si="226"/>
        <v>0</v>
      </c>
      <c r="CT45" s="169"/>
      <c r="CV45" s="8"/>
      <c r="CW45" s="8"/>
      <c r="CX45" s="8"/>
    </row>
    <row r="46" spans="1:102" s="15" customFormat="1" x14ac:dyDescent="0.25">
      <c r="A46" s="19"/>
      <c r="B46" s="169"/>
      <c r="C46" s="4" t="s">
        <v>164</v>
      </c>
      <c r="D46" s="16"/>
      <c r="E46" s="46" t="str">
        <f>IF(E42=E43,"1","0")</f>
        <v>1</v>
      </c>
      <c r="F46" s="46" t="str">
        <f t="shared" ref="F46:BQ46" si="227">IF(F42=F43,"1","0")</f>
        <v>1</v>
      </c>
      <c r="G46" s="46" t="str">
        <f t="shared" si="227"/>
        <v>1</v>
      </c>
      <c r="H46" s="46" t="str">
        <f t="shared" si="227"/>
        <v>1</v>
      </c>
      <c r="I46" s="46" t="str">
        <f t="shared" si="227"/>
        <v>1</v>
      </c>
      <c r="J46" s="46" t="str">
        <f t="shared" si="227"/>
        <v>1</v>
      </c>
      <c r="K46" s="46" t="str">
        <f t="shared" si="227"/>
        <v>0</v>
      </c>
      <c r="L46" s="46" t="str">
        <f t="shared" si="227"/>
        <v>0</v>
      </c>
      <c r="M46" s="46" t="str">
        <f t="shared" si="227"/>
        <v>0</v>
      </c>
      <c r="N46" s="46" t="str">
        <f t="shared" si="227"/>
        <v>0</v>
      </c>
      <c r="O46" s="46" t="str">
        <f t="shared" si="227"/>
        <v>0</v>
      </c>
      <c r="P46" s="46" t="str">
        <f t="shared" si="227"/>
        <v>0</v>
      </c>
      <c r="Q46" s="46" t="str">
        <f t="shared" si="227"/>
        <v>0</v>
      </c>
      <c r="R46" s="46" t="str">
        <f t="shared" si="227"/>
        <v>0</v>
      </c>
      <c r="S46" s="46" t="str">
        <f t="shared" si="227"/>
        <v>0</v>
      </c>
      <c r="T46" s="46" t="str">
        <f t="shared" si="227"/>
        <v>0</v>
      </c>
      <c r="U46" s="46" t="str">
        <f t="shared" si="227"/>
        <v>0</v>
      </c>
      <c r="V46" s="46" t="str">
        <f t="shared" si="227"/>
        <v>0</v>
      </c>
      <c r="W46" s="46" t="str">
        <f t="shared" si="227"/>
        <v>1</v>
      </c>
      <c r="X46" s="46" t="str">
        <f t="shared" si="227"/>
        <v>0</v>
      </c>
      <c r="Y46" s="46" t="str">
        <f t="shared" si="227"/>
        <v>1</v>
      </c>
      <c r="Z46" s="46" t="str">
        <f t="shared" si="227"/>
        <v>1</v>
      </c>
      <c r="AA46" s="46" t="str">
        <f t="shared" si="227"/>
        <v>1</v>
      </c>
      <c r="AB46" s="46" t="str">
        <f t="shared" si="227"/>
        <v>1</v>
      </c>
      <c r="AC46" s="46" t="str">
        <f t="shared" si="227"/>
        <v>1</v>
      </c>
      <c r="AD46" s="46" t="str">
        <f t="shared" si="227"/>
        <v>1</v>
      </c>
      <c r="AE46" s="46" t="str">
        <f t="shared" si="227"/>
        <v>1</v>
      </c>
      <c r="AF46" s="46" t="str">
        <f t="shared" si="227"/>
        <v>1</v>
      </c>
      <c r="AG46" s="46" t="str">
        <f t="shared" si="227"/>
        <v>0</v>
      </c>
      <c r="AH46" s="46" t="str">
        <f t="shared" si="227"/>
        <v>0</v>
      </c>
      <c r="AI46" s="46" t="str">
        <f t="shared" si="227"/>
        <v>0</v>
      </c>
      <c r="AJ46" s="46" t="str">
        <f t="shared" si="227"/>
        <v>0</v>
      </c>
      <c r="AK46" s="46" t="str">
        <f t="shared" si="227"/>
        <v>0</v>
      </c>
      <c r="AL46" s="46" t="str">
        <f t="shared" si="227"/>
        <v>0</v>
      </c>
      <c r="AM46" s="46" t="str">
        <f t="shared" si="227"/>
        <v>0</v>
      </c>
      <c r="AN46" s="46" t="str">
        <f t="shared" si="227"/>
        <v>0</v>
      </c>
      <c r="AO46" s="46" t="str">
        <f t="shared" si="227"/>
        <v>0</v>
      </c>
      <c r="AP46" s="46" t="str">
        <f t="shared" si="227"/>
        <v>0</v>
      </c>
      <c r="AQ46" s="46" t="str">
        <f t="shared" si="227"/>
        <v>0</v>
      </c>
      <c r="AR46" s="46" t="str">
        <f t="shared" si="227"/>
        <v>0</v>
      </c>
      <c r="AS46" s="46" t="str">
        <f t="shared" si="227"/>
        <v>1</v>
      </c>
      <c r="AT46" s="46" t="str">
        <f t="shared" si="227"/>
        <v>1</v>
      </c>
      <c r="AU46" s="46" t="str">
        <f t="shared" si="227"/>
        <v>1</v>
      </c>
      <c r="AV46" s="46" t="str">
        <f t="shared" si="227"/>
        <v>1</v>
      </c>
      <c r="AW46" s="46" t="str">
        <f t="shared" si="227"/>
        <v>1</v>
      </c>
      <c r="AX46" s="46" t="str">
        <f t="shared" si="227"/>
        <v>1</v>
      </c>
      <c r="AY46" s="46" t="str">
        <f t="shared" si="227"/>
        <v>1</v>
      </c>
      <c r="AZ46" s="46" t="str">
        <f t="shared" si="227"/>
        <v>1</v>
      </c>
      <c r="BA46" s="46" t="str">
        <f t="shared" si="227"/>
        <v>1</v>
      </c>
      <c r="BB46" s="46" t="str">
        <f t="shared" si="227"/>
        <v>0</v>
      </c>
      <c r="BC46" s="46" t="str">
        <f t="shared" si="227"/>
        <v>0</v>
      </c>
      <c r="BD46" s="46" t="str">
        <f t="shared" si="227"/>
        <v>0</v>
      </c>
      <c r="BE46" s="46" t="str">
        <f t="shared" si="227"/>
        <v>0</v>
      </c>
      <c r="BF46" s="46" t="str">
        <f t="shared" si="227"/>
        <v>0</v>
      </c>
      <c r="BG46" s="46" t="str">
        <f t="shared" si="227"/>
        <v>0</v>
      </c>
      <c r="BH46" s="46" t="str">
        <f t="shared" si="227"/>
        <v>0</v>
      </c>
      <c r="BI46" s="46" t="str">
        <f t="shared" si="227"/>
        <v>0</v>
      </c>
      <c r="BJ46" s="46" t="str">
        <f t="shared" si="227"/>
        <v>0</v>
      </c>
      <c r="BK46" s="46" t="str">
        <f t="shared" si="227"/>
        <v>0</v>
      </c>
      <c r="BL46" s="46" t="str">
        <f t="shared" si="227"/>
        <v>0</v>
      </c>
      <c r="BM46" s="46" t="str">
        <f t="shared" si="227"/>
        <v>0</v>
      </c>
      <c r="BN46" s="46" t="str">
        <f t="shared" si="227"/>
        <v>0</v>
      </c>
      <c r="BO46" s="46" t="str">
        <f t="shared" si="227"/>
        <v>0</v>
      </c>
      <c r="BP46" s="46" t="str">
        <f t="shared" si="227"/>
        <v>1</v>
      </c>
      <c r="BQ46" s="46" t="str">
        <f t="shared" si="227"/>
        <v>1</v>
      </c>
      <c r="BR46" s="46" t="str">
        <f t="shared" ref="BR46:CS46" si="228">IF(BR42=BR43,"1","0")</f>
        <v>1</v>
      </c>
      <c r="BS46" s="46" t="str">
        <f t="shared" si="228"/>
        <v>1</v>
      </c>
      <c r="BT46" s="46" t="str">
        <f t="shared" si="228"/>
        <v>1</v>
      </c>
      <c r="BU46" s="46" t="str">
        <f t="shared" si="228"/>
        <v>1</v>
      </c>
      <c r="BV46" s="46" t="str">
        <f t="shared" si="228"/>
        <v>0</v>
      </c>
      <c r="BW46" s="46" t="str">
        <f t="shared" si="228"/>
        <v>0</v>
      </c>
      <c r="BX46" s="46" t="str">
        <f t="shared" si="228"/>
        <v>0</v>
      </c>
      <c r="BY46" s="46" t="str">
        <f t="shared" si="228"/>
        <v>0</v>
      </c>
      <c r="BZ46" s="46" t="str">
        <f t="shared" si="228"/>
        <v>0</v>
      </c>
      <c r="CA46" s="46" t="str">
        <f t="shared" si="228"/>
        <v>0</v>
      </c>
      <c r="CB46" s="46" t="str">
        <f t="shared" si="228"/>
        <v>1</v>
      </c>
      <c r="CC46" s="46" t="str">
        <f t="shared" si="228"/>
        <v>0</v>
      </c>
      <c r="CD46" s="46" t="str">
        <f t="shared" si="228"/>
        <v>0</v>
      </c>
      <c r="CE46" s="46" t="str">
        <f t="shared" si="228"/>
        <v>1</v>
      </c>
      <c r="CF46" s="46" t="str">
        <f t="shared" si="228"/>
        <v>0</v>
      </c>
      <c r="CG46" s="46" t="str">
        <f t="shared" si="228"/>
        <v>0</v>
      </c>
      <c r="CH46" s="46" t="str">
        <f t="shared" si="228"/>
        <v>1</v>
      </c>
      <c r="CI46" s="46" t="str">
        <f t="shared" si="228"/>
        <v>1</v>
      </c>
      <c r="CJ46" s="46" t="str">
        <f t="shared" si="228"/>
        <v>1</v>
      </c>
      <c r="CK46" s="46" t="str">
        <f t="shared" si="228"/>
        <v>1</v>
      </c>
      <c r="CL46" s="46" t="str">
        <f t="shared" si="228"/>
        <v>1</v>
      </c>
      <c r="CM46" s="46" t="str">
        <f t="shared" si="228"/>
        <v>1</v>
      </c>
      <c r="CN46" s="46" t="str">
        <f t="shared" si="228"/>
        <v>1</v>
      </c>
      <c r="CO46" s="46" t="str">
        <f t="shared" si="228"/>
        <v>1</v>
      </c>
      <c r="CP46" s="46" t="str">
        <f t="shared" si="228"/>
        <v>1</v>
      </c>
      <c r="CQ46" s="46" t="str">
        <f t="shared" si="228"/>
        <v>0</v>
      </c>
      <c r="CR46" s="46" t="str">
        <f t="shared" si="228"/>
        <v>0</v>
      </c>
      <c r="CS46" s="46" t="str">
        <f t="shared" si="228"/>
        <v>0</v>
      </c>
      <c r="CT46" s="169"/>
      <c r="CV46" s="8"/>
      <c r="CW46" s="8"/>
      <c r="CX46" s="8"/>
    </row>
    <row r="47" spans="1:102" s="15" customFormat="1" x14ac:dyDescent="0.25">
      <c r="A47" s="19"/>
      <c r="B47" s="169"/>
      <c r="C47" s="16" t="s">
        <v>167</v>
      </c>
      <c r="D47" s="16"/>
      <c r="E47" s="46" t="str">
        <f>IF((E42+E43)&lt;&gt;0,"1","0")</f>
        <v>0</v>
      </c>
      <c r="F47" s="46" t="str">
        <f t="shared" ref="F47:BQ47" si="229">IF((F42+F43)&lt;&gt;0,"1","0")</f>
        <v>0</v>
      </c>
      <c r="G47" s="46" t="str">
        <f t="shared" si="229"/>
        <v>0</v>
      </c>
      <c r="H47" s="46" t="str">
        <f t="shared" si="229"/>
        <v>0</v>
      </c>
      <c r="I47" s="46" t="str">
        <f t="shared" si="229"/>
        <v>0</v>
      </c>
      <c r="J47" s="46" t="str">
        <f t="shared" si="229"/>
        <v>0</v>
      </c>
      <c r="K47" s="46" t="str">
        <f t="shared" si="229"/>
        <v>1</v>
      </c>
      <c r="L47" s="46" t="str">
        <f t="shared" si="229"/>
        <v>1</v>
      </c>
      <c r="M47" s="46" t="str">
        <f t="shared" si="229"/>
        <v>1</v>
      </c>
      <c r="N47" s="46" t="str">
        <f t="shared" si="229"/>
        <v>1</v>
      </c>
      <c r="O47" s="46" t="str">
        <f t="shared" si="229"/>
        <v>1</v>
      </c>
      <c r="P47" s="46" t="str">
        <f t="shared" si="229"/>
        <v>1</v>
      </c>
      <c r="Q47" s="46" t="str">
        <f t="shared" si="229"/>
        <v>1</v>
      </c>
      <c r="R47" s="46" t="str">
        <f t="shared" si="229"/>
        <v>1</v>
      </c>
      <c r="S47" s="46" t="str">
        <f t="shared" si="229"/>
        <v>1</v>
      </c>
      <c r="T47" s="46" t="str">
        <f t="shared" si="229"/>
        <v>1</v>
      </c>
      <c r="U47" s="46" t="str">
        <f t="shared" si="229"/>
        <v>1</v>
      </c>
      <c r="V47" s="46" t="str">
        <f t="shared" si="229"/>
        <v>1</v>
      </c>
      <c r="W47" s="46" t="str">
        <f t="shared" si="229"/>
        <v>0</v>
      </c>
      <c r="X47" s="46" t="str">
        <f t="shared" si="229"/>
        <v>1</v>
      </c>
      <c r="Y47" s="46" t="str">
        <f t="shared" si="229"/>
        <v>0</v>
      </c>
      <c r="Z47" s="46" t="str">
        <f t="shared" si="229"/>
        <v>0</v>
      </c>
      <c r="AA47" s="46" t="str">
        <f t="shared" si="229"/>
        <v>0</v>
      </c>
      <c r="AB47" s="46" t="str">
        <f t="shared" si="229"/>
        <v>0</v>
      </c>
      <c r="AC47" s="46" t="str">
        <f t="shared" si="229"/>
        <v>0</v>
      </c>
      <c r="AD47" s="46" t="str">
        <f t="shared" si="229"/>
        <v>0</v>
      </c>
      <c r="AE47" s="46" t="str">
        <f t="shared" si="229"/>
        <v>0</v>
      </c>
      <c r="AF47" s="46" t="str">
        <f t="shared" si="229"/>
        <v>0</v>
      </c>
      <c r="AG47" s="46" t="str">
        <f t="shared" si="229"/>
        <v>1</v>
      </c>
      <c r="AH47" s="46" t="str">
        <f t="shared" si="229"/>
        <v>1</v>
      </c>
      <c r="AI47" s="46" t="str">
        <f t="shared" si="229"/>
        <v>1</v>
      </c>
      <c r="AJ47" s="46" t="str">
        <f t="shared" si="229"/>
        <v>1</v>
      </c>
      <c r="AK47" s="46" t="str">
        <f t="shared" si="229"/>
        <v>1</v>
      </c>
      <c r="AL47" s="46" t="str">
        <f t="shared" si="229"/>
        <v>1</v>
      </c>
      <c r="AM47" s="46" t="str">
        <f t="shared" si="229"/>
        <v>1</v>
      </c>
      <c r="AN47" s="46" t="str">
        <f t="shared" si="229"/>
        <v>1</v>
      </c>
      <c r="AO47" s="46" t="str">
        <f t="shared" si="229"/>
        <v>1</v>
      </c>
      <c r="AP47" s="46" t="str">
        <f t="shared" si="229"/>
        <v>1</v>
      </c>
      <c r="AQ47" s="46" t="str">
        <f t="shared" si="229"/>
        <v>1</v>
      </c>
      <c r="AR47" s="46" t="str">
        <f t="shared" si="229"/>
        <v>1</v>
      </c>
      <c r="AS47" s="46" t="str">
        <f t="shared" si="229"/>
        <v>0</v>
      </c>
      <c r="AT47" s="46" t="str">
        <f t="shared" si="229"/>
        <v>0</v>
      </c>
      <c r="AU47" s="46" t="str">
        <f t="shared" si="229"/>
        <v>0</v>
      </c>
      <c r="AV47" s="46" t="str">
        <f t="shared" si="229"/>
        <v>0</v>
      </c>
      <c r="AW47" s="46" t="str">
        <f t="shared" si="229"/>
        <v>0</v>
      </c>
      <c r="AX47" s="46" t="str">
        <f t="shared" si="229"/>
        <v>0</v>
      </c>
      <c r="AY47" s="46" t="str">
        <f t="shared" si="229"/>
        <v>0</v>
      </c>
      <c r="AZ47" s="46" t="str">
        <f t="shared" si="229"/>
        <v>0</v>
      </c>
      <c r="BA47" s="46" t="str">
        <f t="shared" si="229"/>
        <v>0</v>
      </c>
      <c r="BB47" s="46" t="str">
        <f t="shared" si="229"/>
        <v>1</v>
      </c>
      <c r="BC47" s="46" t="str">
        <f t="shared" si="229"/>
        <v>1</v>
      </c>
      <c r="BD47" s="46" t="str">
        <f t="shared" si="229"/>
        <v>1</v>
      </c>
      <c r="BE47" s="46" t="str">
        <f t="shared" si="229"/>
        <v>1</v>
      </c>
      <c r="BF47" s="46" t="str">
        <f t="shared" si="229"/>
        <v>1</v>
      </c>
      <c r="BG47" s="46" t="str">
        <f t="shared" si="229"/>
        <v>1</v>
      </c>
      <c r="BH47" s="46" t="str">
        <f t="shared" si="229"/>
        <v>1</v>
      </c>
      <c r="BI47" s="46" t="str">
        <f t="shared" si="229"/>
        <v>1</v>
      </c>
      <c r="BJ47" s="46" t="str">
        <f t="shared" si="229"/>
        <v>1</v>
      </c>
      <c r="BK47" s="46" t="str">
        <f t="shared" si="229"/>
        <v>1</v>
      </c>
      <c r="BL47" s="46" t="str">
        <f t="shared" si="229"/>
        <v>1</v>
      </c>
      <c r="BM47" s="46" t="str">
        <f t="shared" si="229"/>
        <v>1</v>
      </c>
      <c r="BN47" s="46" t="str">
        <f t="shared" si="229"/>
        <v>1</v>
      </c>
      <c r="BO47" s="46" t="str">
        <f t="shared" si="229"/>
        <v>1</v>
      </c>
      <c r="BP47" s="46" t="str">
        <f t="shared" si="229"/>
        <v>0</v>
      </c>
      <c r="BQ47" s="46" t="str">
        <f t="shared" si="229"/>
        <v>0</v>
      </c>
      <c r="BR47" s="46" t="str">
        <f t="shared" ref="BR47:CS47" si="230">IF((BR42+BR43)&lt;&gt;0,"1","0")</f>
        <v>0</v>
      </c>
      <c r="BS47" s="46" t="str">
        <f t="shared" si="230"/>
        <v>0</v>
      </c>
      <c r="BT47" s="46" t="str">
        <f t="shared" si="230"/>
        <v>0</v>
      </c>
      <c r="BU47" s="46" t="str">
        <f t="shared" si="230"/>
        <v>0</v>
      </c>
      <c r="BV47" s="46" t="str">
        <f t="shared" si="230"/>
        <v>1</v>
      </c>
      <c r="BW47" s="46" t="str">
        <f t="shared" si="230"/>
        <v>1</v>
      </c>
      <c r="BX47" s="46" t="str">
        <f t="shared" si="230"/>
        <v>1</v>
      </c>
      <c r="BY47" s="46" t="str">
        <f t="shared" si="230"/>
        <v>1</v>
      </c>
      <c r="BZ47" s="46" t="str">
        <f t="shared" si="230"/>
        <v>1</v>
      </c>
      <c r="CA47" s="46" t="str">
        <f t="shared" si="230"/>
        <v>1</v>
      </c>
      <c r="CB47" s="46" t="str">
        <f t="shared" si="230"/>
        <v>0</v>
      </c>
      <c r="CC47" s="46" t="str">
        <f t="shared" si="230"/>
        <v>1</v>
      </c>
      <c r="CD47" s="46" t="str">
        <f t="shared" si="230"/>
        <v>1</v>
      </c>
      <c r="CE47" s="46" t="str">
        <f t="shared" si="230"/>
        <v>0</v>
      </c>
      <c r="CF47" s="46" t="str">
        <f t="shared" si="230"/>
        <v>1</v>
      </c>
      <c r="CG47" s="46" t="str">
        <f t="shared" si="230"/>
        <v>1</v>
      </c>
      <c r="CH47" s="46" t="str">
        <f t="shared" si="230"/>
        <v>0</v>
      </c>
      <c r="CI47" s="46" t="str">
        <f t="shared" si="230"/>
        <v>0</v>
      </c>
      <c r="CJ47" s="46" t="str">
        <f t="shared" si="230"/>
        <v>0</v>
      </c>
      <c r="CK47" s="46" t="str">
        <f t="shared" si="230"/>
        <v>0</v>
      </c>
      <c r="CL47" s="46" t="str">
        <f t="shared" si="230"/>
        <v>0</v>
      </c>
      <c r="CM47" s="46" t="str">
        <f t="shared" si="230"/>
        <v>0</v>
      </c>
      <c r="CN47" s="46" t="str">
        <f t="shared" si="230"/>
        <v>0</v>
      </c>
      <c r="CO47" s="46" t="str">
        <f t="shared" si="230"/>
        <v>0</v>
      </c>
      <c r="CP47" s="46" t="str">
        <f t="shared" si="230"/>
        <v>0</v>
      </c>
      <c r="CQ47" s="46" t="str">
        <f t="shared" si="230"/>
        <v>1</v>
      </c>
      <c r="CR47" s="46" t="str">
        <f t="shared" si="230"/>
        <v>1</v>
      </c>
      <c r="CS47" s="46" t="str">
        <f t="shared" si="230"/>
        <v>1</v>
      </c>
      <c r="CT47" s="169"/>
      <c r="CV47" s="8"/>
      <c r="CW47" s="8"/>
      <c r="CX47" s="8"/>
    </row>
    <row r="48" spans="1:102" s="15" customFormat="1" ht="15.75" customHeight="1" x14ac:dyDescent="0.25">
      <c r="A48" s="19"/>
      <c r="B48" s="241" t="s">
        <v>150</v>
      </c>
      <c r="C48" s="44" t="s">
        <v>162</v>
      </c>
      <c r="D48" s="16"/>
      <c r="E48" s="16">
        <f>E43*E44*$CX$15+((E42-E43)*E44*2*$CX$12-$CX$12*E44)</f>
        <v>0</v>
      </c>
      <c r="F48" s="16">
        <f t="shared" ref="F48:BQ48" si="231">F43*F44*$CX$15+((F42-F43)*F44*2*$CX$12-$CX$12*F44)</f>
        <v>0</v>
      </c>
      <c r="G48" s="16">
        <f t="shared" si="231"/>
        <v>0</v>
      </c>
      <c r="H48" s="16">
        <f t="shared" si="231"/>
        <v>0</v>
      </c>
      <c r="I48" s="16">
        <f t="shared" si="231"/>
        <v>0</v>
      </c>
      <c r="J48" s="16">
        <f t="shared" si="231"/>
        <v>0</v>
      </c>
      <c r="K48" s="16">
        <f t="shared" si="231"/>
        <v>495</v>
      </c>
      <c r="L48" s="16">
        <f t="shared" si="231"/>
        <v>1485</v>
      </c>
      <c r="M48" s="16">
        <f t="shared" si="231"/>
        <v>605</v>
      </c>
      <c r="N48" s="16">
        <f t="shared" si="231"/>
        <v>0</v>
      </c>
      <c r="O48" s="16">
        <f t="shared" si="231"/>
        <v>1815</v>
      </c>
      <c r="P48" s="16">
        <f t="shared" si="231"/>
        <v>1595</v>
      </c>
      <c r="Q48" s="16">
        <f t="shared" si="231"/>
        <v>1045</v>
      </c>
      <c r="R48" s="16">
        <f t="shared" si="231"/>
        <v>2035</v>
      </c>
      <c r="S48" s="16">
        <f t="shared" si="231"/>
        <v>1595</v>
      </c>
      <c r="T48" s="16">
        <f t="shared" si="231"/>
        <v>275</v>
      </c>
      <c r="U48" s="16">
        <f t="shared" si="231"/>
        <v>1815</v>
      </c>
      <c r="V48" s="16">
        <f t="shared" si="231"/>
        <v>1815</v>
      </c>
      <c r="W48" s="16">
        <f t="shared" si="231"/>
        <v>0</v>
      </c>
      <c r="X48" s="16">
        <f t="shared" si="231"/>
        <v>1155</v>
      </c>
      <c r="Y48" s="16">
        <f t="shared" si="231"/>
        <v>0</v>
      </c>
      <c r="Z48" s="16">
        <f t="shared" si="231"/>
        <v>0</v>
      </c>
      <c r="AA48" s="16">
        <f t="shared" si="231"/>
        <v>0</v>
      </c>
      <c r="AB48" s="16">
        <f t="shared" si="231"/>
        <v>0</v>
      </c>
      <c r="AC48" s="16">
        <f t="shared" si="231"/>
        <v>0</v>
      </c>
      <c r="AD48" s="16">
        <f t="shared" si="231"/>
        <v>0</v>
      </c>
      <c r="AE48" s="16">
        <f t="shared" si="231"/>
        <v>0</v>
      </c>
      <c r="AF48" s="16">
        <f t="shared" si="231"/>
        <v>0</v>
      </c>
      <c r="AG48" s="16">
        <f t="shared" si="231"/>
        <v>2255</v>
      </c>
      <c r="AH48" s="16">
        <f t="shared" si="231"/>
        <v>1265</v>
      </c>
      <c r="AI48" s="16">
        <f t="shared" si="231"/>
        <v>2255</v>
      </c>
      <c r="AJ48" s="16">
        <f t="shared" si="231"/>
        <v>2145</v>
      </c>
      <c r="AK48" s="16">
        <f t="shared" si="231"/>
        <v>0</v>
      </c>
      <c r="AL48" s="16">
        <f t="shared" si="231"/>
        <v>935</v>
      </c>
      <c r="AM48" s="16">
        <f t="shared" si="231"/>
        <v>165</v>
      </c>
      <c r="AN48" s="16">
        <f t="shared" si="231"/>
        <v>715</v>
      </c>
      <c r="AO48" s="16">
        <f t="shared" si="231"/>
        <v>1485</v>
      </c>
      <c r="AP48" s="16">
        <f t="shared" si="231"/>
        <v>1375</v>
      </c>
      <c r="AQ48" s="16">
        <f t="shared" si="231"/>
        <v>605</v>
      </c>
      <c r="AR48" s="16">
        <f t="shared" si="231"/>
        <v>1375</v>
      </c>
      <c r="AS48" s="16">
        <f t="shared" si="231"/>
        <v>0</v>
      </c>
      <c r="AT48" s="16">
        <f t="shared" si="231"/>
        <v>0</v>
      </c>
      <c r="AU48" s="16">
        <f t="shared" si="231"/>
        <v>0</v>
      </c>
      <c r="AV48" s="16">
        <f t="shared" si="231"/>
        <v>0</v>
      </c>
      <c r="AW48" s="16">
        <f t="shared" si="231"/>
        <v>0</v>
      </c>
      <c r="AX48" s="16">
        <f t="shared" si="231"/>
        <v>0</v>
      </c>
      <c r="AY48" s="16">
        <f t="shared" si="231"/>
        <v>0</v>
      </c>
      <c r="AZ48" s="16">
        <f t="shared" si="231"/>
        <v>0</v>
      </c>
      <c r="BA48" s="16">
        <f t="shared" si="231"/>
        <v>0</v>
      </c>
      <c r="BB48" s="16">
        <f t="shared" si="231"/>
        <v>1705</v>
      </c>
      <c r="BC48" s="16">
        <f t="shared" si="231"/>
        <v>2255</v>
      </c>
      <c r="BD48" s="16">
        <f t="shared" si="231"/>
        <v>605</v>
      </c>
      <c r="BE48" s="16">
        <f t="shared" si="231"/>
        <v>2145</v>
      </c>
      <c r="BF48" s="16">
        <f t="shared" si="231"/>
        <v>1925</v>
      </c>
      <c r="BG48" s="16">
        <f t="shared" si="231"/>
        <v>715</v>
      </c>
      <c r="BH48" s="16">
        <f t="shared" si="231"/>
        <v>275</v>
      </c>
      <c r="BI48" s="16">
        <f t="shared" si="231"/>
        <v>605</v>
      </c>
      <c r="BJ48" s="16">
        <f t="shared" si="231"/>
        <v>275</v>
      </c>
      <c r="BK48" s="16">
        <f t="shared" si="231"/>
        <v>1705</v>
      </c>
      <c r="BL48" s="16">
        <f t="shared" si="231"/>
        <v>1485</v>
      </c>
      <c r="BM48" s="16">
        <f t="shared" si="231"/>
        <v>825</v>
      </c>
      <c r="BN48" s="16">
        <f t="shared" si="231"/>
        <v>825</v>
      </c>
      <c r="BO48" s="16">
        <f t="shared" si="231"/>
        <v>825</v>
      </c>
      <c r="BP48" s="16">
        <f t="shared" si="231"/>
        <v>0</v>
      </c>
      <c r="BQ48" s="16">
        <f t="shared" si="231"/>
        <v>0</v>
      </c>
      <c r="BR48" s="16">
        <f t="shared" ref="BR48:CS48" si="232">BR43*BR44*$CX$15+((BR42-BR43)*BR44*2*$CX$12-$CX$12*BR44)</f>
        <v>0</v>
      </c>
      <c r="BS48" s="16">
        <f t="shared" si="232"/>
        <v>0</v>
      </c>
      <c r="BT48" s="16">
        <f t="shared" si="232"/>
        <v>0</v>
      </c>
      <c r="BU48" s="16">
        <f t="shared" si="232"/>
        <v>0</v>
      </c>
      <c r="BV48" s="16">
        <f t="shared" si="232"/>
        <v>495</v>
      </c>
      <c r="BW48" s="16">
        <f t="shared" si="232"/>
        <v>715</v>
      </c>
      <c r="BX48" s="16">
        <f t="shared" si="232"/>
        <v>1485</v>
      </c>
      <c r="BY48" s="16">
        <f t="shared" si="232"/>
        <v>0</v>
      </c>
      <c r="BZ48" s="16">
        <f t="shared" si="232"/>
        <v>715</v>
      </c>
      <c r="CA48" s="16">
        <f t="shared" si="232"/>
        <v>2365</v>
      </c>
      <c r="CB48" s="16">
        <f t="shared" si="232"/>
        <v>0</v>
      </c>
      <c r="CC48" s="16">
        <f t="shared" si="232"/>
        <v>1595</v>
      </c>
      <c r="CD48" s="16">
        <f t="shared" si="232"/>
        <v>2365</v>
      </c>
      <c r="CE48" s="16">
        <f t="shared" si="232"/>
        <v>0</v>
      </c>
      <c r="CF48" s="16">
        <f t="shared" si="232"/>
        <v>1595</v>
      </c>
      <c r="CG48" s="16">
        <f t="shared" si="232"/>
        <v>2365</v>
      </c>
      <c r="CH48" s="16">
        <f t="shared" si="232"/>
        <v>0</v>
      </c>
      <c r="CI48" s="16">
        <f t="shared" si="232"/>
        <v>0</v>
      </c>
      <c r="CJ48" s="16">
        <f t="shared" si="232"/>
        <v>0</v>
      </c>
      <c r="CK48" s="16">
        <f t="shared" si="232"/>
        <v>0</v>
      </c>
      <c r="CL48" s="16">
        <f t="shared" si="232"/>
        <v>0</v>
      </c>
      <c r="CM48" s="16">
        <f t="shared" si="232"/>
        <v>0</v>
      </c>
      <c r="CN48" s="16">
        <f t="shared" si="232"/>
        <v>0</v>
      </c>
      <c r="CO48" s="16">
        <f t="shared" si="232"/>
        <v>0</v>
      </c>
      <c r="CP48" s="16">
        <f t="shared" si="232"/>
        <v>0</v>
      </c>
      <c r="CQ48" s="16">
        <f t="shared" si="232"/>
        <v>1045</v>
      </c>
      <c r="CR48" s="16">
        <f t="shared" si="232"/>
        <v>1375</v>
      </c>
      <c r="CS48" s="16">
        <f t="shared" si="232"/>
        <v>1595</v>
      </c>
      <c r="CT48" s="44">
        <f>SUM(E48:CS48)</f>
        <v>64185</v>
      </c>
      <c r="CV48" s="8"/>
      <c r="CW48" s="8"/>
      <c r="CX48" s="8"/>
    </row>
    <row r="49" spans="1:102" s="15" customFormat="1" x14ac:dyDescent="0.25">
      <c r="A49" s="19"/>
      <c r="B49" s="241"/>
      <c r="C49" s="44" t="s">
        <v>163</v>
      </c>
      <c r="D49" s="16"/>
      <c r="E49" s="16">
        <f>E42*E45*$CX$15-$CX$14*E45+((E43-E42)*E45*2*$CX$13-$CX$13*E45)</f>
        <v>0</v>
      </c>
      <c r="F49" s="16">
        <f t="shared" ref="F49:BQ49" si="233">F42*F45*$CX$15-$CX$14*F45+((F43-F42)*F45*2*$CX$13-$CX$13*F45)</f>
        <v>0</v>
      </c>
      <c r="G49" s="16">
        <f t="shared" si="233"/>
        <v>0</v>
      </c>
      <c r="H49" s="16">
        <f t="shared" si="233"/>
        <v>0</v>
      </c>
      <c r="I49" s="16">
        <f t="shared" si="233"/>
        <v>0</v>
      </c>
      <c r="J49" s="16">
        <f t="shared" si="233"/>
        <v>0</v>
      </c>
      <c r="K49" s="16">
        <f t="shared" si="233"/>
        <v>0</v>
      </c>
      <c r="L49" s="16">
        <f t="shared" si="233"/>
        <v>0</v>
      </c>
      <c r="M49" s="16">
        <f t="shared" si="233"/>
        <v>0</v>
      </c>
      <c r="N49" s="16">
        <f t="shared" si="233"/>
        <v>1265</v>
      </c>
      <c r="O49" s="16">
        <f t="shared" si="233"/>
        <v>0</v>
      </c>
      <c r="P49" s="16">
        <f t="shared" si="233"/>
        <v>0</v>
      </c>
      <c r="Q49" s="16">
        <f t="shared" si="233"/>
        <v>0</v>
      </c>
      <c r="R49" s="16">
        <f t="shared" si="233"/>
        <v>0</v>
      </c>
      <c r="S49" s="16">
        <f t="shared" si="233"/>
        <v>0</v>
      </c>
      <c r="T49" s="16">
        <f t="shared" si="233"/>
        <v>0</v>
      </c>
      <c r="U49" s="16">
        <f t="shared" si="233"/>
        <v>0</v>
      </c>
      <c r="V49" s="16">
        <f t="shared" si="233"/>
        <v>0</v>
      </c>
      <c r="W49" s="16">
        <f t="shared" si="233"/>
        <v>0</v>
      </c>
      <c r="X49" s="16">
        <f t="shared" si="233"/>
        <v>0</v>
      </c>
      <c r="Y49" s="16">
        <f t="shared" si="233"/>
        <v>0</v>
      </c>
      <c r="Z49" s="16">
        <f t="shared" si="233"/>
        <v>0</v>
      </c>
      <c r="AA49" s="16">
        <f t="shared" si="233"/>
        <v>0</v>
      </c>
      <c r="AB49" s="16">
        <f t="shared" si="233"/>
        <v>0</v>
      </c>
      <c r="AC49" s="16">
        <f t="shared" si="233"/>
        <v>0</v>
      </c>
      <c r="AD49" s="16">
        <f t="shared" si="233"/>
        <v>0</v>
      </c>
      <c r="AE49" s="16">
        <f t="shared" si="233"/>
        <v>0</v>
      </c>
      <c r="AF49" s="16">
        <f t="shared" si="233"/>
        <v>0</v>
      </c>
      <c r="AG49" s="16">
        <f t="shared" si="233"/>
        <v>0</v>
      </c>
      <c r="AH49" s="16">
        <f t="shared" si="233"/>
        <v>0</v>
      </c>
      <c r="AI49" s="16">
        <f t="shared" si="233"/>
        <v>0</v>
      </c>
      <c r="AJ49" s="16">
        <f t="shared" si="233"/>
        <v>0</v>
      </c>
      <c r="AK49" s="16">
        <f t="shared" si="233"/>
        <v>1265</v>
      </c>
      <c r="AL49" s="16">
        <f t="shared" si="233"/>
        <v>0</v>
      </c>
      <c r="AM49" s="16">
        <f t="shared" si="233"/>
        <v>0</v>
      </c>
      <c r="AN49" s="16">
        <f t="shared" si="233"/>
        <v>0</v>
      </c>
      <c r="AO49" s="16">
        <f t="shared" si="233"/>
        <v>0</v>
      </c>
      <c r="AP49" s="16">
        <f t="shared" si="233"/>
        <v>0</v>
      </c>
      <c r="AQ49" s="16">
        <f t="shared" si="233"/>
        <v>0</v>
      </c>
      <c r="AR49" s="16">
        <f t="shared" si="233"/>
        <v>0</v>
      </c>
      <c r="AS49" s="16">
        <f t="shared" si="233"/>
        <v>0</v>
      </c>
      <c r="AT49" s="16">
        <f t="shared" si="233"/>
        <v>0</v>
      </c>
      <c r="AU49" s="16">
        <f t="shared" si="233"/>
        <v>0</v>
      </c>
      <c r="AV49" s="16">
        <f t="shared" si="233"/>
        <v>0</v>
      </c>
      <c r="AW49" s="16">
        <f t="shared" si="233"/>
        <v>0</v>
      </c>
      <c r="AX49" s="16">
        <f t="shared" si="233"/>
        <v>0</v>
      </c>
      <c r="AY49" s="16">
        <f t="shared" si="233"/>
        <v>0</v>
      </c>
      <c r="AZ49" s="16">
        <f t="shared" si="233"/>
        <v>0</v>
      </c>
      <c r="BA49" s="16">
        <f t="shared" si="233"/>
        <v>0</v>
      </c>
      <c r="BB49" s="16">
        <f t="shared" si="233"/>
        <v>0</v>
      </c>
      <c r="BC49" s="16">
        <f t="shared" si="233"/>
        <v>0</v>
      </c>
      <c r="BD49" s="16">
        <f t="shared" si="233"/>
        <v>0</v>
      </c>
      <c r="BE49" s="16">
        <f t="shared" si="233"/>
        <v>0</v>
      </c>
      <c r="BF49" s="16">
        <f t="shared" si="233"/>
        <v>0</v>
      </c>
      <c r="BG49" s="16">
        <f t="shared" si="233"/>
        <v>0</v>
      </c>
      <c r="BH49" s="16">
        <f t="shared" si="233"/>
        <v>0</v>
      </c>
      <c r="BI49" s="16">
        <f t="shared" si="233"/>
        <v>0</v>
      </c>
      <c r="BJ49" s="16">
        <f t="shared" si="233"/>
        <v>0</v>
      </c>
      <c r="BK49" s="16">
        <f t="shared" si="233"/>
        <v>0</v>
      </c>
      <c r="BL49" s="16">
        <f t="shared" si="233"/>
        <v>0</v>
      </c>
      <c r="BM49" s="16">
        <f t="shared" si="233"/>
        <v>0</v>
      </c>
      <c r="BN49" s="16">
        <f t="shared" si="233"/>
        <v>0</v>
      </c>
      <c r="BO49" s="16">
        <f t="shared" si="233"/>
        <v>0</v>
      </c>
      <c r="BP49" s="16">
        <f t="shared" si="233"/>
        <v>0</v>
      </c>
      <c r="BQ49" s="16">
        <f t="shared" si="233"/>
        <v>0</v>
      </c>
      <c r="BR49" s="16">
        <f t="shared" ref="BR49:CS49" si="234">BR42*BR45*$CX$15-$CX$14*BR45+((BR43-BR42)*BR45*2*$CX$13-$CX$13*BR45)</f>
        <v>0</v>
      </c>
      <c r="BS49" s="16">
        <f t="shared" si="234"/>
        <v>0</v>
      </c>
      <c r="BT49" s="16">
        <f t="shared" si="234"/>
        <v>0</v>
      </c>
      <c r="BU49" s="16">
        <f t="shared" si="234"/>
        <v>0</v>
      </c>
      <c r="BV49" s="16">
        <f t="shared" si="234"/>
        <v>0</v>
      </c>
      <c r="BW49" s="16">
        <f t="shared" si="234"/>
        <v>0</v>
      </c>
      <c r="BX49" s="16">
        <f t="shared" si="234"/>
        <v>0</v>
      </c>
      <c r="BY49" s="16">
        <f t="shared" si="234"/>
        <v>1045</v>
      </c>
      <c r="BZ49" s="16">
        <f t="shared" si="234"/>
        <v>0</v>
      </c>
      <c r="CA49" s="16">
        <f t="shared" si="234"/>
        <v>0</v>
      </c>
      <c r="CB49" s="16">
        <f t="shared" si="234"/>
        <v>0</v>
      </c>
      <c r="CC49" s="16">
        <f t="shared" si="234"/>
        <v>0</v>
      </c>
      <c r="CD49" s="16">
        <f t="shared" si="234"/>
        <v>0</v>
      </c>
      <c r="CE49" s="16">
        <f t="shared" si="234"/>
        <v>0</v>
      </c>
      <c r="CF49" s="16">
        <f t="shared" si="234"/>
        <v>0</v>
      </c>
      <c r="CG49" s="16">
        <f t="shared" si="234"/>
        <v>0</v>
      </c>
      <c r="CH49" s="16">
        <f t="shared" si="234"/>
        <v>0</v>
      </c>
      <c r="CI49" s="16">
        <f t="shared" si="234"/>
        <v>0</v>
      </c>
      <c r="CJ49" s="16">
        <f t="shared" si="234"/>
        <v>0</v>
      </c>
      <c r="CK49" s="16">
        <f t="shared" si="234"/>
        <v>0</v>
      </c>
      <c r="CL49" s="16">
        <f t="shared" si="234"/>
        <v>0</v>
      </c>
      <c r="CM49" s="16">
        <f t="shared" si="234"/>
        <v>0</v>
      </c>
      <c r="CN49" s="16">
        <f t="shared" si="234"/>
        <v>0</v>
      </c>
      <c r="CO49" s="16">
        <f t="shared" si="234"/>
        <v>0</v>
      </c>
      <c r="CP49" s="16">
        <f t="shared" si="234"/>
        <v>0</v>
      </c>
      <c r="CQ49" s="16">
        <f t="shared" si="234"/>
        <v>0</v>
      </c>
      <c r="CR49" s="16">
        <f t="shared" si="234"/>
        <v>0</v>
      </c>
      <c r="CS49" s="16">
        <f t="shared" si="234"/>
        <v>0</v>
      </c>
      <c r="CT49" s="44">
        <f>SUM(E49:CS49)</f>
        <v>3575</v>
      </c>
      <c r="CV49" s="8"/>
      <c r="CW49" s="8"/>
      <c r="CX49" s="8"/>
    </row>
    <row r="50" spans="1:102" s="15" customFormat="1" x14ac:dyDescent="0.25">
      <c r="A50" s="19"/>
      <c r="B50" s="241"/>
      <c r="C50" s="90" t="s">
        <v>164</v>
      </c>
      <c r="D50" s="41"/>
      <c r="E50" s="41">
        <f>E42*E46*$CX$15-($CX$14*E46*E47)</f>
        <v>0</v>
      </c>
      <c r="F50" s="41">
        <f t="shared" ref="F50:BQ50" si="235">F42*F46*$CX$15-($CX$14*F46*F47)</f>
        <v>0</v>
      </c>
      <c r="G50" s="41">
        <f t="shared" si="235"/>
        <v>0</v>
      </c>
      <c r="H50" s="41">
        <f t="shared" si="235"/>
        <v>0</v>
      </c>
      <c r="I50" s="41">
        <f t="shared" si="235"/>
        <v>0</v>
      </c>
      <c r="J50" s="41">
        <f t="shared" si="235"/>
        <v>0</v>
      </c>
      <c r="K50" s="41">
        <f t="shared" si="235"/>
        <v>0</v>
      </c>
      <c r="L50" s="41">
        <f t="shared" si="235"/>
        <v>0</v>
      </c>
      <c r="M50" s="41">
        <f t="shared" si="235"/>
        <v>0</v>
      </c>
      <c r="N50" s="41">
        <f t="shared" si="235"/>
        <v>0</v>
      </c>
      <c r="O50" s="41">
        <f t="shared" si="235"/>
        <v>0</v>
      </c>
      <c r="P50" s="41">
        <f t="shared" si="235"/>
        <v>0</v>
      </c>
      <c r="Q50" s="41">
        <f t="shared" si="235"/>
        <v>0</v>
      </c>
      <c r="R50" s="41">
        <f t="shared" si="235"/>
        <v>0</v>
      </c>
      <c r="S50" s="41">
        <f t="shared" si="235"/>
        <v>0</v>
      </c>
      <c r="T50" s="41">
        <f t="shared" si="235"/>
        <v>0</v>
      </c>
      <c r="U50" s="41">
        <f t="shared" si="235"/>
        <v>0</v>
      </c>
      <c r="V50" s="41">
        <f t="shared" si="235"/>
        <v>0</v>
      </c>
      <c r="W50" s="41">
        <f t="shared" si="235"/>
        <v>0</v>
      </c>
      <c r="X50" s="41">
        <f t="shared" si="235"/>
        <v>0</v>
      </c>
      <c r="Y50" s="41">
        <f t="shared" si="235"/>
        <v>0</v>
      </c>
      <c r="Z50" s="41">
        <f t="shared" si="235"/>
        <v>0</v>
      </c>
      <c r="AA50" s="41">
        <f t="shared" si="235"/>
        <v>0</v>
      </c>
      <c r="AB50" s="41">
        <f t="shared" si="235"/>
        <v>0</v>
      </c>
      <c r="AC50" s="41">
        <f t="shared" si="235"/>
        <v>0</v>
      </c>
      <c r="AD50" s="41">
        <f t="shared" si="235"/>
        <v>0</v>
      </c>
      <c r="AE50" s="41">
        <f t="shared" si="235"/>
        <v>0</v>
      </c>
      <c r="AF50" s="41">
        <f t="shared" si="235"/>
        <v>0</v>
      </c>
      <c r="AG50" s="41">
        <f t="shared" si="235"/>
        <v>0</v>
      </c>
      <c r="AH50" s="41">
        <f t="shared" si="235"/>
        <v>0</v>
      </c>
      <c r="AI50" s="41">
        <f t="shared" si="235"/>
        <v>0</v>
      </c>
      <c r="AJ50" s="41">
        <f t="shared" si="235"/>
        <v>0</v>
      </c>
      <c r="AK50" s="41">
        <f t="shared" si="235"/>
        <v>0</v>
      </c>
      <c r="AL50" s="41">
        <f t="shared" si="235"/>
        <v>0</v>
      </c>
      <c r="AM50" s="41">
        <f t="shared" si="235"/>
        <v>0</v>
      </c>
      <c r="AN50" s="41">
        <f t="shared" si="235"/>
        <v>0</v>
      </c>
      <c r="AO50" s="41">
        <f t="shared" si="235"/>
        <v>0</v>
      </c>
      <c r="AP50" s="41">
        <f t="shared" si="235"/>
        <v>0</v>
      </c>
      <c r="AQ50" s="41">
        <f t="shared" si="235"/>
        <v>0</v>
      </c>
      <c r="AR50" s="41">
        <f t="shared" si="235"/>
        <v>0</v>
      </c>
      <c r="AS50" s="41">
        <f t="shared" si="235"/>
        <v>0</v>
      </c>
      <c r="AT50" s="41">
        <f t="shared" si="235"/>
        <v>0</v>
      </c>
      <c r="AU50" s="41">
        <f t="shared" si="235"/>
        <v>0</v>
      </c>
      <c r="AV50" s="41">
        <f t="shared" si="235"/>
        <v>0</v>
      </c>
      <c r="AW50" s="41">
        <f t="shared" si="235"/>
        <v>0</v>
      </c>
      <c r="AX50" s="41">
        <f t="shared" si="235"/>
        <v>0</v>
      </c>
      <c r="AY50" s="41">
        <f t="shared" si="235"/>
        <v>0</v>
      </c>
      <c r="AZ50" s="41">
        <f t="shared" si="235"/>
        <v>0</v>
      </c>
      <c r="BA50" s="41">
        <f t="shared" si="235"/>
        <v>0</v>
      </c>
      <c r="BB50" s="41">
        <f t="shared" si="235"/>
        <v>0</v>
      </c>
      <c r="BC50" s="41">
        <f t="shared" si="235"/>
        <v>0</v>
      </c>
      <c r="BD50" s="41">
        <f t="shared" si="235"/>
        <v>0</v>
      </c>
      <c r="BE50" s="41">
        <f t="shared" si="235"/>
        <v>0</v>
      </c>
      <c r="BF50" s="41">
        <f t="shared" si="235"/>
        <v>0</v>
      </c>
      <c r="BG50" s="41">
        <f t="shared" si="235"/>
        <v>0</v>
      </c>
      <c r="BH50" s="41">
        <f t="shared" si="235"/>
        <v>0</v>
      </c>
      <c r="BI50" s="41">
        <f t="shared" si="235"/>
        <v>0</v>
      </c>
      <c r="BJ50" s="41">
        <f t="shared" si="235"/>
        <v>0</v>
      </c>
      <c r="BK50" s="41">
        <f t="shared" si="235"/>
        <v>0</v>
      </c>
      <c r="BL50" s="41">
        <f t="shared" si="235"/>
        <v>0</v>
      </c>
      <c r="BM50" s="41">
        <f t="shared" si="235"/>
        <v>0</v>
      </c>
      <c r="BN50" s="41">
        <f t="shared" si="235"/>
        <v>0</v>
      </c>
      <c r="BO50" s="41">
        <f t="shared" si="235"/>
        <v>0</v>
      </c>
      <c r="BP50" s="41">
        <f t="shared" si="235"/>
        <v>0</v>
      </c>
      <c r="BQ50" s="41">
        <f t="shared" si="235"/>
        <v>0</v>
      </c>
      <c r="BR50" s="41">
        <f t="shared" ref="BR50:CS50" si="236">BR42*BR46*$CX$15-($CX$14*BR46*BR47)</f>
        <v>0</v>
      </c>
      <c r="BS50" s="41">
        <f t="shared" si="236"/>
        <v>0</v>
      </c>
      <c r="BT50" s="41">
        <f t="shared" si="236"/>
        <v>0</v>
      </c>
      <c r="BU50" s="41">
        <f t="shared" si="236"/>
        <v>0</v>
      </c>
      <c r="BV50" s="41">
        <f t="shared" si="236"/>
        <v>0</v>
      </c>
      <c r="BW50" s="41">
        <f t="shared" si="236"/>
        <v>0</v>
      </c>
      <c r="BX50" s="41">
        <f t="shared" si="236"/>
        <v>0</v>
      </c>
      <c r="BY50" s="41">
        <f t="shared" si="236"/>
        <v>0</v>
      </c>
      <c r="BZ50" s="41">
        <f t="shared" si="236"/>
        <v>0</v>
      </c>
      <c r="CA50" s="41">
        <f t="shared" si="236"/>
        <v>0</v>
      </c>
      <c r="CB50" s="41">
        <f t="shared" si="236"/>
        <v>0</v>
      </c>
      <c r="CC50" s="41">
        <f t="shared" si="236"/>
        <v>0</v>
      </c>
      <c r="CD50" s="41">
        <f t="shared" si="236"/>
        <v>0</v>
      </c>
      <c r="CE50" s="41">
        <f t="shared" si="236"/>
        <v>0</v>
      </c>
      <c r="CF50" s="41">
        <f t="shared" si="236"/>
        <v>0</v>
      </c>
      <c r="CG50" s="41">
        <f t="shared" si="236"/>
        <v>0</v>
      </c>
      <c r="CH50" s="41">
        <f t="shared" si="236"/>
        <v>0</v>
      </c>
      <c r="CI50" s="41">
        <f t="shared" si="236"/>
        <v>0</v>
      </c>
      <c r="CJ50" s="41">
        <f t="shared" si="236"/>
        <v>0</v>
      </c>
      <c r="CK50" s="41">
        <f t="shared" si="236"/>
        <v>0</v>
      </c>
      <c r="CL50" s="41">
        <f t="shared" si="236"/>
        <v>0</v>
      </c>
      <c r="CM50" s="41">
        <f t="shared" si="236"/>
        <v>0</v>
      </c>
      <c r="CN50" s="41">
        <f t="shared" si="236"/>
        <v>0</v>
      </c>
      <c r="CO50" s="16">
        <f t="shared" si="236"/>
        <v>0</v>
      </c>
      <c r="CP50" s="16">
        <f t="shared" si="236"/>
        <v>0</v>
      </c>
      <c r="CQ50" s="16">
        <f t="shared" si="236"/>
        <v>0</v>
      </c>
      <c r="CR50" s="16">
        <f t="shared" si="236"/>
        <v>0</v>
      </c>
      <c r="CS50" s="16">
        <f t="shared" si="236"/>
        <v>0</v>
      </c>
      <c r="CT50" s="44">
        <f>SUM(E50:CS50)</f>
        <v>0</v>
      </c>
      <c r="CV50" s="8"/>
      <c r="CW50" s="8"/>
      <c r="CX50" s="8"/>
    </row>
    <row r="51" spans="1:102" s="15" customFormat="1" x14ac:dyDescent="0.25">
      <c r="A51" s="19"/>
      <c r="B51" s="66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2"/>
      <c r="CO51" s="237" t="s">
        <v>169</v>
      </c>
      <c r="CP51" s="161"/>
      <c r="CQ51" s="161"/>
      <c r="CR51" s="161"/>
      <c r="CS51" s="161"/>
      <c r="CT51" s="37">
        <f>SUM(CT48:CT50)*'Rozdělení skladu P'!E35/100</f>
        <v>67760</v>
      </c>
    </row>
    <row r="52" spans="1:102" s="15" customFormat="1" x14ac:dyDescent="0.25">
      <c r="A52" s="19"/>
    </row>
    <row r="53" spans="1:102" s="15" customFormat="1" x14ac:dyDescent="0.25">
      <c r="A53" s="19"/>
    </row>
    <row r="54" spans="1:102" s="15" customFormat="1" x14ac:dyDescent="0.25">
      <c r="A54" s="19"/>
    </row>
    <row r="55" spans="1:102" s="15" customFormat="1" x14ac:dyDescent="0.25">
      <c r="A55" s="19"/>
    </row>
    <row r="56" spans="1:102" s="15" customFormat="1" x14ac:dyDescent="0.25">
      <c r="A56" s="19"/>
    </row>
    <row r="57" spans="1:102" s="15" customFormat="1" x14ac:dyDescent="0.25">
      <c r="A57" s="19"/>
    </row>
    <row r="58" spans="1:102" s="15" customFormat="1" x14ac:dyDescent="0.25">
      <c r="A58" s="19"/>
    </row>
    <row r="59" spans="1:102" s="15" customFormat="1" x14ac:dyDescent="0.25">
      <c r="A59" s="19"/>
    </row>
    <row r="60" spans="1:102" s="15" customFormat="1" x14ac:dyDescent="0.25">
      <c r="A60" s="19"/>
    </row>
    <row r="61" spans="1:102" s="15" customFormat="1" x14ac:dyDescent="0.25">
      <c r="A61" s="19"/>
    </row>
    <row r="62" spans="1:102" s="15" customFormat="1" x14ac:dyDescent="0.25">
      <c r="A62" s="19"/>
    </row>
    <row r="63" spans="1:102" s="15" customFormat="1" x14ac:dyDescent="0.25">
      <c r="A63" s="19"/>
    </row>
    <row r="64" spans="1:102" s="15" customFormat="1" x14ac:dyDescent="0.25">
      <c r="A64" s="19"/>
    </row>
    <row r="65" spans="1:1" s="15" customFormat="1" x14ac:dyDescent="0.25">
      <c r="A65" s="19"/>
    </row>
    <row r="66" spans="1:1" s="15" customFormat="1" x14ac:dyDescent="0.25">
      <c r="A66" s="19"/>
    </row>
    <row r="67" spans="1:1" s="15" customFormat="1" x14ac:dyDescent="0.25">
      <c r="A67" s="19"/>
    </row>
    <row r="68" spans="1:1" s="15" customFormat="1" x14ac:dyDescent="0.25">
      <c r="A68" s="19"/>
    </row>
    <row r="69" spans="1:1" s="15" customFormat="1" x14ac:dyDescent="0.25">
      <c r="A69" s="19"/>
    </row>
    <row r="70" spans="1:1" s="15" customFormat="1" x14ac:dyDescent="0.25">
      <c r="A70" s="19"/>
    </row>
  </sheetData>
  <mergeCells count="25">
    <mergeCell ref="CV2:CV3"/>
    <mergeCell ref="CT2:CT3"/>
    <mergeCell ref="B2:B3"/>
    <mergeCell ref="C2:C3"/>
    <mergeCell ref="B48:B50"/>
    <mergeCell ref="CT6:CT9"/>
    <mergeCell ref="CO18:CS18"/>
    <mergeCell ref="B10:B13"/>
    <mergeCell ref="B6:B9"/>
    <mergeCell ref="B14:B17"/>
    <mergeCell ref="CO51:CS51"/>
    <mergeCell ref="B44:B47"/>
    <mergeCell ref="CT21:CT22"/>
    <mergeCell ref="B40:B41"/>
    <mergeCell ref="C40:C41"/>
    <mergeCell ref="CT40:CT41"/>
    <mergeCell ref="B25:B28"/>
    <mergeCell ref="B21:B22"/>
    <mergeCell ref="C21:C22"/>
    <mergeCell ref="CT44:CT47"/>
    <mergeCell ref="CT25:CT28"/>
    <mergeCell ref="B29:B32"/>
    <mergeCell ref="CO32:CS32"/>
    <mergeCell ref="B33:B36"/>
    <mergeCell ref="CO37:CS3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C36" sqref="C36"/>
    </sheetView>
  </sheetViews>
  <sheetFormatPr defaultRowHeight="15" x14ac:dyDescent="0.25"/>
  <cols>
    <col min="1" max="1" width="6.28515625" customWidth="1"/>
    <col min="2" max="2" width="10.28515625" customWidth="1"/>
    <col min="3" max="3" width="9.85546875" customWidth="1"/>
    <col min="4" max="4" width="8.28515625" customWidth="1"/>
    <col min="5" max="5" width="9.42578125" customWidth="1"/>
    <col min="6" max="6" width="8.28515625" customWidth="1"/>
    <col min="7" max="7" width="9.7109375" customWidth="1"/>
    <col min="8" max="8" width="8.28515625" customWidth="1"/>
    <col min="9" max="9" width="10" customWidth="1"/>
    <col min="10" max="10" width="9.5703125" bestFit="1" customWidth="1"/>
    <col min="11" max="11" width="15.140625" customWidth="1"/>
  </cols>
  <sheetData>
    <row r="1" spans="1:16" ht="15.75" customHeight="1" x14ac:dyDescent="0.25">
      <c r="A1" s="250" t="s">
        <v>138</v>
      </c>
      <c r="B1" s="250"/>
      <c r="C1" s="244" t="s">
        <v>123</v>
      </c>
      <c r="D1" s="245"/>
      <c r="E1" s="244" t="s">
        <v>124</v>
      </c>
      <c r="F1" s="245"/>
      <c r="G1" s="244" t="s">
        <v>125</v>
      </c>
      <c r="H1" s="245"/>
    </row>
    <row r="2" spans="1:16" ht="30" x14ac:dyDescent="0.25">
      <c r="A2" s="251" t="s">
        <v>58</v>
      </c>
      <c r="B2" s="251" t="s">
        <v>62</v>
      </c>
      <c r="C2" s="69" t="s">
        <v>189</v>
      </c>
      <c r="D2" s="69" t="s">
        <v>190</v>
      </c>
      <c r="E2" s="69" t="s">
        <v>189</v>
      </c>
      <c r="F2" s="69" t="s">
        <v>190</v>
      </c>
      <c r="G2" s="69" t="s">
        <v>189</v>
      </c>
      <c r="H2" s="69" t="s">
        <v>190</v>
      </c>
    </row>
    <row r="3" spans="1:16" x14ac:dyDescent="0.25">
      <c r="A3" s="252"/>
      <c r="B3" s="252"/>
      <c r="C3" s="69" t="s">
        <v>79</v>
      </c>
      <c r="D3" s="69" t="s">
        <v>80</v>
      </c>
      <c r="E3" s="69" t="s">
        <v>79</v>
      </c>
      <c r="F3" s="69" t="s">
        <v>80</v>
      </c>
      <c r="G3" s="69" t="s">
        <v>79</v>
      </c>
      <c r="H3" s="69" t="s">
        <v>80</v>
      </c>
      <c r="N3" s="76"/>
      <c r="O3" s="76"/>
      <c r="P3" s="76"/>
    </row>
    <row r="4" spans="1:16" x14ac:dyDescent="0.25">
      <c r="A4" s="253" t="s">
        <v>8</v>
      </c>
      <c r="B4" s="69" t="s">
        <v>186</v>
      </c>
      <c r="C4" s="68">
        <v>0</v>
      </c>
      <c r="D4" s="68">
        <v>0</v>
      </c>
      <c r="E4" s="68">
        <v>0</v>
      </c>
      <c r="F4" s="68">
        <v>0</v>
      </c>
      <c r="G4" s="68">
        <v>1825</v>
      </c>
      <c r="H4" s="68">
        <v>9</v>
      </c>
    </row>
    <row r="5" spans="1:16" x14ac:dyDescent="0.25">
      <c r="A5" s="253"/>
      <c r="B5" s="69" t="s">
        <v>48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</row>
    <row r="6" spans="1:16" x14ac:dyDescent="0.25">
      <c r="A6" s="253"/>
      <c r="B6" s="69" t="s">
        <v>53</v>
      </c>
      <c r="C6" s="68">
        <v>61107</v>
      </c>
      <c r="D6" s="68">
        <v>140</v>
      </c>
      <c r="E6" s="68">
        <v>53031</v>
      </c>
      <c r="F6" s="68">
        <v>132</v>
      </c>
      <c r="G6" s="68">
        <v>67353</v>
      </c>
      <c r="H6" s="68">
        <v>158</v>
      </c>
    </row>
    <row r="7" spans="1:16" ht="15.75" customHeight="1" x14ac:dyDescent="0.25">
      <c r="A7" s="253"/>
      <c r="B7" s="69" t="s">
        <v>175</v>
      </c>
      <c r="C7" s="68">
        <v>58713</v>
      </c>
      <c r="D7" s="68">
        <v>152</v>
      </c>
      <c r="E7" s="68">
        <v>82784</v>
      </c>
      <c r="F7" s="68">
        <v>253</v>
      </c>
      <c r="G7" s="68">
        <v>62018</v>
      </c>
      <c r="H7" s="68">
        <v>189</v>
      </c>
    </row>
    <row r="8" spans="1:16" x14ac:dyDescent="0.25">
      <c r="A8" s="253"/>
      <c r="B8" s="69" t="s">
        <v>47</v>
      </c>
      <c r="C8" s="68">
        <v>37261</v>
      </c>
      <c r="D8" s="68">
        <v>85</v>
      </c>
      <c r="E8" s="68">
        <v>46295</v>
      </c>
      <c r="F8" s="68">
        <v>125</v>
      </c>
      <c r="G8" s="68">
        <v>47926</v>
      </c>
      <c r="H8" s="68">
        <v>120</v>
      </c>
    </row>
    <row r="9" spans="1:16" x14ac:dyDescent="0.25">
      <c r="A9" s="253" t="s">
        <v>122</v>
      </c>
      <c r="B9" s="253"/>
      <c r="C9" s="70">
        <f>SUM(C4:C8)</f>
        <v>157081</v>
      </c>
      <c r="D9" s="70">
        <f t="shared" ref="D9" si="0">SUM(D4:D8)</f>
        <v>377</v>
      </c>
      <c r="E9" s="70">
        <f t="shared" ref="E9" si="1">SUM(E4:E8)</f>
        <v>182110</v>
      </c>
      <c r="F9" s="70">
        <f t="shared" ref="F9" si="2">SUM(F4:F8)</f>
        <v>510</v>
      </c>
      <c r="G9" s="70">
        <f t="shared" ref="G9" si="3">SUM(G4:G8)</f>
        <v>179122</v>
      </c>
      <c r="H9" s="70">
        <f t="shared" ref="H9" si="4">SUM(H4:H8)</f>
        <v>476</v>
      </c>
    </row>
    <row r="10" spans="1:16" x14ac:dyDescent="0.25">
      <c r="A10" s="253" t="s">
        <v>6</v>
      </c>
      <c r="B10" s="69" t="s">
        <v>186</v>
      </c>
      <c r="C10" s="68">
        <v>16998</v>
      </c>
      <c r="D10" s="68">
        <v>68</v>
      </c>
      <c r="E10" s="68">
        <v>17004</v>
      </c>
      <c r="F10" s="68">
        <v>73</v>
      </c>
      <c r="G10" s="68">
        <v>17935</v>
      </c>
      <c r="H10" s="68">
        <v>63</v>
      </c>
    </row>
    <row r="11" spans="1:16" x14ac:dyDescent="0.25">
      <c r="A11" s="253"/>
      <c r="B11" s="69" t="s">
        <v>48</v>
      </c>
      <c r="C11" s="68">
        <v>121298</v>
      </c>
      <c r="D11" s="68">
        <v>484</v>
      </c>
      <c r="E11" s="68">
        <v>113761</v>
      </c>
      <c r="F11" s="68">
        <v>438</v>
      </c>
      <c r="G11" s="68">
        <v>52881</v>
      </c>
      <c r="H11" s="68">
        <v>254</v>
      </c>
    </row>
    <row r="12" spans="1:16" x14ac:dyDescent="0.25">
      <c r="A12" s="253"/>
      <c r="B12" s="69" t="s">
        <v>53</v>
      </c>
      <c r="C12" s="68">
        <v>8448</v>
      </c>
      <c r="D12" s="68">
        <v>17</v>
      </c>
      <c r="E12" s="68">
        <v>0</v>
      </c>
      <c r="F12" s="68">
        <v>0</v>
      </c>
      <c r="G12" s="68">
        <v>0</v>
      </c>
      <c r="H12" s="68">
        <v>0</v>
      </c>
    </row>
    <row r="13" spans="1:16" ht="15.75" customHeight="1" x14ac:dyDescent="0.25">
      <c r="A13" s="253"/>
      <c r="B13" s="69" t="s">
        <v>175</v>
      </c>
      <c r="C13" s="68">
        <v>56208</v>
      </c>
      <c r="D13" s="68">
        <v>209</v>
      </c>
      <c r="E13" s="68">
        <v>40835</v>
      </c>
      <c r="F13" s="68">
        <v>154</v>
      </c>
      <c r="G13" s="68">
        <v>44586</v>
      </c>
      <c r="H13" s="68">
        <v>150</v>
      </c>
    </row>
    <row r="14" spans="1:16" x14ac:dyDescent="0.25">
      <c r="A14" s="253"/>
      <c r="B14" s="69" t="s">
        <v>47</v>
      </c>
      <c r="C14" s="68">
        <v>24050</v>
      </c>
      <c r="D14" s="68">
        <v>80</v>
      </c>
      <c r="E14" s="68">
        <v>10202</v>
      </c>
      <c r="F14" s="68">
        <v>34</v>
      </c>
      <c r="G14" s="68">
        <v>0</v>
      </c>
      <c r="H14" s="68">
        <v>0</v>
      </c>
    </row>
    <row r="15" spans="1:16" x14ac:dyDescent="0.25">
      <c r="A15" s="253" t="s">
        <v>122</v>
      </c>
      <c r="B15" s="253"/>
      <c r="C15" s="70">
        <f>SUM(C10:C14)</f>
        <v>227002</v>
      </c>
      <c r="D15" s="70">
        <f t="shared" ref="D15:H15" si="5">SUM(D10:D14)</f>
        <v>858</v>
      </c>
      <c r="E15" s="70">
        <f t="shared" si="5"/>
        <v>181802</v>
      </c>
      <c r="F15" s="70">
        <f t="shared" si="5"/>
        <v>699</v>
      </c>
      <c r="G15" s="70">
        <f t="shared" si="5"/>
        <v>115402</v>
      </c>
      <c r="H15" s="70">
        <f t="shared" si="5"/>
        <v>467</v>
      </c>
    </row>
    <row r="16" spans="1:16" x14ac:dyDescent="0.25">
      <c r="A16" s="69" t="s">
        <v>9</v>
      </c>
      <c r="B16" s="69" t="s">
        <v>48</v>
      </c>
      <c r="C16" s="68">
        <v>952</v>
      </c>
      <c r="D16" s="68">
        <v>6</v>
      </c>
      <c r="E16" s="68">
        <v>2900</v>
      </c>
      <c r="F16" s="68">
        <v>16</v>
      </c>
      <c r="G16" s="68">
        <v>9392</v>
      </c>
      <c r="H16" s="68">
        <v>52</v>
      </c>
    </row>
    <row r="17" spans="1:11" x14ac:dyDescent="0.25">
      <c r="A17" s="253" t="s">
        <v>122</v>
      </c>
      <c r="B17" s="253"/>
      <c r="C17" s="70">
        <f t="shared" ref="C17:H17" si="6">SUM(C16:C16)</f>
        <v>952</v>
      </c>
      <c r="D17" s="70">
        <f t="shared" si="6"/>
        <v>6</v>
      </c>
      <c r="E17" s="70">
        <f t="shared" si="6"/>
        <v>2900</v>
      </c>
      <c r="F17" s="70">
        <f t="shared" si="6"/>
        <v>16</v>
      </c>
      <c r="G17" s="70">
        <f t="shared" si="6"/>
        <v>9392</v>
      </c>
      <c r="H17" s="70">
        <f t="shared" si="6"/>
        <v>52</v>
      </c>
    </row>
    <row r="20" spans="1:11" x14ac:dyDescent="0.25">
      <c r="B20" s="247" t="s">
        <v>193</v>
      </c>
      <c r="C20" s="247"/>
      <c r="D20" s="24">
        <f>SUM(D5:D8)+SUM(D11:D14)+D16</f>
        <v>1173</v>
      </c>
      <c r="E20" s="24"/>
      <c r="F20" s="24">
        <f>SUM(F5:F8)+SUM(F11:F14)+F16</f>
        <v>1152</v>
      </c>
      <c r="G20" s="24"/>
      <c r="H20" s="24">
        <f>SUM(H5:H8)+SUM(H11:H14)+H16</f>
        <v>923</v>
      </c>
    </row>
    <row r="21" spans="1:11" x14ac:dyDescent="0.25">
      <c r="B21" s="247" t="s">
        <v>194</v>
      </c>
      <c r="C21" s="247"/>
      <c r="D21" s="24">
        <f>D20/100</f>
        <v>11.73</v>
      </c>
      <c r="E21" s="24"/>
      <c r="F21" s="24">
        <f>F20/100</f>
        <v>11.52</v>
      </c>
      <c r="G21" s="24"/>
      <c r="H21" s="24">
        <f>H20/100</f>
        <v>9.23</v>
      </c>
    </row>
    <row r="22" spans="1:11" s="2" customFormat="1" x14ac:dyDescent="0.25"/>
    <row r="23" spans="1:11" x14ac:dyDescent="0.25">
      <c r="B23" s="72" t="s">
        <v>138</v>
      </c>
      <c r="C23" s="244" t="s">
        <v>123</v>
      </c>
      <c r="D23" s="245"/>
      <c r="E23" s="244" t="s">
        <v>124</v>
      </c>
      <c r="F23" s="245"/>
      <c r="G23" s="244" t="s">
        <v>125</v>
      </c>
      <c r="H23" s="245"/>
      <c r="I23" s="246" t="s">
        <v>192</v>
      </c>
      <c r="J23" s="246" t="s">
        <v>196</v>
      </c>
      <c r="K23" s="246" t="s">
        <v>197</v>
      </c>
    </row>
    <row r="24" spans="1:11" x14ac:dyDescent="0.25">
      <c r="B24" s="250" t="s">
        <v>185</v>
      </c>
      <c r="C24" s="71" t="s">
        <v>190</v>
      </c>
      <c r="D24" s="72" t="s">
        <v>191</v>
      </c>
      <c r="E24" s="71" t="s">
        <v>190</v>
      </c>
      <c r="F24" s="72" t="s">
        <v>191</v>
      </c>
      <c r="G24" s="71" t="s">
        <v>190</v>
      </c>
      <c r="H24" s="72" t="s">
        <v>191</v>
      </c>
      <c r="I24" s="246"/>
      <c r="J24" s="246"/>
      <c r="K24" s="246"/>
    </row>
    <row r="25" spans="1:11" x14ac:dyDescent="0.25">
      <c r="B25" s="250"/>
      <c r="C25" s="71" t="s">
        <v>80</v>
      </c>
      <c r="D25" s="71" t="s">
        <v>133</v>
      </c>
      <c r="E25" s="71" t="s">
        <v>80</v>
      </c>
      <c r="F25" s="71" t="s">
        <v>133</v>
      </c>
      <c r="G25" s="71" t="s">
        <v>80</v>
      </c>
      <c r="H25" s="71" t="s">
        <v>133</v>
      </c>
      <c r="I25" s="71" t="s">
        <v>133</v>
      </c>
      <c r="J25" s="71" t="s">
        <v>79</v>
      </c>
      <c r="K25" s="71" t="s">
        <v>79</v>
      </c>
    </row>
    <row r="26" spans="1:11" x14ac:dyDescent="0.25">
      <c r="B26" s="73" t="s">
        <v>54</v>
      </c>
      <c r="C26" s="68">
        <f>SUM(D5:D6)+SUM(D11:D12)+SUM(D16:D16)</f>
        <v>647</v>
      </c>
      <c r="D26" s="68">
        <f>C26/D21</f>
        <v>55.157715260017049</v>
      </c>
      <c r="E26" s="68">
        <f>SUM(F5:F6)+SUM(F11:F12)+SUM(F16:F16)</f>
        <v>586</v>
      </c>
      <c r="F26" s="68">
        <f>E26/F21</f>
        <v>50.868055555555557</v>
      </c>
      <c r="G26" s="68">
        <f>SUM(H5:H6)+SUM(H11:H12)+SUM(H16:H16)</f>
        <v>464</v>
      </c>
      <c r="H26" s="68">
        <f>G26/H21</f>
        <v>50.270855904658717</v>
      </c>
      <c r="I26" s="29">
        <f>AVERAGE(D26,F26,H26)</f>
        <v>52.098875573410432</v>
      </c>
      <c r="J26" s="74">
        <f>I26*0.643</f>
        <v>33.49957699370291</v>
      </c>
      <c r="K26" s="75">
        <v>34</v>
      </c>
    </row>
    <row r="27" spans="1:11" x14ac:dyDescent="0.25">
      <c r="B27" s="73" t="s">
        <v>64</v>
      </c>
      <c r="C27" s="68">
        <f>SUM(D7:D8)+SUM(D13:D14)</f>
        <v>526</v>
      </c>
      <c r="D27" s="68">
        <f>C27/D21</f>
        <v>44.842284739982951</v>
      </c>
      <c r="E27" s="68">
        <f>SUM(F7:F8)+SUM(F13:F14)</f>
        <v>566</v>
      </c>
      <c r="F27" s="68">
        <f>E27/F21</f>
        <v>49.131944444444443</v>
      </c>
      <c r="G27" s="68">
        <f>SUM(H7:H8)+SUM(H13:H14)</f>
        <v>459</v>
      </c>
      <c r="H27" s="68">
        <f>G27/H21</f>
        <v>49.729144095341276</v>
      </c>
      <c r="I27" s="29">
        <f>AVERAGE(D27,F27,H27)</f>
        <v>47.901124426589554</v>
      </c>
      <c r="J27" s="74">
        <f>I27*0.643</f>
        <v>30.800423006297084</v>
      </c>
      <c r="K27" s="75">
        <v>31</v>
      </c>
    </row>
    <row r="28" spans="1:11" x14ac:dyDescent="0.25">
      <c r="K28" s="1"/>
    </row>
    <row r="29" spans="1:11" x14ac:dyDescent="0.25">
      <c r="K29" s="1"/>
    </row>
    <row r="30" spans="1:11" x14ac:dyDescent="0.25">
      <c r="K30" s="1"/>
    </row>
    <row r="32" spans="1:11" x14ac:dyDescent="0.25">
      <c r="B32" s="72"/>
      <c r="C32" s="250" t="s">
        <v>195</v>
      </c>
      <c r="D32" s="250"/>
      <c r="E32" s="250"/>
    </row>
    <row r="33" spans="2:5" x14ac:dyDescent="0.25">
      <c r="B33" s="248" t="s">
        <v>185</v>
      </c>
      <c r="C33" s="72" t="s">
        <v>8</v>
      </c>
      <c r="D33" s="72" t="s">
        <v>6</v>
      </c>
      <c r="E33" s="72" t="s">
        <v>9</v>
      </c>
    </row>
    <row r="34" spans="2:5" x14ac:dyDescent="0.25">
      <c r="B34" s="249"/>
      <c r="C34" s="71" t="s">
        <v>133</v>
      </c>
      <c r="D34" s="71" t="s">
        <v>133</v>
      </c>
      <c r="E34" s="71" t="s">
        <v>133</v>
      </c>
    </row>
    <row r="35" spans="2:5" x14ac:dyDescent="0.25">
      <c r="B35" s="73" t="s">
        <v>54</v>
      </c>
      <c r="C35" s="29">
        <f>(SUM(D5:D6,F5:F6,H5:H6)/3)/(SUM(D5:D8,F5:F8,H5:H8)/3/100)</f>
        <v>31.757754800590849</v>
      </c>
      <c r="D35" s="29">
        <f>(SUM(D11:D12,F11:F12,H11:H12)/3)/(SUM(D11:D14,F11:F14,H11:H14)/3/100)</f>
        <v>65.549450549450555</v>
      </c>
      <c r="E35" s="29">
        <v>100</v>
      </c>
    </row>
    <row r="36" spans="2:5" x14ac:dyDescent="0.25">
      <c r="B36" s="73" t="s">
        <v>64</v>
      </c>
      <c r="C36" s="29">
        <f>(SUM(D7:D8,F7:F8,H7:H8)/3)/(SUM(D5:D8,F5:F8,H5:H8)/3/100)</f>
        <v>68.242245199409169</v>
      </c>
      <c r="D36" s="29">
        <f>(SUM(D13:D14,F13:F14,H13:H14)/3)/(SUM(D11:D14,F11:F14,H11:H14)/3/100)</f>
        <v>34.450549450549453</v>
      </c>
      <c r="E36" s="29">
        <v>0</v>
      </c>
    </row>
  </sheetData>
  <mergeCells count="22">
    <mergeCell ref="B33:B34"/>
    <mergeCell ref="C32:E32"/>
    <mergeCell ref="A2:A3"/>
    <mergeCell ref="B2:B3"/>
    <mergeCell ref="A1:B1"/>
    <mergeCell ref="C1:D1"/>
    <mergeCell ref="B24:B25"/>
    <mergeCell ref="A4:A8"/>
    <mergeCell ref="A10:A14"/>
    <mergeCell ref="A15:B15"/>
    <mergeCell ref="A17:B17"/>
    <mergeCell ref="A9:B9"/>
    <mergeCell ref="E1:F1"/>
    <mergeCell ref="G1:H1"/>
    <mergeCell ref="J23:J24"/>
    <mergeCell ref="K23:K24"/>
    <mergeCell ref="I23:I24"/>
    <mergeCell ref="B20:C20"/>
    <mergeCell ref="B21:C21"/>
    <mergeCell ref="C23:D23"/>
    <mergeCell ref="E23:F23"/>
    <mergeCell ref="G23:H23"/>
  </mergeCells>
  <pageMargins left="1.3779527559055118" right="0.98425196850393704" top="0.98425196850393704" bottom="0.98425196850393704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Výroba a počet jízd</vt:lpstr>
      <vt:lpstr>Vzdálenosti</vt:lpstr>
      <vt:lpstr>Tabulky jízd</vt:lpstr>
      <vt:lpstr>Tabulky vzdáleností</vt:lpstr>
      <vt:lpstr>Tabulky vzdáleností nové</vt:lpstr>
      <vt:lpstr>Výpočty pro ABC analýzu</vt:lpstr>
      <vt:lpstr>ABC analýza</vt:lpstr>
      <vt:lpstr>Sdružené trasy</vt:lpstr>
      <vt:lpstr>Rozdělení skladu P</vt:lpstr>
      <vt:lpstr>Výslené trasy, MTH a spotřeba</vt:lpstr>
      <vt:lpstr>Zásoby</vt:lpstr>
      <vt:lpstr>List1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jenda</dc:creator>
  <cp:lastModifiedBy>jenda</cp:lastModifiedBy>
  <cp:lastPrinted>2017-04-04T09:20:49Z</cp:lastPrinted>
  <dcterms:created xsi:type="dcterms:W3CDTF">2016-12-08T18:49:02Z</dcterms:created>
  <dcterms:modified xsi:type="dcterms:W3CDTF">2017-05-22T20:05:11Z</dcterms:modified>
</cp:coreProperties>
</file>