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ktoriiasharkova/Documents/BA-3year/Bachelor Thesis/"/>
    </mc:Choice>
  </mc:AlternateContent>
  <xr:revisionPtr revIDLastSave="0" documentId="13_ncr:1_{C7CD5676-B464-D148-98B9-5294DCCEB0CA}" xr6:coauthVersionLast="47" xr6:coauthVersionMax="47" xr10:uidLastSave="{00000000-0000-0000-0000-000000000000}"/>
  <bookViews>
    <workbookView xWindow="11480" yWindow="460" windowWidth="17240" windowHeight="16620" activeTab="3" xr2:uid="{370371FD-F91E-954C-994F-14D204538BA2}"/>
  </bookViews>
  <sheets>
    <sheet name="Horiz BS" sheetId="1" r:id="rId1"/>
    <sheet name="Vert BS" sheetId="2" r:id="rId2"/>
    <sheet name="Horiz IS" sheetId="3" r:id="rId3"/>
    <sheet name="Vert IS" sheetId="4" r:id="rId4"/>
    <sheet name="Horiz CF" sheetId="5" r:id="rId5"/>
    <sheet name="FR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G23" i="1"/>
  <c r="I25" i="1"/>
  <c r="G25" i="1"/>
  <c r="I27" i="1"/>
  <c r="G27" i="1"/>
  <c r="H6" i="4" l="1"/>
  <c r="F6" i="4"/>
  <c r="F7" i="4"/>
  <c r="F5" i="4"/>
  <c r="D6" i="4"/>
  <c r="D7" i="4"/>
  <c r="D5" i="4"/>
  <c r="G7" i="4"/>
  <c r="H7" i="4" s="1"/>
  <c r="G5" i="4" l="1"/>
  <c r="H5" i="4" s="1"/>
  <c r="F4" i="7"/>
  <c r="E4" i="7"/>
  <c r="D4" i="7"/>
  <c r="D5" i="2"/>
  <c r="D7" i="2"/>
  <c r="H4" i="1"/>
  <c r="G4" i="1"/>
  <c r="F4" i="1"/>
  <c r="F5" i="7" l="1"/>
  <c r="E5" i="7"/>
  <c r="D5" i="7"/>
  <c r="F3" i="7"/>
  <c r="E3" i="7"/>
  <c r="D3" i="7"/>
  <c r="G11" i="4"/>
  <c r="E11" i="4"/>
  <c r="F14" i="4" s="1"/>
  <c r="C11" i="4"/>
  <c r="D15" i="4" s="1"/>
  <c r="H16" i="4" l="1"/>
  <c r="H12" i="4"/>
  <c r="H15" i="4"/>
  <c r="H18" i="4"/>
  <c r="H14" i="4"/>
  <c r="H17" i="4"/>
  <c r="H13" i="4"/>
  <c r="F13" i="4"/>
  <c r="D17" i="4"/>
  <c r="F17" i="4"/>
  <c r="D14" i="4"/>
  <c r="D13" i="4"/>
  <c r="D18" i="4"/>
  <c r="F15" i="4"/>
  <c r="F16" i="4"/>
  <c r="D16" i="4"/>
  <c r="F12" i="4"/>
  <c r="D12" i="4"/>
  <c r="F18" i="4"/>
  <c r="I5" i="5"/>
  <c r="I6" i="5"/>
  <c r="I4" i="5"/>
  <c r="H5" i="5"/>
  <c r="H6" i="5"/>
  <c r="H4" i="5"/>
  <c r="G5" i="5"/>
  <c r="G6" i="5"/>
  <c r="G4" i="5"/>
  <c r="F5" i="5"/>
  <c r="F6" i="5"/>
  <c r="F4" i="5"/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4" i="3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23" i="2"/>
  <c r="H6" i="2"/>
  <c r="H7" i="2"/>
  <c r="H8" i="2"/>
  <c r="H9" i="2"/>
  <c r="H10" i="2"/>
  <c r="H11" i="2"/>
  <c r="H12" i="2"/>
  <c r="H13" i="2"/>
  <c r="H14" i="2"/>
  <c r="H15" i="2"/>
  <c r="H16" i="2"/>
  <c r="H5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23" i="2"/>
  <c r="F6" i="2"/>
  <c r="F7" i="2"/>
  <c r="F8" i="2"/>
  <c r="F9" i="2"/>
  <c r="F10" i="2"/>
  <c r="F11" i="2"/>
  <c r="F12" i="2"/>
  <c r="F13" i="2"/>
  <c r="F14" i="2"/>
  <c r="F15" i="2"/>
  <c r="F16" i="2"/>
  <c r="F5" i="2"/>
  <c r="D32" i="2"/>
  <c r="D33" i="2"/>
  <c r="D34" i="2"/>
  <c r="D35" i="2"/>
  <c r="D36" i="2"/>
  <c r="D37" i="2"/>
  <c r="D38" i="2"/>
  <c r="D39" i="2"/>
  <c r="D40" i="2"/>
  <c r="D29" i="2"/>
  <c r="D30" i="2"/>
  <c r="D31" i="2"/>
  <c r="D25" i="2"/>
  <c r="D26" i="2"/>
  <c r="D27" i="2"/>
  <c r="D28" i="2"/>
  <c r="D24" i="2"/>
  <c r="D23" i="2"/>
  <c r="D6" i="2"/>
  <c r="D8" i="2"/>
  <c r="D9" i="2"/>
  <c r="D10" i="2"/>
  <c r="D11" i="2"/>
  <c r="D12" i="2"/>
  <c r="D13" i="2"/>
  <c r="D14" i="2"/>
  <c r="D15" i="2"/>
  <c r="D16" i="2"/>
  <c r="I5" i="1"/>
  <c r="I6" i="1"/>
  <c r="I7" i="1"/>
  <c r="I8" i="1"/>
  <c r="I9" i="1"/>
  <c r="I10" i="1"/>
  <c r="I11" i="1"/>
  <c r="I12" i="1"/>
  <c r="I13" i="1"/>
  <c r="I14" i="1"/>
  <c r="I15" i="1"/>
  <c r="I16" i="1"/>
  <c r="I22" i="1"/>
  <c r="I24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" i="1"/>
  <c r="H37" i="1"/>
  <c r="H38" i="1"/>
  <c r="H39" i="1"/>
  <c r="H40" i="1"/>
  <c r="H36" i="1"/>
  <c r="H35" i="1"/>
  <c r="H34" i="1"/>
  <c r="H33" i="1"/>
  <c r="H5" i="1"/>
  <c r="H6" i="1"/>
  <c r="H7" i="1"/>
  <c r="H8" i="1"/>
  <c r="H9" i="1"/>
  <c r="H10" i="1"/>
  <c r="H11" i="1"/>
  <c r="H12" i="1"/>
  <c r="H13" i="1"/>
  <c r="H14" i="1"/>
  <c r="H15" i="1"/>
  <c r="H16" i="1"/>
  <c r="H22" i="1"/>
  <c r="H23" i="1"/>
  <c r="H24" i="1"/>
  <c r="H25" i="1"/>
  <c r="H26" i="1"/>
  <c r="H27" i="1"/>
  <c r="H28" i="1"/>
  <c r="H29" i="1"/>
  <c r="H30" i="1"/>
  <c r="H31" i="1"/>
  <c r="H32" i="1"/>
  <c r="G37" i="1"/>
  <c r="G38" i="1"/>
  <c r="G39" i="1"/>
  <c r="G40" i="1"/>
  <c r="G36" i="1"/>
  <c r="G35" i="1"/>
  <c r="G34" i="1"/>
  <c r="G33" i="1"/>
  <c r="G5" i="1"/>
  <c r="G6" i="1"/>
  <c r="G7" i="1"/>
  <c r="G8" i="1"/>
  <c r="G9" i="1"/>
  <c r="G10" i="1"/>
  <c r="G11" i="1"/>
  <c r="G12" i="1"/>
  <c r="G13" i="1"/>
  <c r="G14" i="1"/>
  <c r="G15" i="1"/>
  <c r="G16" i="1"/>
  <c r="G22" i="1"/>
  <c r="G24" i="1"/>
  <c r="G26" i="1"/>
  <c r="G28" i="1"/>
  <c r="G29" i="1"/>
  <c r="G30" i="1"/>
  <c r="G31" i="1"/>
  <c r="G32" i="1"/>
  <c r="F33" i="1"/>
  <c r="F37" i="1"/>
  <c r="F38" i="1"/>
  <c r="F39" i="1"/>
  <c r="F40" i="1"/>
  <c r="F36" i="1"/>
  <c r="F35" i="1"/>
  <c r="F34" i="1"/>
  <c r="F5" i="1"/>
  <c r="F6" i="1"/>
  <c r="F7" i="1"/>
  <c r="F8" i="1"/>
  <c r="F9" i="1"/>
  <c r="F10" i="1"/>
  <c r="F11" i="1"/>
  <c r="F12" i="1"/>
  <c r="F13" i="1"/>
  <c r="F14" i="1"/>
  <c r="F15" i="1"/>
  <c r="F16" i="1"/>
  <c r="F22" i="1"/>
  <c r="F23" i="1"/>
  <c r="F24" i="1"/>
  <c r="F25" i="1"/>
  <c r="F26" i="1"/>
  <c r="F27" i="1"/>
  <c r="F28" i="1"/>
  <c r="F29" i="1"/>
  <c r="F30" i="1"/>
  <c r="F31" i="1"/>
  <c r="F32" i="1"/>
</calcChain>
</file>

<file path=xl/sharedStrings.xml><?xml version="1.0" encoding="utf-8"?>
<sst xmlns="http://schemas.openxmlformats.org/spreadsheetml/2006/main" count="164" uniqueCount="81">
  <si>
    <t>Change 2019 to 2018</t>
  </si>
  <si>
    <t>Change 2020 to 2019</t>
  </si>
  <si>
    <t>in %</t>
  </si>
  <si>
    <t>in value</t>
  </si>
  <si>
    <t>Segment</t>
  </si>
  <si>
    <t>Total non-current assets</t>
  </si>
  <si>
    <t xml:space="preserve">Property, plant and equipment </t>
  </si>
  <si>
    <t>Intangible assets</t>
  </si>
  <si>
    <t>Right-of-use assets</t>
  </si>
  <si>
    <t xml:space="preserve">Deferred tax assets </t>
  </si>
  <si>
    <t xml:space="preserve">Other non-current assets </t>
  </si>
  <si>
    <t>Inventories</t>
  </si>
  <si>
    <t>Trade receivables</t>
  </si>
  <si>
    <t xml:space="preserve">Advances paid and other receivables </t>
  </si>
  <si>
    <t>Prepaid income tax</t>
  </si>
  <si>
    <t xml:space="preserve">Cash and cash equivalents </t>
  </si>
  <si>
    <t>Total assets</t>
  </si>
  <si>
    <t xml:space="preserve">TOTAL EQUITY AND LIABILITIES </t>
  </si>
  <si>
    <t>Total liabilities</t>
  </si>
  <si>
    <t xml:space="preserve">Total non-current liabilities </t>
  </si>
  <si>
    <t>Lease liabilities</t>
  </si>
  <si>
    <t>Total current assets</t>
  </si>
  <si>
    <t xml:space="preserve">Share capital </t>
  </si>
  <si>
    <t xml:space="preserve">Treasury shares </t>
  </si>
  <si>
    <t xml:space="preserve">Additional paid-in capital </t>
  </si>
  <si>
    <t xml:space="preserve">Accumulated deficit </t>
  </si>
  <si>
    <t xml:space="preserve">Currency translation reserve </t>
  </si>
  <si>
    <t xml:space="preserve">Total equity/(equity deficit) </t>
  </si>
  <si>
    <t xml:space="preserve">Long-term loans and borrowings </t>
  </si>
  <si>
    <t xml:space="preserve">Deferred tax liabilities </t>
  </si>
  <si>
    <t>Trade payables</t>
  </si>
  <si>
    <t>Short-term loans and borrowings and current portion of long-term loans and borrowings</t>
  </si>
  <si>
    <t xml:space="preserve">Advances received, other payables and accrued expenses </t>
  </si>
  <si>
    <t>Deferred revenue</t>
  </si>
  <si>
    <t xml:space="preserve">Income tax payable </t>
  </si>
  <si>
    <t>Total current liabilities</t>
  </si>
  <si>
    <t xml:space="preserve">TOTAL ASSETS </t>
  </si>
  <si>
    <t xml:space="preserve"> </t>
  </si>
  <si>
    <t>Item</t>
  </si>
  <si>
    <t>value</t>
  </si>
  <si>
    <t>% of the item</t>
  </si>
  <si>
    <t>Revenue</t>
  </si>
  <si>
    <t xml:space="preserve">Cost of sales </t>
  </si>
  <si>
    <t xml:space="preserve">GROSS PROFIT </t>
  </si>
  <si>
    <t xml:space="preserve">Selling, general and administrative expenses </t>
  </si>
  <si>
    <t xml:space="preserve">Other operating expenses, net </t>
  </si>
  <si>
    <t xml:space="preserve">OPERATING PROFIT </t>
  </si>
  <si>
    <t>Finance income</t>
  </si>
  <si>
    <t>Finance expenses</t>
  </si>
  <si>
    <t xml:space="preserve">Foreign exchange gain/(loss), net </t>
  </si>
  <si>
    <t xml:space="preserve">PROFIT BEFORE TAX </t>
  </si>
  <si>
    <t xml:space="preserve">Income tax expense </t>
  </si>
  <si>
    <t xml:space="preserve">PROFIT FOR THE YEAR </t>
  </si>
  <si>
    <t>Other comprehensive income *</t>
  </si>
  <si>
    <t xml:space="preserve">TOTAL COMPREHENSIVE INCOME FOR THE YEAR </t>
  </si>
  <si>
    <t>Earnings per share **</t>
  </si>
  <si>
    <t xml:space="preserve">in value </t>
  </si>
  <si>
    <t>Net Operating Cash-flow</t>
  </si>
  <si>
    <t>Net Investing Cash-flow</t>
  </si>
  <si>
    <t>Net Financing Cash-flow</t>
  </si>
  <si>
    <t>Total expanses, including</t>
  </si>
  <si>
    <t>Cost of sales</t>
  </si>
  <si>
    <t>Foreign exchange loss, net</t>
  </si>
  <si>
    <t>Other comprehensive income (loss) *</t>
  </si>
  <si>
    <t>Financial ratio</t>
  </si>
  <si>
    <t>Current ratio (liquidity ratio)</t>
  </si>
  <si>
    <t>Formula</t>
  </si>
  <si>
    <t>Return on assets ratio (profitability ratio)</t>
  </si>
  <si>
    <t>Return on equity ratio (profitability ratio)</t>
  </si>
  <si>
    <t>Net income/Total assets</t>
  </si>
  <si>
    <t>Net income/Shareholder's equity</t>
  </si>
  <si>
    <t>Current assets/Current liabilities</t>
  </si>
  <si>
    <t>Current assets</t>
  </si>
  <si>
    <t>Current liabilities</t>
  </si>
  <si>
    <t>Net income</t>
  </si>
  <si>
    <t>Shareholder's equity</t>
  </si>
  <si>
    <t xml:space="preserve">Short-term loans and borrowings </t>
  </si>
  <si>
    <t>Total revenue</t>
  </si>
  <si>
    <t>Retail</t>
  </si>
  <si>
    <t>Online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</si>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</sst>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1212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7" xfId="0" applyBorder="1"/>
    <xf numFmtId="0" fontId="2" fillId="0" borderId="6" xfId="0" applyFont="1" applyBorder="1" applyAlignment="1">
      <alignment wrapText="1"/>
    </xf>
    <xf numFmtId="0" fontId="0" fillId="0" borderId="10" xfId="0" applyBorder="1"/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" xfId="0" applyBorder="1" applyAlignment="1"/>
    <xf numFmtId="0" fontId="2" fillId="0" borderId="16" xfId="0" applyFont="1" applyBorder="1" applyAlignment="1">
      <alignment vertical="top" wrapText="1"/>
    </xf>
    <xf numFmtId="2" fontId="2" fillId="0" borderId="7" xfId="1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15" xfId="1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0" fillId="0" borderId="0" xfId="0" applyNumberFormat="1"/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2" fontId="0" fillId="0" borderId="7" xfId="0" applyNumberFormat="1" applyBorder="1"/>
    <xf numFmtId="2" fontId="0" fillId="0" borderId="8" xfId="0" applyNumberFormat="1" applyBorder="1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10" xfId="0" applyFont="1" applyBorder="1"/>
    <xf numFmtId="0" fontId="3" fillId="0" borderId="6" xfId="0" applyFont="1" applyBorder="1" applyAlignment="1">
      <alignment wrapText="1"/>
    </xf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2" fontId="0" fillId="0" borderId="10" xfId="0" applyNumberFormat="1" applyBorder="1"/>
    <xf numFmtId="2" fontId="0" fillId="0" borderId="11" xfId="0" applyNumberFormat="1" applyBorder="1"/>
    <xf numFmtId="0" fontId="0" fillId="0" borderId="15" xfId="0" applyBorder="1"/>
    <xf numFmtId="2" fontId="0" fillId="0" borderId="15" xfId="0" applyNumberFormat="1" applyBorder="1"/>
    <xf numFmtId="2" fontId="0" fillId="0" borderId="13" xfId="0" applyNumberFormat="1" applyBorder="1"/>
    <xf numFmtId="0" fontId="2" fillId="0" borderId="12" xfId="0" applyFont="1" applyBorder="1" applyAlignment="1">
      <alignment horizontal="center" vertical="center"/>
    </xf>
    <xf numFmtId="0" fontId="0" fillId="0" borderId="25" xfId="0" applyBorder="1"/>
    <xf numFmtId="2" fontId="0" fillId="0" borderId="25" xfId="0" applyNumberFormat="1" applyBorder="1"/>
    <xf numFmtId="2" fontId="0" fillId="0" borderId="21" xfId="0" applyNumberFormat="1" applyBorder="1"/>
    <xf numFmtId="0" fontId="3" fillId="0" borderId="2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23" xfId="0" applyBorder="1"/>
    <xf numFmtId="0" fontId="5" fillId="0" borderId="30" xfId="0" applyFont="1" applyBorder="1" applyAlignment="1">
      <alignment wrapText="1"/>
    </xf>
    <xf numFmtId="0" fontId="3" fillId="0" borderId="30" xfId="0" applyFont="1" applyBorder="1" applyAlignment="1">
      <alignment horizontal="center" vertical="center"/>
    </xf>
    <xf numFmtId="2" fontId="3" fillId="0" borderId="30" xfId="1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0" fillId="0" borderId="28" xfId="0" applyNumberFormat="1" applyBorder="1"/>
    <xf numFmtId="2" fontId="0" fillId="0" borderId="29" xfId="0" applyNumberFormat="1" applyBorder="1"/>
    <xf numFmtId="0" fontId="2" fillId="0" borderId="16" xfId="0" applyFont="1" applyBorder="1" applyAlignment="1">
      <alignment vertical="center" wrapText="1"/>
    </xf>
    <xf numFmtId="0" fontId="0" fillId="0" borderId="14" xfId="0" applyBorder="1"/>
    <xf numFmtId="0" fontId="3" fillId="0" borderId="22" xfId="0" applyFont="1" applyBorder="1" applyAlignment="1">
      <alignment vertical="center" wrapText="1"/>
    </xf>
    <xf numFmtId="2" fontId="0" fillId="0" borderId="23" xfId="0" applyNumberFormat="1" applyBorder="1"/>
    <xf numFmtId="2" fontId="0" fillId="0" borderId="24" xfId="0" applyNumberFormat="1" applyBorder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2" fontId="0" fillId="0" borderId="0" xfId="0" applyNumberFormat="1" applyBorder="1"/>
    <xf numFmtId="0" fontId="2" fillId="0" borderId="30" xfId="0" applyFont="1" applyBorder="1" applyAlignment="1">
      <alignment vertical="center" wrapText="1"/>
    </xf>
    <xf numFmtId="0" fontId="0" fillId="0" borderId="30" xfId="0" applyBorder="1"/>
    <xf numFmtId="2" fontId="0" fillId="0" borderId="30" xfId="0" applyNumberFormat="1" applyBorder="1"/>
    <xf numFmtId="0" fontId="2" fillId="0" borderId="31" xfId="0" applyFont="1" applyBorder="1" applyAlignment="1">
      <alignment vertical="center" wrapText="1"/>
    </xf>
    <xf numFmtId="0" fontId="0" fillId="0" borderId="31" xfId="0" applyBorder="1"/>
    <xf numFmtId="2" fontId="0" fillId="0" borderId="31" xfId="0" applyNumberFormat="1" applyBorder="1"/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F410-2CD0-324B-860D-F8E7805066CC}">
  <dimension ref="A1:Q40"/>
  <sheetViews>
    <sheetView zoomScale="125" workbookViewId="0">
      <selection activeCell="I25" sqref="I25"/>
    </sheetView>
  </sheetViews>
  <sheetFormatPr baseColWidth="10" defaultRowHeight="16" x14ac:dyDescent="0.2"/>
  <cols>
    <col min="2" max="2" width="20.83203125" customWidth="1"/>
    <col min="6" max="9" width="8.83203125" customWidth="1"/>
  </cols>
  <sheetData>
    <row r="1" spans="2:11" ht="17" thickBot="1" x14ac:dyDescent="0.25"/>
    <row r="2" spans="2:11" ht="33" customHeight="1" thickBot="1" x14ac:dyDescent="0.25">
      <c r="B2" s="132" t="s">
        <v>4</v>
      </c>
      <c r="C2" s="134">
        <v>2018</v>
      </c>
      <c r="D2" s="134">
        <v>2019</v>
      </c>
      <c r="E2" s="134">
        <v>2020</v>
      </c>
      <c r="F2" s="130" t="s">
        <v>0</v>
      </c>
      <c r="G2" s="131"/>
      <c r="H2" s="130" t="s">
        <v>1</v>
      </c>
      <c r="I2" s="131"/>
    </row>
    <row r="3" spans="2:11" ht="18" thickBot="1" x14ac:dyDescent="0.25">
      <c r="B3" s="133"/>
      <c r="C3" s="135"/>
      <c r="D3" s="135"/>
      <c r="E3" s="135"/>
      <c r="F3" s="32" t="s">
        <v>3</v>
      </c>
      <c r="G3" s="32" t="s">
        <v>2</v>
      </c>
      <c r="H3" s="32" t="s">
        <v>3</v>
      </c>
      <c r="I3" s="32" t="s">
        <v>2</v>
      </c>
    </row>
    <row r="4" spans="2:11" ht="34" x14ac:dyDescent="0.2">
      <c r="B4" s="28" t="s">
        <v>6</v>
      </c>
      <c r="C4" s="21">
        <v>9226</v>
      </c>
      <c r="D4" s="21">
        <v>9755</v>
      </c>
      <c r="E4" s="21">
        <v>9274</v>
      </c>
      <c r="F4" s="21">
        <f>D4-C4</f>
        <v>529</v>
      </c>
      <c r="G4" s="22">
        <f>(D4/C4-100%)*100</f>
        <v>5.7337957944938234</v>
      </c>
      <c r="H4" s="21">
        <f>E4-D4</f>
        <v>-481</v>
      </c>
      <c r="I4" s="23">
        <f>(E4/D4-100%)*100</f>
        <v>-4.9308047155305008</v>
      </c>
    </row>
    <row r="5" spans="2:11" ht="17" x14ac:dyDescent="0.2">
      <c r="B5" s="2" t="s">
        <v>7</v>
      </c>
      <c r="C5" s="10">
        <v>1255</v>
      </c>
      <c r="D5" s="10">
        <v>1464</v>
      </c>
      <c r="E5" s="10">
        <v>1524</v>
      </c>
      <c r="F5" s="10">
        <f t="shared" ref="F5:F32" si="0">D5-C5</f>
        <v>209</v>
      </c>
      <c r="G5" s="14">
        <f t="shared" ref="G5:G32" si="1">(D5/C5-100%)*100</f>
        <v>16.653386454183263</v>
      </c>
      <c r="H5" s="10">
        <f t="shared" ref="H5:H32" si="2">E5-D5</f>
        <v>60</v>
      </c>
      <c r="I5" s="15">
        <f t="shared" ref="I5:I40" si="3">(E5/D5-100%)*100</f>
        <v>4.0983606557376984</v>
      </c>
    </row>
    <row r="6" spans="2:11" ht="17" x14ac:dyDescent="0.2">
      <c r="B6" s="2" t="s">
        <v>8</v>
      </c>
      <c r="C6" s="10">
        <v>29606</v>
      </c>
      <c r="D6" s="10">
        <v>32988</v>
      </c>
      <c r="E6" s="10">
        <v>33726</v>
      </c>
      <c r="F6" s="10">
        <f t="shared" si="0"/>
        <v>3382</v>
      </c>
      <c r="G6" s="14">
        <f t="shared" si="1"/>
        <v>11.423360129703442</v>
      </c>
      <c r="H6" s="10">
        <f t="shared" si="2"/>
        <v>738</v>
      </c>
      <c r="I6" s="15">
        <f t="shared" si="3"/>
        <v>2.2371771553292064</v>
      </c>
    </row>
    <row r="7" spans="2:11" ht="17" x14ac:dyDescent="0.2">
      <c r="B7" s="2" t="s">
        <v>9</v>
      </c>
      <c r="C7" s="10">
        <v>1858</v>
      </c>
      <c r="D7" s="10">
        <v>2415</v>
      </c>
      <c r="E7" s="10">
        <v>2811</v>
      </c>
      <c r="F7" s="10">
        <f t="shared" si="0"/>
        <v>557</v>
      </c>
      <c r="G7" s="14">
        <f t="shared" si="1"/>
        <v>29.978471474703984</v>
      </c>
      <c r="H7" s="10">
        <f t="shared" si="2"/>
        <v>396</v>
      </c>
      <c r="I7" s="15">
        <f t="shared" si="3"/>
        <v>16.397515527950301</v>
      </c>
    </row>
    <row r="8" spans="2:11" ht="17" x14ac:dyDescent="0.2">
      <c r="B8" s="2" t="s">
        <v>10</v>
      </c>
      <c r="C8" s="10">
        <v>133</v>
      </c>
      <c r="D8" s="10">
        <v>138</v>
      </c>
      <c r="E8" s="10">
        <v>124</v>
      </c>
      <c r="F8" s="10">
        <f t="shared" si="0"/>
        <v>5</v>
      </c>
      <c r="G8" s="14">
        <f t="shared" si="1"/>
        <v>3.7593984962406068</v>
      </c>
      <c r="H8" s="10">
        <f t="shared" si="2"/>
        <v>-14</v>
      </c>
      <c r="I8" s="15">
        <f t="shared" si="3"/>
        <v>-10.144927536231885</v>
      </c>
    </row>
    <row r="9" spans="2:11" ht="35" thickBot="1" x14ac:dyDescent="0.25">
      <c r="B9" s="29" t="s">
        <v>5</v>
      </c>
      <c r="C9" s="6">
        <v>42078</v>
      </c>
      <c r="D9" s="6">
        <v>46760</v>
      </c>
      <c r="E9" s="6">
        <v>47459</v>
      </c>
      <c r="F9" s="6">
        <f t="shared" si="0"/>
        <v>4682</v>
      </c>
      <c r="G9" s="27">
        <f t="shared" si="1"/>
        <v>11.126954703170311</v>
      </c>
      <c r="H9" s="6">
        <f t="shared" si="2"/>
        <v>699</v>
      </c>
      <c r="I9" s="25">
        <f t="shared" si="3"/>
        <v>1.4948674080410562</v>
      </c>
      <c r="K9" t="s">
        <v>37</v>
      </c>
    </row>
    <row r="10" spans="2:11" ht="17" x14ac:dyDescent="0.2">
      <c r="B10" s="28" t="s">
        <v>11</v>
      </c>
      <c r="C10" s="21">
        <v>35063</v>
      </c>
      <c r="D10" s="21">
        <v>38636</v>
      </c>
      <c r="E10" s="21">
        <v>42494</v>
      </c>
      <c r="F10" s="21">
        <f t="shared" si="0"/>
        <v>3573</v>
      </c>
      <c r="G10" s="22">
        <f t="shared" si="1"/>
        <v>10.190229016342013</v>
      </c>
      <c r="H10" s="21">
        <f t="shared" si="2"/>
        <v>3858</v>
      </c>
      <c r="I10" s="23">
        <f t="shared" si="3"/>
        <v>9.9855057459364396</v>
      </c>
    </row>
    <row r="11" spans="2:11" ht="17" x14ac:dyDescent="0.2">
      <c r="B11" s="2" t="s">
        <v>12</v>
      </c>
      <c r="C11" s="10">
        <v>4473</v>
      </c>
      <c r="D11" s="10">
        <v>4048</v>
      </c>
      <c r="E11" s="10">
        <v>3670</v>
      </c>
      <c r="F11" s="10">
        <f t="shared" si="0"/>
        <v>-425</v>
      </c>
      <c r="G11" s="14">
        <f t="shared" si="1"/>
        <v>-9.5014531634249995</v>
      </c>
      <c r="H11" s="10">
        <f t="shared" si="2"/>
        <v>-378</v>
      </c>
      <c r="I11" s="15">
        <f t="shared" si="3"/>
        <v>-9.3379446640316175</v>
      </c>
    </row>
    <row r="12" spans="2:11" ht="34" x14ac:dyDescent="0.2">
      <c r="B12" s="2" t="s">
        <v>13</v>
      </c>
      <c r="C12" s="10">
        <v>2038</v>
      </c>
      <c r="D12" s="10">
        <v>1435</v>
      </c>
      <c r="E12" s="10">
        <v>1535</v>
      </c>
      <c r="F12" s="10">
        <f t="shared" si="0"/>
        <v>-603</v>
      </c>
      <c r="G12" s="14">
        <f t="shared" si="1"/>
        <v>-29.587831207065751</v>
      </c>
      <c r="H12" s="10">
        <f t="shared" si="2"/>
        <v>100</v>
      </c>
      <c r="I12" s="15">
        <f t="shared" si="3"/>
        <v>6.9686411149825878</v>
      </c>
    </row>
    <row r="13" spans="2:11" ht="17" x14ac:dyDescent="0.2">
      <c r="B13" s="2" t="s">
        <v>14</v>
      </c>
      <c r="C13" s="10">
        <v>1</v>
      </c>
      <c r="D13" s="10">
        <v>13</v>
      </c>
      <c r="E13" s="10">
        <v>10</v>
      </c>
      <c r="F13" s="10">
        <f t="shared" si="0"/>
        <v>12</v>
      </c>
      <c r="G13" s="14">
        <f t="shared" si="1"/>
        <v>1200</v>
      </c>
      <c r="H13" s="10">
        <f t="shared" si="2"/>
        <v>-3</v>
      </c>
      <c r="I13" s="15">
        <f t="shared" si="3"/>
        <v>-23.076923076923073</v>
      </c>
    </row>
    <row r="14" spans="2:11" ht="34" x14ac:dyDescent="0.2">
      <c r="B14" s="2" t="s">
        <v>15</v>
      </c>
      <c r="C14" s="10">
        <v>3335</v>
      </c>
      <c r="D14" s="10">
        <v>1769</v>
      </c>
      <c r="E14" s="10">
        <v>1826</v>
      </c>
      <c r="F14" s="10">
        <f t="shared" si="0"/>
        <v>-1566</v>
      </c>
      <c r="G14" s="14">
        <f t="shared" si="1"/>
        <v>-46.95652173913043</v>
      </c>
      <c r="H14" s="10">
        <f t="shared" si="2"/>
        <v>57</v>
      </c>
      <c r="I14" s="15">
        <f t="shared" si="3"/>
        <v>3.2221594120972252</v>
      </c>
    </row>
    <row r="15" spans="2:11" ht="18" thickBot="1" x14ac:dyDescent="0.25">
      <c r="B15" s="29" t="s">
        <v>21</v>
      </c>
      <c r="C15" s="6">
        <v>44910</v>
      </c>
      <c r="D15" s="6">
        <v>45901</v>
      </c>
      <c r="E15" s="6">
        <v>49535</v>
      </c>
      <c r="F15" s="6">
        <f t="shared" si="0"/>
        <v>991</v>
      </c>
      <c r="G15" s="27">
        <f t="shared" si="1"/>
        <v>2.2066354932086307</v>
      </c>
      <c r="H15" s="6">
        <f t="shared" si="2"/>
        <v>3634</v>
      </c>
      <c r="I15" s="25">
        <f t="shared" si="3"/>
        <v>7.9170388444696149</v>
      </c>
    </row>
    <row r="16" spans="2:11" ht="18" thickBot="1" x14ac:dyDescent="0.25">
      <c r="B16" s="30" t="s">
        <v>36</v>
      </c>
      <c r="C16" s="6">
        <v>86988</v>
      </c>
      <c r="D16" s="6">
        <v>92661</v>
      </c>
      <c r="E16" s="6">
        <v>96994</v>
      </c>
      <c r="F16" s="6">
        <f t="shared" si="0"/>
        <v>5673</v>
      </c>
      <c r="G16" s="27">
        <f t="shared" si="1"/>
        <v>6.5215891847151264</v>
      </c>
      <c r="H16" s="6">
        <f t="shared" si="2"/>
        <v>4333</v>
      </c>
      <c r="I16" s="25">
        <f t="shared" si="3"/>
        <v>4.676185234348873</v>
      </c>
    </row>
    <row r="17" spans="2:17" x14ac:dyDescent="0.2">
      <c r="B17" s="88"/>
      <c r="C17" s="89"/>
      <c r="D17" s="89"/>
      <c r="E17" s="89"/>
      <c r="F17" s="89"/>
      <c r="G17" s="90"/>
      <c r="H17" s="89"/>
      <c r="I17" s="91"/>
    </row>
    <row r="18" spans="2:17" x14ac:dyDescent="0.2">
      <c r="B18" s="92"/>
      <c r="C18" s="93"/>
      <c r="D18" s="93"/>
      <c r="E18" s="93"/>
      <c r="F18" s="93"/>
      <c r="G18" s="94"/>
      <c r="H18" s="93"/>
      <c r="I18" s="95"/>
    </row>
    <row r="19" spans="2:17" ht="17" thickBot="1" x14ac:dyDescent="0.25">
      <c r="B19" s="92"/>
      <c r="C19" s="93"/>
      <c r="D19" s="93"/>
      <c r="E19" s="93"/>
      <c r="F19" s="93"/>
      <c r="G19" s="94"/>
      <c r="H19" s="93"/>
      <c r="I19" s="95"/>
    </row>
    <row r="20" spans="2:17" ht="17" thickBot="1" x14ac:dyDescent="0.25">
      <c r="B20" s="132" t="s">
        <v>4</v>
      </c>
      <c r="C20" s="134">
        <v>2018</v>
      </c>
      <c r="D20" s="134">
        <v>2019</v>
      </c>
      <c r="E20" s="134">
        <v>2020</v>
      </c>
      <c r="F20" s="130" t="s">
        <v>0</v>
      </c>
      <c r="G20" s="131"/>
      <c r="H20" s="130" t="s">
        <v>1</v>
      </c>
      <c r="I20" s="131"/>
    </row>
    <row r="21" spans="2:17" ht="18" thickBot="1" x14ac:dyDescent="0.25">
      <c r="B21" s="133"/>
      <c r="C21" s="135"/>
      <c r="D21" s="135"/>
      <c r="E21" s="135"/>
      <c r="F21" s="32" t="s">
        <v>3</v>
      </c>
      <c r="G21" s="32" t="s">
        <v>2</v>
      </c>
      <c r="H21" s="32" t="s">
        <v>3</v>
      </c>
      <c r="I21" s="32" t="s">
        <v>2</v>
      </c>
    </row>
    <row r="22" spans="2:17" ht="17" x14ac:dyDescent="0.2">
      <c r="B22" s="28" t="s">
        <v>22</v>
      </c>
      <c r="C22" s="21">
        <v>1</v>
      </c>
      <c r="D22" s="21">
        <v>1</v>
      </c>
      <c r="E22" s="21">
        <v>1</v>
      </c>
      <c r="F22" s="21">
        <f t="shared" si="0"/>
        <v>0</v>
      </c>
      <c r="G22" s="22">
        <f t="shared" si="1"/>
        <v>0</v>
      </c>
      <c r="H22" s="21">
        <f t="shared" si="2"/>
        <v>0</v>
      </c>
      <c r="I22" s="23">
        <f t="shared" si="3"/>
        <v>0</v>
      </c>
    </row>
    <row r="23" spans="2:17" ht="17" x14ac:dyDescent="0.2">
      <c r="B23" s="31" t="s">
        <v>23</v>
      </c>
      <c r="C23" s="10">
        <v>-214</v>
      </c>
      <c r="D23" s="10">
        <v>-317</v>
      </c>
      <c r="E23" s="10">
        <v>-407</v>
      </c>
      <c r="F23" s="10">
        <f t="shared" si="0"/>
        <v>-103</v>
      </c>
      <c r="G23" s="14">
        <f>(D23/C23-100%)*-100</f>
        <v>-48.13084112149533</v>
      </c>
      <c r="H23" s="10">
        <f t="shared" si="2"/>
        <v>-90</v>
      </c>
      <c r="I23" s="15">
        <f>(E23/D23-100%)*-100</f>
        <v>-28.391167192429023</v>
      </c>
    </row>
    <row r="24" spans="2:17" ht="34" x14ac:dyDescent="0.2">
      <c r="B24" s="2" t="s">
        <v>24</v>
      </c>
      <c r="C24" s="10">
        <v>5793</v>
      </c>
      <c r="D24" s="10">
        <v>5793</v>
      </c>
      <c r="E24" s="10">
        <v>5793</v>
      </c>
      <c r="F24" s="10">
        <f t="shared" si="0"/>
        <v>0</v>
      </c>
      <c r="G24" s="14">
        <f t="shared" si="1"/>
        <v>0</v>
      </c>
      <c r="H24" s="10">
        <f t="shared" si="2"/>
        <v>0</v>
      </c>
      <c r="I24" s="15">
        <f t="shared" si="3"/>
        <v>0</v>
      </c>
    </row>
    <row r="25" spans="2:17" ht="17" x14ac:dyDescent="0.2">
      <c r="B25" s="2" t="s">
        <v>25</v>
      </c>
      <c r="C25" s="10">
        <v>-6609</v>
      </c>
      <c r="D25" s="10">
        <v>-7305</v>
      </c>
      <c r="E25" s="10">
        <v>-8145</v>
      </c>
      <c r="F25" s="10">
        <f t="shared" si="0"/>
        <v>-696</v>
      </c>
      <c r="G25" s="14">
        <f>(D25/C25-100%)*-100</f>
        <v>-10.531093962778026</v>
      </c>
      <c r="H25" s="10">
        <f t="shared" si="2"/>
        <v>-840</v>
      </c>
      <c r="I25" s="15">
        <f>(E25/D25-100%)*-100</f>
        <v>-11.498973305954818</v>
      </c>
    </row>
    <row r="26" spans="2:17" ht="34" x14ac:dyDescent="0.2">
      <c r="B26" s="2" t="s">
        <v>26</v>
      </c>
      <c r="C26" s="10">
        <v>87</v>
      </c>
      <c r="D26" s="10">
        <v>161</v>
      </c>
      <c r="E26" s="10">
        <v>126</v>
      </c>
      <c r="F26" s="10">
        <f t="shared" si="0"/>
        <v>74</v>
      </c>
      <c r="G26" s="14">
        <f t="shared" si="1"/>
        <v>85.05747126436782</v>
      </c>
      <c r="H26" s="10">
        <f t="shared" si="2"/>
        <v>-35</v>
      </c>
      <c r="I26" s="15">
        <f t="shared" si="3"/>
        <v>-21.739130434782606</v>
      </c>
    </row>
    <row r="27" spans="2:17" ht="35" thickBot="1" x14ac:dyDescent="0.25">
      <c r="B27" s="29" t="s">
        <v>27</v>
      </c>
      <c r="C27" s="6">
        <v>-942</v>
      </c>
      <c r="D27" s="6">
        <v>-1667</v>
      </c>
      <c r="E27" s="6">
        <v>-2632</v>
      </c>
      <c r="F27" s="6">
        <f t="shared" si="0"/>
        <v>-725</v>
      </c>
      <c r="G27" s="27">
        <f>(D27/C27-100%)*-100</f>
        <v>-76.963906581740972</v>
      </c>
      <c r="H27" s="6">
        <f t="shared" si="2"/>
        <v>-965</v>
      </c>
      <c r="I27" s="25">
        <f>(E27/D27-100%)*-100</f>
        <v>-57.8884223155369</v>
      </c>
      <c r="Q27" t="s">
        <v>37</v>
      </c>
    </row>
    <row r="28" spans="2:17" ht="17" x14ac:dyDescent="0.2">
      <c r="B28" s="28" t="s">
        <v>20</v>
      </c>
      <c r="C28" s="21">
        <v>23706</v>
      </c>
      <c r="D28" s="21">
        <v>27635</v>
      </c>
      <c r="E28" s="21">
        <v>28619</v>
      </c>
      <c r="F28" s="21">
        <f t="shared" si="0"/>
        <v>3929</v>
      </c>
      <c r="G28" s="22">
        <f t="shared" si="1"/>
        <v>16.573863157006663</v>
      </c>
      <c r="H28" s="21">
        <f t="shared" si="2"/>
        <v>984</v>
      </c>
      <c r="I28" s="23">
        <f t="shared" si="3"/>
        <v>3.5607020083227692</v>
      </c>
    </row>
    <row r="29" spans="2:17" ht="34" x14ac:dyDescent="0.2">
      <c r="B29" s="2" t="s">
        <v>28</v>
      </c>
      <c r="C29" s="10">
        <v>8928</v>
      </c>
      <c r="D29" s="10">
        <v>8980</v>
      </c>
      <c r="E29" s="10">
        <v>12200</v>
      </c>
      <c r="F29" s="10">
        <f t="shared" si="0"/>
        <v>52</v>
      </c>
      <c r="G29" s="14">
        <f t="shared" si="1"/>
        <v>0.58243727598565886</v>
      </c>
      <c r="H29" s="10">
        <f t="shared" si="2"/>
        <v>3220</v>
      </c>
      <c r="I29" s="15">
        <f t="shared" si="3"/>
        <v>35.857461024498896</v>
      </c>
    </row>
    <row r="30" spans="2:17" ht="17" x14ac:dyDescent="0.2">
      <c r="B30" s="2" t="s">
        <v>29</v>
      </c>
      <c r="C30" s="10">
        <v>152</v>
      </c>
      <c r="D30" s="10">
        <v>104</v>
      </c>
      <c r="E30" s="10">
        <v>92</v>
      </c>
      <c r="F30" s="10">
        <f t="shared" si="0"/>
        <v>-48</v>
      </c>
      <c r="G30" s="14">
        <f t="shared" si="1"/>
        <v>-31.578947368421051</v>
      </c>
      <c r="H30" s="10">
        <f t="shared" si="2"/>
        <v>-12</v>
      </c>
      <c r="I30" s="15">
        <f t="shared" si="3"/>
        <v>-11.538461538461542</v>
      </c>
    </row>
    <row r="31" spans="2:17" ht="35" thickBot="1" x14ac:dyDescent="0.25">
      <c r="B31" s="29" t="s">
        <v>19</v>
      </c>
      <c r="C31" s="6">
        <v>32786</v>
      </c>
      <c r="D31" s="6">
        <v>36719</v>
      </c>
      <c r="E31" s="6">
        <v>40911</v>
      </c>
      <c r="F31" s="6">
        <f t="shared" si="0"/>
        <v>3933</v>
      </c>
      <c r="G31" s="27">
        <f t="shared" si="1"/>
        <v>11.995973891295076</v>
      </c>
      <c r="H31" s="6">
        <f t="shared" si="2"/>
        <v>4192</v>
      </c>
      <c r="I31" s="25">
        <f t="shared" si="3"/>
        <v>11.41643290939296</v>
      </c>
    </row>
    <row r="32" spans="2:17" ht="17" x14ac:dyDescent="0.2">
      <c r="B32" s="28" t="s">
        <v>30</v>
      </c>
      <c r="C32" s="21">
        <v>29747</v>
      </c>
      <c r="D32" s="21">
        <v>32911</v>
      </c>
      <c r="E32" s="21">
        <v>35770</v>
      </c>
      <c r="F32" s="21">
        <f t="shared" si="0"/>
        <v>3164</v>
      </c>
      <c r="G32" s="22">
        <f t="shared" si="1"/>
        <v>10.636366692439569</v>
      </c>
      <c r="H32" s="21">
        <f t="shared" si="2"/>
        <v>2859</v>
      </c>
      <c r="I32" s="23">
        <f t="shared" si="3"/>
        <v>8.6870651150071421</v>
      </c>
    </row>
    <row r="33" spans="1:9" ht="68" x14ac:dyDescent="0.2">
      <c r="A33" s="12"/>
      <c r="B33" s="13" t="s">
        <v>31</v>
      </c>
      <c r="C33" s="17">
        <v>12542</v>
      </c>
      <c r="D33" s="17">
        <v>10270</v>
      </c>
      <c r="E33" s="17">
        <v>7582</v>
      </c>
      <c r="F33" s="17">
        <f t="shared" ref="F33:F40" si="4">D33-C33</f>
        <v>-2272</v>
      </c>
      <c r="G33" s="18">
        <f t="shared" ref="G33:G40" si="5">(D33/C33-100%)*100</f>
        <v>-18.115133152607243</v>
      </c>
      <c r="H33" s="17">
        <f t="shared" ref="H33:H40" si="6">E33-D33</f>
        <v>-2688</v>
      </c>
      <c r="I33" s="15">
        <f t="shared" si="3"/>
        <v>-26.173320350535544</v>
      </c>
    </row>
    <row r="34" spans="1:9" ht="17" x14ac:dyDescent="0.2">
      <c r="B34" s="2" t="s">
        <v>20</v>
      </c>
      <c r="C34" s="10">
        <v>6840</v>
      </c>
      <c r="D34" s="10">
        <v>7145</v>
      </c>
      <c r="E34" s="10">
        <v>8227</v>
      </c>
      <c r="F34" s="10">
        <f t="shared" si="4"/>
        <v>305</v>
      </c>
      <c r="G34" s="19">
        <f t="shared" si="5"/>
        <v>4.4590643274853736</v>
      </c>
      <c r="H34" s="10">
        <f t="shared" si="6"/>
        <v>1082</v>
      </c>
      <c r="I34" s="15">
        <f t="shared" si="3"/>
        <v>15.143456962911127</v>
      </c>
    </row>
    <row r="35" spans="1:9" ht="51" x14ac:dyDescent="0.2">
      <c r="B35" s="2" t="s">
        <v>32</v>
      </c>
      <c r="C35" s="10">
        <v>4938</v>
      </c>
      <c r="D35" s="10">
        <v>6042</v>
      </c>
      <c r="E35" s="10">
        <v>5975</v>
      </c>
      <c r="F35" s="10">
        <f t="shared" si="4"/>
        <v>1104</v>
      </c>
      <c r="G35" s="19">
        <f t="shared" si="5"/>
        <v>22.357229647630628</v>
      </c>
      <c r="H35" s="10">
        <f t="shared" si="6"/>
        <v>-67</v>
      </c>
      <c r="I35" s="15">
        <f t="shared" si="3"/>
        <v>-1.1089043363124773</v>
      </c>
    </row>
    <row r="36" spans="1:9" ht="17" x14ac:dyDescent="0.2">
      <c r="B36" s="2" t="s">
        <v>33</v>
      </c>
      <c r="C36" s="10">
        <v>720</v>
      </c>
      <c r="D36" s="10">
        <v>436</v>
      </c>
      <c r="E36" s="10">
        <v>527</v>
      </c>
      <c r="F36" s="10">
        <f t="shared" si="4"/>
        <v>-284</v>
      </c>
      <c r="G36" s="19">
        <f t="shared" si="5"/>
        <v>-39.44444444444445</v>
      </c>
      <c r="H36" s="10">
        <f t="shared" si="6"/>
        <v>91</v>
      </c>
      <c r="I36" s="15">
        <f t="shared" si="3"/>
        <v>20.871559633027516</v>
      </c>
    </row>
    <row r="37" spans="1:9" ht="17" x14ac:dyDescent="0.2">
      <c r="B37" s="2" t="s">
        <v>34</v>
      </c>
      <c r="C37" s="10">
        <v>357</v>
      </c>
      <c r="D37" s="10">
        <v>805</v>
      </c>
      <c r="E37" s="10">
        <v>634</v>
      </c>
      <c r="F37" s="10">
        <f t="shared" si="4"/>
        <v>448</v>
      </c>
      <c r="G37" s="19">
        <f t="shared" si="5"/>
        <v>125.49019607843137</v>
      </c>
      <c r="H37" s="10">
        <f t="shared" si="6"/>
        <v>-171</v>
      </c>
      <c r="I37" s="15">
        <f t="shared" si="3"/>
        <v>-21.242236024844718</v>
      </c>
    </row>
    <row r="38" spans="1:9" ht="18" thickBot="1" x14ac:dyDescent="0.25">
      <c r="B38" s="29" t="s">
        <v>35</v>
      </c>
      <c r="C38" s="6">
        <v>55144</v>
      </c>
      <c r="D38" s="6">
        <v>57609</v>
      </c>
      <c r="E38" s="6">
        <v>58715</v>
      </c>
      <c r="F38" s="6">
        <f t="shared" si="4"/>
        <v>2465</v>
      </c>
      <c r="G38" s="24">
        <f t="shared" si="5"/>
        <v>4.4701146090236454</v>
      </c>
      <c r="H38" s="6">
        <f t="shared" si="6"/>
        <v>1106</v>
      </c>
      <c r="I38" s="25">
        <f t="shared" si="3"/>
        <v>1.9198389140585581</v>
      </c>
    </row>
    <row r="39" spans="1:9" ht="18" thickBot="1" x14ac:dyDescent="0.25">
      <c r="B39" s="29" t="s">
        <v>18</v>
      </c>
      <c r="C39" s="6">
        <v>87930</v>
      </c>
      <c r="D39" s="6">
        <v>94328</v>
      </c>
      <c r="E39" s="6">
        <v>99626</v>
      </c>
      <c r="F39" s="6">
        <f t="shared" si="4"/>
        <v>6398</v>
      </c>
      <c r="G39" s="24">
        <f t="shared" si="5"/>
        <v>7.2762424655976377</v>
      </c>
      <c r="H39" s="6">
        <f t="shared" si="6"/>
        <v>5298</v>
      </c>
      <c r="I39" s="25">
        <f t="shared" si="3"/>
        <v>5.6165719616656729</v>
      </c>
    </row>
    <row r="40" spans="1:9" ht="35" thickBot="1" x14ac:dyDescent="0.25">
      <c r="B40" s="30" t="s">
        <v>17</v>
      </c>
      <c r="C40" s="6">
        <v>86988</v>
      </c>
      <c r="D40" s="6">
        <v>92661</v>
      </c>
      <c r="E40" s="6">
        <v>96994</v>
      </c>
      <c r="F40" s="6">
        <f t="shared" si="4"/>
        <v>5673</v>
      </c>
      <c r="G40" s="24">
        <f t="shared" si="5"/>
        <v>6.5215891847151264</v>
      </c>
      <c r="H40" s="6">
        <f t="shared" si="6"/>
        <v>4333</v>
      </c>
      <c r="I40" s="25">
        <f t="shared" si="3"/>
        <v>4.676185234348873</v>
      </c>
    </row>
  </sheetData>
  <mergeCells count="12">
    <mergeCell ref="H20:I20"/>
    <mergeCell ref="B20:B21"/>
    <mergeCell ref="C20:C21"/>
    <mergeCell ref="D20:D21"/>
    <mergeCell ref="E20:E21"/>
    <mergeCell ref="F20:G20"/>
    <mergeCell ref="F2:G2"/>
    <mergeCell ref="H2:I2"/>
    <mergeCell ref="B2:B3"/>
    <mergeCell ref="C2:C3"/>
    <mergeCell ref="D2:D3"/>
    <mergeCell ref="E2:E3"/>
  </mergeCells>
  <pageMargins left="0.7" right="0.7" top="0.75" bottom="0.75" header="0.3" footer="0.3"/>
  <ignoredErrors>
    <ignoredError sqref="I27 G27 I23 G23 G25 I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C78DE-4BD7-D54E-9C6E-0A551BDBB0E3}">
  <dimension ref="B1:K40"/>
  <sheetViews>
    <sheetView workbookViewId="0">
      <selection activeCell="J22" sqref="J22"/>
    </sheetView>
  </sheetViews>
  <sheetFormatPr baseColWidth="10" defaultRowHeight="16" x14ac:dyDescent="0.2"/>
  <cols>
    <col min="2" max="2" width="11.5" customWidth="1"/>
    <col min="4" max="4" width="13.6640625" bestFit="1" customWidth="1"/>
    <col min="6" max="6" width="12.33203125" bestFit="1" customWidth="1"/>
    <col min="8" max="8" width="12.33203125" bestFit="1" customWidth="1"/>
  </cols>
  <sheetData>
    <row r="1" spans="2:11" ht="17" thickBot="1" x14ac:dyDescent="0.25"/>
    <row r="2" spans="2:11" x14ac:dyDescent="0.2">
      <c r="B2" s="136" t="s">
        <v>38</v>
      </c>
      <c r="C2" s="138">
        <v>2018</v>
      </c>
      <c r="D2" s="138"/>
      <c r="E2" s="138">
        <v>2019</v>
      </c>
      <c r="F2" s="138"/>
      <c r="G2" s="138">
        <v>2020</v>
      </c>
      <c r="H2" s="139"/>
    </row>
    <row r="3" spans="2:11" x14ac:dyDescent="0.2">
      <c r="B3" s="137"/>
      <c r="C3" s="10" t="s">
        <v>39</v>
      </c>
      <c r="D3" s="10" t="s">
        <v>40</v>
      </c>
      <c r="E3" s="10" t="s">
        <v>39</v>
      </c>
      <c r="F3" s="10" t="s">
        <v>40</v>
      </c>
      <c r="G3" s="10" t="s">
        <v>39</v>
      </c>
      <c r="H3" s="39" t="s">
        <v>40</v>
      </c>
    </row>
    <row r="4" spans="2:11" ht="34" x14ac:dyDescent="0.2">
      <c r="B4" s="40" t="s">
        <v>36</v>
      </c>
      <c r="C4" s="7">
        <v>86988</v>
      </c>
      <c r="D4" s="7">
        <v>100</v>
      </c>
      <c r="E4" s="7">
        <v>92661</v>
      </c>
      <c r="F4" s="7">
        <v>100</v>
      </c>
      <c r="G4" s="7">
        <v>96994</v>
      </c>
      <c r="H4" s="43">
        <v>100</v>
      </c>
    </row>
    <row r="5" spans="2:11" ht="51" x14ac:dyDescent="0.2">
      <c r="B5" s="41" t="s">
        <v>5</v>
      </c>
      <c r="C5" s="7">
        <v>42078</v>
      </c>
      <c r="D5" s="20">
        <f>C5/$C$4*$D$4</f>
        <v>48.372189267485169</v>
      </c>
      <c r="E5" s="7">
        <v>46760</v>
      </c>
      <c r="F5" s="20">
        <f>E5/$E$4*$F$4</f>
        <v>50.463517553231675</v>
      </c>
      <c r="G5" s="7">
        <v>47459</v>
      </c>
      <c r="H5" s="16">
        <f>G5/$G$4*$H$4</f>
        <v>48.929830711178013</v>
      </c>
    </row>
    <row r="6" spans="2:11" ht="51" x14ac:dyDescent="0.2">
      <c r="B6" s="36" t="s">
        <v>6</v>
      </c>
      <c r="C6" s="10">
        <v>9226</v>
      </c>
      <c r="D6" s="20">
        <f t="shared" ref="D6:D16" si="0">C6/$C$4*$D$4</f>
        <v>10.606060606060606</v>
      </c>
      <c r="E6" s="10">
        <v>9755</v>
      </c>
      <c r="F6" s="19">
        <f t="shared" ref="F6:F16" si="1">E6/$E$4*$F$4</f>
        <v>10.527622192724015</v>
      </c>
      <c r="G6" s="10">
        <v>9274</v>
      </c>
      <c r="H6" s="15">
        <f t="shared" ref="H6:H16" si="2">G6/$G$4*$H$4</f>
        <v>9.5614161700723752</v>
      </c>
    </row>
    <row r="7" spans="2:11" ht="34" x14ac:dyDescent="0.2">
      <c r="B7" s="36" t="s">
        <v>7</v>
      </c>
      <c r="C7" s="10">
        <v>1255</v>
      </c>
      <c r="D7" s="20">
        <f>C7/$C$4*$D$4</f>
        <v>1.442727732560813</v>
      </c>
      <c r="E7" s="10">
        <v>1464</v>
      </c>
      <c r="F7" s="19">
        <f t="shared" si="1"/>
        <v>1.5799527309223946</v>
      </c>
      <c r="G7" s="10">
        <v>1524</v>
      </c>
      <c r="H7" s="15">
        <f t="shared" si="2"/>
        <v>1.5712312101779491</v>
      </c>
      <c r="J7" s="44"/>
    </row>
    <row r="8" spans="2:11" ht="34" x14ac:dyDescent="0.2">
      <c r="B8" s="36" t="s">
        <v>8</v>
      </c>
      <c r="C8" s="10">
        <v>29606</v>
      </c>
      <c r="D8" s="20">
        <f t="shared" si="0"/>
        <v>34.034579482227436</v>
      </c>
      <c r="E8" s="10">
        <v>32988</v>
      </c>
      <c r="F8" s="19">
        <f t="shared" si="1"/>
        <v>35.600738174636575</v>
      </c>
      <c r="G8" s="10">
        <v>33726</v>
      </c>
      <c r="H8" s="15">
        <f t="shared" si="2"/>
        <v>34.771222962245083</v>
      </c>
    </row>
    <row r="9" spans="2:11" ht="34" x14ac:dyDescent="0.2">
      <c r="B9" s="36" t="s">
        <v>9</v>
      </c>
      <c r="C9" s="10">
        <v>1858</v>
      </c>
      <c r="D9" s="20">
        <f t="shared" si="0"/>
        <v>2.1359267945003908</v>
      </c>
      <c r="E9" s="10">
        <v>2415</v>
      </c>
      <c r="F9" s="19">
        <f t="shared" si="1"/>
        <v>2.6062744844109176</v>
      </c>
      <c r="G9" s="10">
        <v>2811</v>
      </c>
      <c r="H9" s="15">
        <f t="shared" si="2"/>
        <v>2.8981174093242879</v>
      </c>
    </row>
    <row r="10" spans="2:11" ht="51" x14ac:dyDescent="0.2">
      <c r="B10" s="36" t="s">
        <v>10</v>
      </c>
      <c r="C10" s="10">
        <v>133</v>
      </c>
      <c r="D10" s="20">
        <f t="shared" si="0"/>
        <v>0.15289465213592679</v>
      </c>
      <c r="E10" s="10">
        <v>138</v>
      </c>
      <c r="F10" s="19">
        <f t="shared" si="1"/>
        <v>0.14892997053776669</v>
      </c>
      <c r="G10" s="10">
        <v>124</v>
      </c>
      <c r="H10" s="15">
        <f t="shared" si="2"/>
        <v>0.12784295935831083</v>
      </c>
      <c r="K10" t="s">
        <v>37</v>
      </c>
    </row>
    <row r="11" spans="2:11" ht="51" x14ac:dyDescent="0.2">
      <c r="B11" s="41" t="s">
        <v>21</v>
      </c>
      <c r="C11" s="7">
        <v>44910</v>
      </c>
      <c r="D11" s="20">
        <f t="shared" si="0"/>
        <v>51.627810732514831</v>
      </c>
      <c r="E11" s="7">
        <v>45901</v>
      </c>
      <c r="F11" s="20">
        <f t="shared" si="1"/>
        <v>49.536482446768325</v>
      </c>
      <c r="G11" s="7">
        <v>49535</v>
      </c>
      <c r="H11" s="16">
        <f t="shared" si="2"/>
        <v>51.070169288821987</v>
      </c>
    </row>
    <row r="12" spans="2:11" ht="17" x14ac:dyDescent="0.2">
      <c r="B12" s="36" t="s">
        <v>11</v>
      </c>
      <c r="C12" s="10">
        <v>35063</v>
      </c>
      <c r="D12" s="20">
        <f t="shared" si="0"/>
        <v>40.307858555203019</v>
      </c>
      <c r="E12" s="10">
        <v>38636</v>
      </c>
      <c r="F12" s="19">
        <f t="shared" si="1"/>
        <v>41.696074939834446</v>
      </c>
      <c r="G12" s="10">
        <v>42494</v>
      </c>
      <c r="H12" s="15">
        <f t="shared" si="2"/>
        <v>43.810957378806933</v>
      </c>
    </row>
    <row r="13" spans="2:11" ht="34" x14ac:dyDescent="0.2">
      <c r="B13" s="36" t="s">
        <v>12</v>
      </c>
      <c r="C13" s="10">
        <v>4473</v>
      </c>
      <c r="D13" s="20">
        <f t="shared" si="0"/>
        <v>5.1420885639398541</v>
      </c>
      <c r="E13" s="10">
        <v>4048</v>
      </c>
      <c r="F13" s="19">
        <f t="shared" si="1"/>
        <v>4.3686124691078225</v>
      </c>
      <c r="G13" s="10">
        <v>3670</v>
      </c>
      <c r="H13" s="15">
        <f t="shared" si="2"/>
        <v>3.7837392003629087</v>
      </c>
    </row>
    <row r="14" spans="2:11" ht="68" x14ac:dyDescent="0.2">
      <c r="B14" s="36" t="s">
        <v>13</v>
      </c>
      <c r="C14" s="10">
        <v>2038</v>
      </c>
      <c r="D14" s="20">
        <f t="shared" si="0"/>
        <v>2.3428518876166828</v>
      </c>
      <c r="E14" s="10">
        <v>1435</v>
      </c>
      <c r="F14" s="19">
        <f t="shared" si="1"/>
        <v>1.5486558530557626</v>
      </c>
      <c r="G14" s="10">
        <v>1535</v>
      </c>
      <c r="H14" s="15">
        <f t="shared" si="2"/>
        <v>1.5825721178629606</v>
      </c>
    </row>
    <row r="15" spans="2:11" ht="34" x14ac:dyDescent="0.2">
      <c r="B15" s="36" t="s">
        <v>14</v>
      </c>
      <c r="C15" s="10">
        <v>1</v>
      </c>
      <c r="D15" s="20">
        <f t="shared" si="0"/>
        <v>1.1495838506460662E-3</v>
      </c>
      <c r="E15" s="10">
        <v>13</v>
      </c>
      <c r="F15" s="19">
        <f t="shared" si="1"/>
        <v>1.4029634905731645E-2</v>
      </c>
      <c r="G15" s="10">
        <v>10</v>
      </c>
      <c r="H15" s="15">
        <f t="shared" si="2"/>
        <v>1.0309916077283132E-2</v>
      </c>
    </row>
    <row r="16" spans="2:11" ht="52" thickBot="1" x14ac:dyDescent="0.25">
      <c r="B16" s="96" t="s">
        <v>15</v>
      </c>
      <c r="C16" s="17">
        <v>3335</v>
      </c>
      <c r="D16" s="97">
        <f t="shared" si="0"/>
        <v>3.8338621419046306</v>
      </c>
      <c r="E16" s="17">
        <v>1769</v>
      </c>
      <c r="F16" s="18">
        <f t="shared" si="1"/>
        <v>1.9091095498645601</v>
      </c>
      <c r="G16" s="17">
        <v>1826</v>
      </c>
      <c r="H16" s="98">
        <f t="shared" si="2"/>
        <v>1.8825906757118995</v>
      </c>
    </row>
    <row r="17" spans="2:8" x14ac:dyDescent="0.2">
      <c r="B17" s="102"/>
      <c r="C17" s="103"/>
      <c r="D17" s="91"/>
      <c r="E17" s="103"/>
      <c r="F17" s="104"/>
      <c r="G17" s="103"/>
      <c r="H17" s="104"/>
    </row>
    <row r="18" spans="2:8" x14ac:dyDescent="0.2">
      <c r="B18" s="99"/>
      <c r="C18" s="100"/>
      <c r="D18" s="95"/>
      <c r="E18" s="100"/>
      <c r="F18" s="101"/>
      <c r="G18" s="100"/>
      <c r="H18" s="101"/>
    </row>
    <row r="19" spans="2:8" ht="17" thickBot="1" x14ac:dyDescent="0.25">
      <c r="B19" s="99"/>
      <c r="C19" s="100"/>
      <c r="D19" s="95"/>
      <c r="E19" s="100"/>
      <c r="F19" s="101"/>
      <c r="G19" s="100"/>
      <c r="H19" s="101"/>
    </row>
    <row r="20" spans="2:8" x14ac:dyDescent="0.2">
      <c r="B20" s="136" t="s">
        <v>38</v>
      </c>
      <c r="C20" s="138">
        <v>2018</v>
      </c>
      <c r="D20" s="138"/>
      <c r="E20" s="138">
        <v>2019</v>
      </c>
      <c r="F20" s="138"/>
      <c r="G20" s="138">
        <v>2020</v>
      </c>
      <c r="H20" s="139"/>
    </row>
    <row r="21" spans="2:8" x14ac:dyDescent="0.2">
      <c r="B21" s="137"/>
      <c r="C21" s="59" t="s">
        <v>39</v>
      </c>
      <c r="D21" s="59" t="s">
        <v>40</v>
      </c>
      <c r="E21" s="59" t="s">
        <v>39</v>
      </c>
      <c r="F21" s="59" t="s">
        <v>40</v>
      </c>
      <c r="G21" s="59" t="s">
        <v>39</v>
      </c>
      <c r="H21" s="39" t="s">
        <v>40</v>
      </c>
    </row>
    <row r="22" spans="2:8" ht="85" x14ac:dyDescent="0.2">
      <c r="B22" s="47" t="s">
        <v>17</v>
      </c>
      <c r="C22" s="26">
        <v>86988</v>
      </c>
      <c r="D22" s="26">
        <v>100</v>
      </c>
      <c r="E22" s="26">
        <v>92661</v>
      </c>
      <c r="F22" s="26">
        <v>100</v>
      </c>
      <c r="G22" s="26">
        <v>96994</v>
      </c>
      <c r="H22" s="48">
        <v>100</v>
      </c>
    </row>
    <row r="23" spans="2:8" ht="34" x14ac:dyDescent="0.2">
      <c r="B23" s="41" t="s">
        <v>18</v>
      </c>
      <c r="C23" s="7">
        <v>87930</v>
      </c>
      <c r="D23" s="20">
        <f t="shared" ref="D23:D40" si="3">C23/$C$22*$D$22</f>
        <v>101.08290798730859</v>
      </c>
      <c r="E23" s="7">
        <v>94328</v>
      </c>
      <c r="F23" s="20">
        <f>E23/$E$22*$F$22</f>
        <v>101.79903087598883</v>
      </c>
      <c r="G23" s="7">
        <v>99626</v>
      </c>
      <c r="H23" s="16">
        <f>G23/$G$22*$H$22</f>
        <v>102.71356991154093</v>
      </c>
    </row>
    <row r="24" spans="2:8" ht="51" x14ac:dyDescent="0.2">
      <c r="B24" s="41" t="s">
        <v>19</v>
      </c>
      <c r="C24" s="7">
        <v>32786</v>
      </c>
      <c r="D24" s="20">
        <f t="shared" si="3"/>
        <v>37.690256127281927</v>
      </c>
      <c r="E24" s="7">
        <v>36719</v>
      </c>
      <c r="F24" s="20">
        <f t="shared" ref="F24:F40" si="4">E24/$E$22*$F$22</f>
        <v>39.627243392581562</v>
      </c>
      <c r="G24" s="7">
        <v>40911</v>
      </c>
      <c r="H24" s="16">
        <f t="shared" ref="H24:H40" si="5">G24/$G$22*$H$22</f>
        <v>42.178897663773022</v>
      </c>
    </row>
    <row r="25" spans="2:8" ht="34" x14ac:dyDescent="0.2">
      <c r="B25" s="36" t="s">
        <v>20</v>
      </c>
      <c r="C25" s="10">
        <v>23706</v>
      </c>
      <c r="D25" s="19">
        <f t="shared" si="3"/>
        <v>27.252034763415644</v>
      </c>
      <c r="E25" s="10">
        <v>27635</v>
      </c>
      <c r="F25" s="19">
        <f t="shared" si="4"/>
        <v>29.823766201530312</v>
      </c>
      <c r="G25" s="10">
        <v>28619</v>
      </c>
      <c r="H25" s="15">
        <f t="shared" si="5"/>
        <v>29.505948821576595</v>
      </c>
    </row>
    <row r="26" spans="2:8" ht="51" x14ac:dyDescent="0.2">
      <c r="B26" s="36" t="s">
        <v>28</v>
      </c>
      <c r="C26" s="10">
        <v>8928</v>
      </c>
      <c r="D26" s="19">
        <f t="shared" si="3"/>
        <v>10.263484618568079</v>
      </c>
      <c r="E26" s="10">
        <v>8980</v>
      </c>
      <c r="F26" s="19">
        <f t="shared" si="4"/>
        <v>9.6912401118053975</v>
      </c>
      <c r="G26" s="10">
        <v>12200</v>
      </c>
      <c r="H26" s="15">
        <f t="shared" si="5"/>
        <v>12.578097614285419</v>
      </c>
    </row>
    <row r="27" spans="2:8" ht="34" x14ac:dyDescent="0.2">
      <c r="B27" s="36" t="s">
        <v>29</v>
      </c>
      <c r="C27" s="10">
        <v>152</v>
      </c>
      <c r="D27" s="19">
        <f t="shared" si="3"/>
        <v>0.17473674529820205</v>
      </c>
      <c r="E27" s="10">
        <v>104</v>
      </c>
      <c r="F27" s="19">
        <f t="shared" si="4"/>
        <v>0.11223707924585316</v>
      </c>
      <c r="G27" s="10">
        <v>92</v>
      </c>
      <c r="H27" s="15">
        <f t="shared" si="5"/>
        <v>9.4851227911004796E-2</v>
      </c>
    </row>
    <row r="28" spans="2:8" ht="51" x14ac:dyDescent="0.2">
      <c r="B28" s="41" t="s">
        <v>35</v>
      </c>
      <c r="C28" s="7">
        <v>55144</v>
      </c>
      <c r="D28" s="20">
        <f t="shared" si="3"/>
        <v>63.392651860026675</v>
      </c>
      <c r="E28" s="7">
        <v>57609</v>
      </c>
      <c r="F28" s="20">
        <f t="shared" si="4"/>
        <v>62.171787483407257</v>
      </c>
      <c r="G28" s="7">
        <v>58715</v>
      </c>
      <c r="H28" s="16">
        <f t="shared" si="5"/>
        <v>60.534672247767908</v>
      </c>
    </row>
    <row r="29" spans="2:8" ht="34" x14ac:dyDescent="0.2">
      <c r="B29" s="36" t="s">
        <v>30</v>
      </c>
      <c r="C29" s="10">
        <v>29747</v>
      </c>
      <c r="D29" s="19">
        <f t="shared" si="3"/>
        <v>34.19667080516853</v>
      </c>
      <c r="E29" s="10">
        <v>32911</v>
      </c>
      <c r="F29" s="19">
        <f t="shared" si="4"/>
        <v>35.517639567887244</v>
      </c>
      <c r="G29" s="10">
        <v>35770</v>
      </c>
      <c r="H29" s="15">
        <f t="shared" si="5"/>
        <v>36.87856980844176</v>
      </c>
    </row>
    <row r="30" spans="2:8" ht="51" x14ac:dyDescent="0.2">
      <c r="B30" s="36" t="s">
        <v>76</v>
      </c>
      <c r="C30" s="10">
        <v>12542</v>
      </c>
      <c r="D30" s="19">
        <f t="shared" si="3"/>
        <v>14.418080654802962</v>
      </c>
      <c r="E30" s="10">
        <v>10270</v>
      </c>
      <c r="F30" s="19">
        <f t="shared" si="4"/>
        <v>11.083411575528</v>
      </c>
      <c r="G30" s="10">
        <v>7582</v>
      </c>
      <c r="H30" s="15">
        <f t="shared" si="5"/>
        <v>7.81697836979607</v>
      </c>
    </row>
    <row r="31" spans="2:8" ht="34" x14ac:dyDescent="0.2">
      <c r="B31" s="36" t="s">
        <v>20</v>
      </c>
      <c r="C31" s="10">
        <v>6840</v>
      </c>
      <c r="D31" s="19">
        <f t="shared" si="3"/>
        <v>7.863153538419092</v>
      </c>
      <c r="E31" s="10">
        <v>7145</v>
      </c>
      <c r="F31" s="19">
        <f t="shared" si="4"/>
        <v>7.7109031847271234</v>
      </c>
      <c r="G31" s="10">
        <v>8227</v>
      </c>
      <c r="H31" s="15">
        <f t="shared" si="5"/>
        <v>8.4819679567808315</v>
      </c>
    </row>
    <row r="32" spans="2:8" ht="102" x14ac:dyDescent="0.2">
      <c r="B32" s="36" t="s">
        <v>32</v>
      </c>
      <c r="C32" s="10">
        <v>4938</v>
      </c>
      <c r="D32" s="19">
        <f t="shared" si="3"/>
        <v>5.6766450544902742</v>
      </c>
      <c r="E32" s="10">
        <v>6042</v>
      </c>
      <c r="F32" s="19">
        <f t="shared" si="4"/>
        <v>6.520542623110047</v>
      </c>
      <c r="G32" s="10">
        <v>5975</v>
      </c>
      <c r="H32" s="15">
        <f t="shared" si="5"/>
        <v>6.1601748561766705</v>
      </c>
    </row>
    <row r="33" spans="2:8" ht="34" x14ac:dyDescent="0.2">
      <c r="B33" s="36" t="s">
        <v>33</v>
      </c>
      <c r="C33" s="10">
        <v>720</v>
      </c>
      <c r="D33" s="19">
        <f t="shared" si="3"/>
        <v>0.82770037246516748</v>
      </c>
      <c r="E33" s="10">
        <v>436</v>
      </c>
      <c r="F33" s="19">
        <f t="shared" si="4"/>
        <v>0.47053237068453824</v>
      </c>
      <c r="G33" s="10">
        <v>527</v>
      </c>
      <c r="H33" s="15">
        <f t="shared" si="5"/>
        <v>0.54333257727282092</v>
      </c>
    </row>
    <row r="34" spans="2:8" ht="34" x14ac:dyDescent="0.2">
      <c r="B34" s="36" t="s">
        <v>34</v>
      </c>
      <c r="C34" s="10">
        <v>357</v>
      </c>
      <c r="D34" s="19">
        <f t="shared" si="3"/>
        <v>0.41040143468064566</v>
      </c>
      <c r="E34" s="10">
        <v>805</v>
      </c>
      <c r="F34" s="19">
        <f t="shared" si="4"/>
        <v>0.86875816147030571</v>
      </c>
      <c r="G34" s="10">
        <v>634</v>
      </c>
      <c r="H34" s="15">
        <f t="shared" si="5"/>
        <v>0.65364867929975046</v>
      </c>
    </row>
    <row r="35" spans="2:8" ht="51" x14ac:dyDescent="0.2">
      <c r="B35" s="41" t="s">
        <v>27</v>
      </c>
      <c r="C35" s="42">
        <v>-942</v>
      </c>
      <c r="D35" s="20">
        <f t="shared" si="3"/>
        <v>-1.0829079873085943</v>
      </c>
      <c r="E35" s="7">
        <v>-1667</v>
      </c>
      <c r="F35" s="20">
        <f t="shared" si="4"/>
        <v>-1.7990308759888194</v>
      </c>
      <c r="G35" s="7">
        <v>-2632</v>
      </c>
      <c r="H35" s="16">
        <f t="shared" si="5"/>
        <v>-2.7135699115409202</v>
      </c>
    </row>
    <row r="36" spans="2:8" ht="17" x14ac:dyDescent="0.2">
      <c r="B36" s="36" t="s">
        <v>22</v>
      </c>
      <c r="C36" s="10">
        <v>1</v>
      </c>
      <c r="D36" s="19">
        <f t="shared" si="3"/>
        <v>1.1495838506460662E-3</v>
      </c>
      <c r="E36" s="10">
        <v>1</v>
      </c>
      <c r="F36" s="19">
        <f t="shared" si="4"/>
        <v>1.0792026850562804E-3</v>
      </c>
      <c r="G36" s="10">
        <v>1</v>
      </c>
      <c r="H36" s="15">
        <f t="shared" si="5"/>
        <v>1.0309916077283132E-3</v>
      </c>
    </row>
    <row r="37" spans="2:8" ht="34" x14ac:dyDescent="0.2">
      <c r="B37" s="37" t="s">
        <v>23</v>
      </c>
      <c r="C37" s="10">
        <v>-214</v>
      </c>
      <c r="D37" s="19">
        <f t="shared" si="3"/>
        <v>-0.24601094403825813</v>
      </c>
      <c r="E37" s="10">
        <v>-317</v>
      </c>
      <c r="F37" s="19">
        <f t="shared" si="4"/>
        <v>-0.34210725116284085</v>
      </c>
      <c r="G37" s="10">
        <v>-407</v>
      </c>
      <c r="H37" s="15">
        <f t="shared" si="5"/>
        <v>-0.41961358434542345</v>
      </c>
    </row>
    <row r="38" spans="2:8" ht="51" x14ac:dyDescent="0.2">
      <c r="B38" s="36" t="s">
        <v>24</v>
      </c>
      <c r="C38" s="10">
        <v>5793</v>
      </c>
      <c r="D38" s="19">
        <f t="shared" si="3"/>
        <v>6.6595392467926615</v>
      </c>
      <c r="E38" s="10">
        <v>5793</v>
      </c>
      <c r="F38" s="19">
        <f t="shared" si="4"/>
        <v>6.2518211545310329</v>
      </c>
      <c r="G38" s="10">
        <v>5793</v>
      </c>
      <c r="H38" s="15">
        <f t="shared" si="5"/>
        <v>5.9725343835701175</v>
      </c>
    </row>
    <row r="39" spans="2:8" ht="34" x14ac:dyDescent="0.2">
      <c r="B39" s="36" t="s">
        <v>25</v>
      </c>
      <c r="C39" s="10">
        <v>-6609</v>
      </c>
      <c r="D39" s="19">
        <f t="shared" si="3"/>
        <v>-7.5975996689198508</v>
      </c>
      <c r="E39" s="10">
        <v>-7305</v>
      </c>
      <c r="F39" s="19">
        <f t="shared" si="4"/>
        <v>-7.8835756143361291</v>
      </c>
      <c r="G39" s="10">
        <v>-8145</v>
      </c>
      <c r="H39" s="15">
        <f t="shared" si="5"/>
        <v>-8.3974266449471102</v>
      </c>
    </row>
    <row r="40" spans="2:8" ht="52" thickBot="1" x14ac:dyDescent="0.25">
      <c r="B40" s="38" t="s">
        <v>26</v>
      </c>
      <c r="C40" s="11">
        <v>87</v>
      </c>
      <c r="D40" s="45">
        <f t="shared" si="3"/>
        <v>0.10001379500620775</v>
      </c>
      <c r="E40" s="11">
        <v>161</v>
      </c>
      <c r="F40" s="45">
        <f t="shared" si="4"/>
        <v>0.17375163229406115</v>
      </c>
      <c r="G40" s="11">
        <v>126</v>
      </c>
      <c r="H40" s="46">
        <f t="shared" si="5"/>
        <v>0.12990494257376745</v>
      </c>
    </row>
  </sheetData>
  <mergeCells count="8">
    <mergeCell ref="B2:B3"/>
    <mergeCell ref="C2:D2"/>
    <mergeCell ref="E2:F2"/>
    <mergeCell ref="G2:H2"/>
    <mergeCell ref="B20:B21"/>
    <mergeCell ref="C20:D20"/>
    <mergeCell ref="E20:F20"/>
    <mergeCell ref="G20:H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8D2CA-B1D6-E242-9A5B-D3A3DC133786}">
  <dimension ref="B1:M18"/>
  <sheetViews>
    <sheetView zoomScale="83" workbookViewId="0">
      <selection activeCell="G4" sqref="G4"/>
    </sheetView>
  </sheetViews>
  <sheetFormatPr baseColWidth="10" defaultRowHeight="16" x14ac:dyDescent="0.2"/>
  <cols>
    <col min="6" max="6" width="7.5" bestFit="1" customWidth="1"/>
    <col min="7" max="7" width="8.1640625" customWidth="1"/>
    <col min="8" max="8" width="7.5" bestFit="1" customWidth="1"/>
    <col min="9" max="9" width="8.33203125" customWidth="1"/>
  </cols>
  <sheetData>
    <row r="1" spans="2:13" ht="17" thickBot="1" x14ac:dyDescent="0.25"/>
    <row r="2" spans="2:13" ht="36" customHeight="1" x14ac:dyDescent="0.2">
      <c r="B2" s="140" t="s">
        <v>38</v>
      </c>
      <c r="C2" s="142">
        <v>2018</v>
      </c>
      <c r="D2" s="142">
        <v>2019</v>
      </c>
      <c r="E2" s="142">
        <v>2020</v>
      </c>
      <c r="F2" s="142" t="s">
        <v>0</v>
      </c>
      <c r="G2" s="142"/>
      <c r="H2" s="142" t="s">
        <v>1</v>
      </c>
      <c r="I2" s="143"/>
    </row>
    <row r="3" spans="2:13" ht="17" x14ac:dyDescent="0.2">
      <c r="B3" s="141"/>
      <c r="C3" s="144"/>
      <c r="D3" s="144"/>
      <c r="E3" s="144"/>
      <c r="F3" s="52" t="s">
        <v>3</v>
      </c>
      <c r="G3" s="52" t="s">
        <v>2</v>
      </c>
      <c r="H3" s="52" t="s">
        <v>3</v>
      </c>
      <c r="I3" s="53" t="s">
        <v>2</v>
      </c>
    </row>
    <row r="4" spans="2:13" ht="17" x14ac:dyDescent="0.2">
      <c r="B4" s="2" t="s">
        <v>41</v>
      </c>
      <c r="C4" s="10">
        <v>110874</v>
      </c>
      <c r="D4" s="10">
        <v>128764</v>
      </c>
      <c r="E4" s="10">
        <v>142882</v>
      </c>
      <c r="F4" s="10">
        <f>D4-C4</f>
        <v>17890</v>
      </c>
      <c r="G4" s="19">
        <f>(D4/C4-100%)*100</f>
        <v>16.13543301405198</v>
      </c>
      <c r="H4" s="10">
        <f>E4-D4</f>
        <v>14118</v>
      </c>
      <c r="I4" s="15">
        <f>(E4/D4-100%)*100</f>
        <v>10.964244664657819</v>
      </c>
    </row>
    <row r="5" spans="2:13" ht="34" x14ac:dyDescent="0.2">
      <c r="B5" s="2" t="s">
        <v>42</v>
      </c>
      <c r="C5" s="10">
        <v>-74045</v>
      </c>
      <c r="D5" s="10">
        <v>-87232</v>
      </c>
      <c r="E5" s="10">
        <v>-98909</v>
      </c>
      <c r="F5" s="10">
        <f t="shared" ref="F5:F18" si="0">D5-C5</f>
        <v>-13187</v>
      </c>
      <c r="G5" s="19">
        <f t="shared" ref="G5:G18" si="1">(D5/C5-100%)*100</f>
        <v>17.80944020528057</v>
      </c>
      <c r="H5" s="10">
        <f t="shared" ref="H5:H18" si="2">E5-D5</f>
        <v>-11677</v>
      </c>
      <c r="I5" s="15">
        <f t="shared" ref="I5:I18" si="3">(E5/D5-100%)*100</f>
        <v>13.386142699926641</v>
      </c>
      <c r="M5" s="57"/>
    </row>
    <row r="6" spans="2:13" ht="34" x14ac:dyDescent="0.2">
      <c r="B6" s="56" t="s">
        <v>43</v>
      </c>
      <c r="C6" s="7">
        <v>36829</v>
      </c>
      <c r="D6" s="7">
        <v>41532</v>
      </c>
      <c r="E6" s="7">
        <v>43973</v>
      </c>
      <c r="F6" s="7">
        <f t="shared" si="0"/>
        <v>4703</v>
      </c>
      <c r="G6" s="20">
        <f t="shared" si="1"/>
        <v>12.769828124575744</v>
      </c>
      <c r="H6" s="7">
        <f t="shared" si="2"/>
        <v>2441</v>
      </c>
      <c r="I6" s="16">
        <f t="shared" si="3"/>
        <v>5.8773957430415136</v>
      </c>
    </row>
    <row r="7" spans="2:13" ht="68" x14ac:dyDescent="0.2">
      <c r="B7" s="2" t="s">
        <v>44</v>
      </c>
      <c r="C7" s="10">
        <v>-25550</v>
      </c>
      <c r="D7" s="10">
        <v>-28631</v>
      </c>
      <c r="E7" s="10">
        <v>-29490</v>
      </c>
      <c r="F7" s="10">
        <f t="shared" si="0"/>
        <v>-3081</v>
      </c>
      <c r="G7" s="19">
        <f t="shared" si="1"/>
        <v>12.058708414872799</v>
      </c>
      <c r="H7" s="10">
        <f t="shared" si="2"/>
        <v>-859</v>
      </c>
      <c r="I7" s="15">
        <f t="shared" si="3"/>
        <v>3.0002444902378578</v>
      </c>
      <c r="K7" s="44"/>
    </row>
    <row r="8" spans="2:13" ht="68" x14ac:dyDescent="0.2">
      <c r="B8" s="2" t="s">
        <v>45</v>
      </c>
      <c r="C8" s="10">
        <v>-47</v>
      </c>
      <c r="D8" s="10">
        <v>-8</v>
      </c>
      <c r="E8" s="10">
        <v>82</v>
      </c>
      <c r="F8" s="10">
        <f t="shared" si="0"/>
        <v>39</v>
      </c>
      <c r="G8" s="19">
        <f t="shared" si="1"/>
        <v>-82.978723404255319</v>
      </c>
      <c r="H8" s="10">
        <f t="shared" si="2"/>
        <v>90</v>
      </c>
      <c r="I8" s="15">
        <f t="shared" si="3"/>
        <v>-1125</v>
      </c>
    </row>
    <row r="9" spans="2:13" ht="51" x14ac:dyDescent="0.2">
      <c r="B9" s="56" t="s">
        <v>46</v>
      </c>
      <c r="C9" s="7">
        <v>11232</v>
      </c>
      <c r="D9" s="7">
        <v>12893</v>
      </c>
      <c r="E9" s="7">
        <v>14565</v>
      </c>
      <c r="F9" s="7">
        <f t="shared" si="0"/>
        <v>1661</v>
      </c>
      <c r="G9" s="20">
        <f t="shared" si="1"/>
        <v>14.788105413105423</v>
      </c>
      <c r="H9" s="7">
        <f t="shared" si="2"/>
        <v>1672</v>
      </c>
      <c r="I9" s="16">
        <f t="shared" si="3"/>
        <v>12.968277359807656</v>
      </c>
    </row>
    <row r="10" spans="2:13" ht="34" x14ac:dyDescent="0.2">
      <c r="B10" s="2" t="s">
        <v>47</v>
      </c>
      <c r="C10" s="10">
        <v>10</v>
      </c>
      <c r="D10" s="10">
        <v>11</v>
      </c>
      <c r="E10" s="10">
        <v>82</v>
      </c>
      <c r="F10" s="10">
        <f t="shared" si="0"/>
        <v>1</v>
      </c>
      <c r="G10" s="19">
        <f t="shared" si="1"/>
        <v>10.000000000000009</v>
      </c>
      <c r="H10" s="10">
        <f t="shared" si="2"/>
        <v>71</v>
      </c>
      <c r="I10" s="15">
        <f t="shared" si="3"/>
        <v>645.45454545454538</v>
      </c>
    </row>
    <row r="11" spans="2:13" ht="34" x14ac:dyDescent="0.2">
      <c r="B11" s="2" t="s">
        <v>48</v>
      </c>
      <c r="C11" s="10">
        <v>-4427</v>
      </c>
      <c r="D11" s="10">
        <v>-4878</v>
      </c>
      <c r="E11" s="10">
        <v>-4496</v>
      </c>
      <c r="F11" s="10">
        <f t="shared" si="0"/>
        <v>-451</v>
      </c>
      <c r="G11" s="19">
        <f t="shared" si="1"/>
        <v>10.187485882087199</v>
      </c>
      <c r="H11" s="10">
        <f t="shared" si="2"/>
        <v>382</v>
      </c>
      <c r="I11" s="15">
        <f t="shared" si="3"/>
        <v>-7.8310783107831128</v>
      </c>
    </row>
    <row r="12" spans="2:13" ht="68" x14ac:dyDescent="0.2">
      <c r="B12" s="2" t="s">
        <v>49</v>
      </c>
      <c r="C12" s="10">
        <v>106</v>
      </c>
      <c r="D12" s="10">
        <v>-124</v>
      </c>
      <c r="E12" s="10">
        <v>-2093</v>
      </c>
      <c r="F12" s="10">
        <f t="shared" si="0"/>
        <v>-230</v>
      </c>
      <c r="G12" s="19">
        <f t="shared" si="1"/>
        <v>-216.98113207547172</v>
      </c>
      <c r="H12" s="10">
        <f t="shared" si="2"/>
        <v>-1969</v>
      </c>
      <c r="I12" s="15">
        <f t="shared" si="3"/>
        <v>1587.9032258064517</v>
      </c>
      <c r="K12" t="s">
        <v>37</v>
      </c>
    </row>
    <row r="13" spans="2:13" ht="51" x14ac:dyDescent="0.2">
      <c r="B13" s="56" t="s">
        <v>50</v>
      </c>
      <c r="C13" s="7">
        <v>6921</v>
      </c>
      <c r="D13" s="7">
        <v>7902</v>
      </c>
      <c r="E13" s="7">
        <v>8058</v>
      </c>
      <c r="F13" s="7">
        <f t="shared" si="0"/>
        <v>981</v>
      </c>
      <c r="G13" s="20">
        <f t="shared" si="1"/>
        <v>14.174252275682697</v>
      </c>
      <c r="H13" s="7">
        <f t="shared" si="2"/>
        <v>156</v>
      </c>
      <c r="I13" s="16">
        <f t="shared" si="3"/>
        <v>1.9741837509491322</v>
      </c>
    </row>
    <row r="14" spans="2:13" ht="34" x14ac:dyDescent="0.2">
      <c r="B14" s="2" t="s">
        <v>51</v>
      </c>
      <c r="C14" s="10">
        <v>-1227</v>
      </c>
      <c r="D14" s="10">
        <v>-1360</v>
      </c>
      <c r="E14" s="10">
        <v>-1309</v>
      </c>
      <c r="F14" s="10">
        <f t="shared" si="0"/>
        <v>-133</v>
      </c>
      <c r="G14" s="19">
        <f t="shared" si="1"/>
        <v>10.839445802770985</v>
      </c>
      <c r="H14" s="10">
        <f t="shared" si="2"/>
        <v>51</v>
      </c>
      <c r="I14" s="15">
        <f t="shared" si="3"/>
        <v>-3.7499999999999978</v>
      </c>
    </row>
    <row r="15" spans="2:13" ht="51" x14ac:dyDescent="0.2">
      <c r="B15" s="56" t="s">
        <v>52</v>
      </c>
      <c r="C15" s="7">
        <v>5694</v>
      </c>
      <c r="D15" s="7">
        <v>6542</v>
      </c>
      <c r="E15" s="7">
        <v>6749</v>
      </c>
      <c r="F15" s="7">
        <f t="shared" si="0"/>
        <v>848</v>
      </c>
      <c r="G15" s="20">
        <f t="shared" si="1"/>
        <v>14.892869687390231</v>
      </c>
      <c r="H15" s="7">
        <f t="shared" si="2"/>
        <v>207</v>
      </c>
      <c r="I15" s="16">
        <f t="shared" si="3"/>
        <v>3.1641699785998068</v>
      </c>
    </row>
    <row r="16" spans="2:13" ht="68" x14ac:dyDescent="0.2">
      <c r="B16" s="56" t="s">
        <v>53</v>
      </c>
      <c r="C16" s="7">
        <v>-43</v>
      </c>
      <c r="D16" s="7">
        <v>74</v>
      </c>
      <c r="E16" s="7">
        <v>-35</v>
      </c>
      <c r="F16" s="7">
        <f t="shared" si="0"/>
        <v>117</v>
      </c>
      <c r="G16" s="20">
        <f t="shared" si="1"/>
        <v>-272.09302325581393</v>
      </c>
      <c r="H16" s="7">
        <f t="shared" si="2"/>
        <v>-109</v>
      </c>
      <c r="I16" s="16">
        <f t="shared" si="3"/>
        <v>-147.29729729729729</v>
      </c>
    </row>
    <row r="17" spans="2:9" ht="102" x14ac:dyDescent="0.2">
      <c r="B17" s="56" t="s">
        <v>54</v>
      </c>
      <c r="C17" s="7">
        <v>5651</v>
      </c>
      <c r="D17" s="7">
        <v>6616</v>
      </c>
      <c r="E17" s="7">
        <v>6714</v>
      </c>
      <c r="F17" s="7">
        <f t="shared" si="0"/>
        <v>965</v>
      </c>
      <c r="G17" s="20">
        <f t="shared" si="1"/>
        <v>17.076623606441331</v>
      </c>
      <c r="H17" s="7">
        <f t="shared" si="2"/>
        <v>98</v>
      </c>
      <c r="I17" s="16">
        <f t="shared" si="3"/>
        <v>1.4812575574365106</v>
      </c>
    </row>
    <row r="18" spans="2:9" ht="52" thickBot="1" x14ac:dyDescent="0.25">
      <c r="B18" s="29" t="s">
        <v>55</v>
      </c>
      <c r="C18" s="6">
        <v>7.72</v>
      </c>
      <c r="D18" s="6">
        <v>8.89</v>
      </c>
      <c r="E18" s="6">
        <v>9.19</v>
      </c>
      <c r="F18" s="6">
        <f t="shared" si="0"/>
        <v>1.1700000000000008</v>
      </c>
      <c r="G18" s="24">
        <f t="shared" si="1"/>
        <v>15.155440414507781</v>
      </c>
      <c r="H18" s="6">
        <f t="shared" si="2"/>
        <v>0.29999999999999893</v>
      </c>
      <c r="I18" s="25">
        <f t="shared" si="3"/>
        <v>3.3745781777277717</v>
      </c>
    </row>
  </sheetData>
  <mergeCells count="6">
    <mergeCell ref="B2:B3"/>
    <mergeCell ref="F2:G2"/>
    <mergeCell ref="H2:I2"/>
    <mergeCell ref="E2:E3"/>
    <mergeCell ref="D2:D3"/>
    <mergeCell ref="C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E68F6-CCEB-2643-9989-ADEF8AAF8D0B}">
  <dimension ref="B1:H26"/>
  <sheetViews>
    <sheetView tabSelected="1" workbookViewId="0">
      <selection activeCell="G19" sqref="G19"/>
    </sheetView>
  </sheetViews>
  <sheetFormatPr baseColWidth="10" defaultRowHeight="16" x14ac:dyDescent="0.2"/>
  <cols>
    <col min="2" max="2" width="14.33203125" customWidth="1"/>
    <col min="5" max="5" width="11.1640625" bestFit="1" customWidth="1"/>
    <col min="6" max="6" width="17.6640625" customWidth="1"/>
    <col min="12" max="12" width="11.1640625" bestFit="1" customWidth="1"/>
  </cols>
  <sheetData>
    <row r="1" spans="2:8" ht="17" thickBot="1" x14ac:dyDescent="0.25"/>
    <row r="2" spans="2:8" x14ac:dyDescent="0.2">
      <c r="B2" s="136" t="s">
        <v>38</v>
      </c>
      <c r="C2" s="138">
        <v>2018</v>
      </c>
      <c r="D2" s="138"/>
      <c r="E2" s="138">
        <v>2019</v>
      </c>
      <c r="F2" s="138"/>
      <c r="G2" s="138">
        <v>2020</v>
      </c>
      <c r="H2" s="139"/>
    </row>
    <row r="3" spans="2:8" ht="17" thickBot="1" x14ac:dyDescent="0.25">
      <c r="B3" s="145"/>
      <c r="C3" s="17" t="s">
        <v>39</v>
      </c>
      <c r="D3" s="17" t="s">
        <v>40</v>
      </c>
      <c r="E3" s="17" t="s">
        <v>39</v>
      </c>
      <c r="F3" s="17" t="s">
        <v>40</v>
      </c>
      <c r="G3" s="17" t="s">
        <v>39</v>
      </c>
      <c r="H3" s="68" t="s">
        <v>40</v>
      </c>
    </row>
    <row r="4" spans="2:8" ht="18" thickBot="1" x14ac:dyDescent="0.25">
      <c r="B4" s="72" t="s">
        <v>77</v>
      </c>
      <c r="C4" s="69">
        <v>110874</v>
      </c>
      <c r="D4" s="70">
        <v>100</v>
      </c>
      <c r="E4" s="69">
        <v>128764</v>
      </c>
      <c r="F4" s="70">
        <v>100</v>
      </c>
      <c r="G4" s="69">
        <v>142882</v>
      </c>
      <c r="H4" s="71">
        <v>100</v>
      </c>
    </row>
    <row r="5" spans="2:8" ht="17" x14ac:dyDescent="0.2">
      <c r="B5" s="33" t="s">
        <v>78</v>
      </c>
      <c r="C5" s="65">
        <v>102014</v>
      </c>
      <c r="D5" s="66">
        <f>C5/$C$4*100</f>
        <v>92.008947093096666</v>
      </c>
      <c r="E5" s="65">
        <v>114158</v>
      </c>
      <c r="F5" s="66">
        <f>E5/$E$4*100</f>
        <v>88.656767419465069</v>
      </c>
      <c r="G5" s="65">
        <f>G4-G6-G7</f>
        <v>107641</v>
      </c>
      <c r="H5" s="67">
        <f>G5/$G$4*100</f>
        <v>75.335591607060366</v>
      </c>
    </row>
    <row r="6" spans="2:8" ht="17" x14ac:dyDescent="0.2">
      <c r="B6" s="34" t="s">
        <v>79</v>
      </c>
      <c r="C6" s="1">
        <v>8771</v>
      </c>
      <c r="D6" s="66">
        <f>C6/$C$4*100</f>
        <v>7.9107816079513684</v>
      </c>
      <c r="E6" s="1">
        <v>14489</v>
      </c>
      <c r="F6" s="66">
        <f>E6/$E$4*100</f>
        <v>11.252368674474232</v>
      </c>
      <c r="G6" s="1">
        <v>35003</v>
      </c>
      <c r="H6" s="67">
        <f>G6/$G$4*100</f>
        <v>24.497837376296523</v>
      </c>
    </row>
    <row r="7" spans="2:8" ht="18" thickBot="1" x14ac:dyDescent="0.25">
      <c r="B7" s="107" t="s">
        <v>80</v>
      </c>
      <c r="C7" s="108">
        <v>89</v>
      </c>
      <c r="D7" s="105">
        <f>C7/$C$4*100</f>
        <v>8.0271298951963485E-2</v>
      </c>
      <c r="E7" s="108">
        <v>117</v>
      </c>
      <c r="F7" s="105">
        <f>E7/$E$4*100</f>
        <v>9.0863906060700203E-2</v>
      </c>
      <c r="G7" s="108">
        <f>185+53</f>
        <v>238</v>
      </c>
      <c r="H7" s="106">
        <f>G7/$G$4*100</f>
        <v>0.16657101664310409</v>
      </c>
    </row>
    <row r="8" spans="2:8" x14ac:dyDescent="0.2">
      <c r="B8" s="115"/>
      <c r="C8" s="116"/>
      <c r="D8" s="117"/>
      <c r="E8" s="116"/>
      <c r="F8" s="117"/>
      <c r="G8" s="116"/>
      <c r="H8" s="117"/>
    </row>
    <row r="9" spans="2:8" x14ac:dyDescent="0.2">
      <c r="B9" s="112"/>
      <c r="C9" s="113"/>
      <c r="D9" s="114"/>
      <c r="E9" s="113"/>
      <c r="F9" s="114"/>
      <c r="G9" s="113"/>
      <c r="H9" s="114"/>
    </row>
    <row r="10" spans="2:8" ht="17" thickBot="1" x14ac:dyDescent="0.25">
      <c r="B10" s="118"/>
      <c r="C10" s="119"/>
      <c r="D10" s="120"/>
      <c r="E10" s="119"/>
      <c r="F10" s="120"/>
      <c r="G10" s="119"/>
      <c r="H10" s="120"/>
    </row>
    <row r="11" spans="2:8" ht="35" thickBot="1" x14ac:dyDescent="0.25">
      <c r="B11" s="109" t="s">
        <v>60</v>
      </c>
      <c r="C11" s="87">
        <f>SUM(C12:C18)</f>
        <v>105253</v>
      </c>
      <c r="D11" s="110">
        <v>100</v>
      </c>
      <c r="E11" s="87">
        <f>SUM(E12:E18)</f>
        <v>122307</v>
      </c>
      <c r="F11" s="110">
        <v>100</v>
      </c>
      <c r="G11" s="87">
        <f>SUM(G12:G18)</f>
        <v>136262</v>
      </c>
      <c r="H11" s="111">
        <v>100</v>
      </c>
    </row>
    <row r="12" spans="2:8" ht="17" x14ac:dyDescent="0.2">
      <c r="B12" s="33" t="s">
        <v>61</v>
      </c>
      <c r="C12" s="65">
        <v>74045</v>
      </c>
      <c r="D12" s="66">
        <f>C12/$C$11*100</f>
        <v>70.349538730487495</v>
      </c>
      <c r="E12" s="65">
        <v>87232</v>
      </c>
      <c r="F12" s="66">
        <f>E12/$E$11*100</f>
        <v>71.322164716655635</v>
      </c>
      <c r="G12" s="65">
        <v>98909</v>
      </c>
      <c r="H12" s="67">
        <f>G12/$G$11*100</f>
        <v>72.587368451952855</v>
      </c>
    </row>
    <row r="13" spans="2:8" ht="68" x14ac:dyDescent="0.2">
      <c r="B13" s="34" t="s">
        <v>44</v>
      </c>
      <c r="C13" s="1">
        <v>25550</v>
      </c>
      <c r="D13" s="49">
        <f t="shared" ref="D13:D18" si="0">C13/$C$11*100</f>
        <v>24.274842522303402</v>
      </c>
      <c r="E13" s="1">
        <v>28631</v>
      </c>
      <c r="F13" s="49">
        <f t="shared" ref="F13:F18" si="1">E13/$E$11*100</f>
        <v>23.409126215179835</v>
      </c>
      <c r="G13" s="1">
        <v>29490</v>
      </c>
      <c r="H13" s="50">
        <f t="shared" ref="H13:H18" si="2">G13/$G$11*100</f>
        <v>21.642130601341535</v>
      </c>
    </row>
    <row r="14" spans="2:8" ht="34" x14ac:dyDescent="0.2">
      <c r="B14" s="34" t="s">
        <v>45</v>
      </c>
      <c r="C14" s="1">
        <v>47</v>
      </c>
      <c r="D14" s="49">
        <f t="shared" si="0"/>
        <v>4.4654309140832092E-2</v>
      </c>
      <c r="E14" s="1">
        <v>8</v>
      </c>
      <c r="F14" s="49">
        <f t="shared" si="1"/>
        <v>6.5409175272061297E-3</v>
      </c>
      <c r="G14" s="1">
        <v>0</v>
      </c>
      <c r="H14" s="50">
        <f t="shared" si="2"/>
        <v>0</v>
      </c>
    </row>
    <row r="15" spans="2:8" ht="34" x14ac:dyDescent="0.2">
      <c r="B15" s="34" t="s">
        <v>48</v>
      </c>
      <c r="C15" s="1">
        <v>4427</v>
      </c>
      <c r="D15" s="49">
        <f t="shared" si="0"/>
        <v>4.2060558843928435</v>
      </c>
      <c r="E15" s="1">
        <v>4878</v>
      </c>
      <c r="F15" s="49">
        <f t="shared" si="1"/>
        <v>3.9883244622139373</v>
      </c>
      <c r="G15" s="1">
        <v>4496</v>
      </c>
      <c r="H15" s="50">
        <f t="shared" si="2"/>
        <v>3.2995259133140569</v>
      </c>
    </row>
    <row r="16" spans="2:8" ht="51" x14ac:dyDescent="0.2">
      <c r="B16" s="34" t="s">
        <v>62</v>
      </c>
      <c r="C16" s="1">
        <v>0</v>
      </c>
      <c r="D16" s="49">
        <f t="shared" si="0"/>
        <v>0</v>
      </c>
      <c r="E16" s="1">
        <v>124</v>
      </c>
      <c r="F16" s="49">
        <f t="shared" si="1"/>
        <v>0.101384221671695</v>
      </c>
      <c r="G16" s="1">
        <v>2093</v>
      </c>
      <c r="H16" s="50">
        <f t="shared" si="2"/>
        <v>1.5360115072433989</v>
      </c>
    </row>
    <row r="17" spans="2:8" ht="34" x14ac:dyDescent="0.2">
      <c r="B17" s="34" t="s">
        <v>51</v>
      </c>
      <c r="C17" s="1">
        <v>1227</v>
      </c>
      <c r="D17" s="49">
        <f t="shared" si="0"/>
        <v>1.1657624960808717</v>
      </c>
      <c r="E17" s="1">
        <v>1360</v>
      </c>
      <c r="F17" s="49">
        <f t="shared" si="1"/>
        <v>1.111955979625042</v>
      </c>
      <c r="G17" s="1">
        <v>1309</v>
      </c>
      <c r="H17" s="50">
        <f t="shared" si="2"/>
        <v>0.96064933730607216</v>
      </c>
    </row>
    <row r="18" spans="2:8" ht="52" thickBot="1" x14ac:dyDescent="0.25">
      <c r="B18" s="62" t="s">
        <v>63</v>
      </c>
      <c r="C18" s="3">
        <v>-43</v>
      </c>
      <c r="D18" s="63">
        <f t="shared" si="0"/>
        <v>-4.0853942405442129E-2</v>
      </c>
      <c r="E18" s="3">
        <v>74</v>
      </c>
      <c r="F18" s="63">
        <f t="shared" si="1"/>
        <v>6.0503487126656687E-2</v>
      </c>
      <c r="G18" s="3">
        <v>-35</v>
      </c>
      <c r="H18" s="64">
        <f t="shared" si="2"/>
        <v>-2.5685811157916367E-2</v>
      </c>
    </row>
    <row r="20" spans="2:8" x14ac:dyDescent="0.2">
      <c r="B20" s="35"/>
      <c r="C20" s="35"/>
      <c r="D20" s="58"/>
      <c r="E20" s="35"/>
      <c r="F20" s="58"/>
    </row>
    <row r="21" spans="2:8" x14ac:dyDescent="0.2">
      <c r="B21" s="73"/>
      <c r="C21" s="35"/>
      <c r="D21" s="35"/>
      <c r="E21" s="35"/>
      <c r="F21" s="35"/>
    </row>
    <row r="22" spans="2:8" x14ac:dyDescent="0.2">
      <c r="B22" s="73"/>
      <c r="C22" s="35"/>
      <c r="D22" s="35"/>
      <c r="E22" s="35"/>
      <c r="F22" s="35"/>
    </row>
    <row r="23" spans="2:8" x14ac:dyDescent="0.2">
      <c r="B23" s="73"/>
      <c r="C23" s="35"/>
      <c r="D23" s="35"/>
      <c r="E23" s="35"/>
      <c r="F23" s="35"/>
    </row>
    <row r="26" spans="2:8" x14ac:dyDescent="0.2">
      <c r="E26" t="s">
        <v>37</v>
      </c>
    </row>
  </sheetData>
  <mergeCells count="4">
    <mergeCell ref="C2:D2"/>
    <mergeCell ref="E2:F2"/>
    <mergeCell ref="G2:H2"/>
    <mergeCell ref="B2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ECE42-6D90-9A4B-AC88-13430CA35F9A}">
  <dimension ref="B1:I6"/>
  <sheetViews>
    <sheetView workbookViewId="0">
      <selection activeCell="F22" sqref="F22"/>
    </sheetView>
  </sheetViews>
  <sheetFormatPr baseColWidth="10" defaultRowHeight="16" x14ac:dyDescent="0.2"/>
  <sheetData>
    <row r="1" spans="2:9" ht="17" thickBot="1" x14ac:dyDescent="0.25"/>
    <row r="2" spans="2:9" x14ac:dyDescent="0.2">
      <c r="B2" s="136" t="s">
        <v>38</v>
      </c>
      <c r="C2" s="138">
        <v>2018</v>
      </c>
      <c r="D2" s="138">
        <v>2019</v>
      </c>
      <c r="E2" s="138">
        <v>2020</v>
      </c>
      <c r="F2" s="138" t="s">
        <v>0</v>
      </c>
      <c r="G2" s="138"/>
      <c r="H2" s="138" t="s">
        <v>1</v>
      </c>
      <c r="I2" s="139"/>
    </row>
    <row r="3" spans="2:9" x14ac:dyDescent="0.2">
      <c r="B3" s="137"/>
      <c r="C3" s="146"/>
      <c r="D3" s="146"/>
      <c r="E3" s="146"/>
      <c r="F3" s="10" t="s">
        <v>3</v>
      </c>
      <c r="G3" s="10" t="s">
        <v>2</v>
      </c>
      <c r="H3" s="10" t="s">
        <v>56</v>
      </c>
      <c r="I3" s="39" t="s">
        <v>2</v>
      </c>
    </row>
    <row r="4" spans="2:9" ht="51" x14ac:dyDescent="0.2">
      <c r="B4" s="60" t="s">
        <v>57</v>
      </c>
      <c r="C4" s="4">
        <v>9613</v>
      </c>
      <c r="D4" s="4">
        <v>17811</v>
      </c>
      <c r="E4" s="4">
        <v>16720</v>
      </c>
      <c r="F4" s="4">
        <f>D4-C4</f>
        <v>8198</v>
      </c>
      <c r="G4" s="4">
        <f>(D4/C4-100%)*100</f>
        <v>85.280349526682613</v>
      </c>
      <c r="H4" s="4">
        <f>E4-D4</f>
        <v>-1091</v>
      </c>
      <c r="I4" s="8">
        <f>(E4/D4-100%)*100</f>
        <v>-6.1254281062264937</v>
      </c>
    </row>
    <row r="5" spans="2:9" ht="51" x14ac:dyDescent="0.2">
      <c r="B5" s="60" t="s">
        <v>58</v>
      </c>
      <c r="C5" s="4">
        <v>-3794</v>
      </c>
      <c r="D5" s="4">
        <v>-3467</v>
      </c>
      <c r="E5" s="4">
        <v>-2358</v>
      </c>
      <c r="F5" s="4">
        <f>D5-C5</f>
        <v>327</v>
      </c>
      <c r="G5" s="4">
        <f>(D5/C5-100%)*100</f>
        <v>-8.6188719030047434</v>
      </c>
      <c r="H5" s="4">
        <f>E5-D5</f>
        <v>1109</v>
      </c>
      <c r="I5" s="8">
        <f>(E5/D5-100%)*100</f>
        <v>-31.987308912604561</v>
      </c>
    </row>
    <row r="6" spans="2:9" ht="52" thickBot="1" x14ac:dyDescent="0.25">
      <c r="B6" s="61" t="s">
        <v>59</v>
      </c>
      <c r="C6" s="5">
        <v>-5639</v>
      </c>
      <c r="D6" s="5">
        <v>-15910</v>
      </c>
      <c r="E6" s="5">
        <v>-13671</v>
      </c>
      <c r="F6" s="5">
        <f>D6-C6</f>
        <v>-10271</v>
      </c>
      <c r="G6" s="5">
        <f>(D6/C6-100%)*100</f>
        <v>182.14222379854584</v>
      </c>
      <c r="H6" s="5">
        <f>E6-D6</f>
        <v>2239</v>
      </c>
      <c r="I6" s="9">
        <f>(E6/D6-100%)*100</f>
        <v>-14.072910119421744</v>
      </c>
    </row>
  </sheetData>
  <mergeCells count="6">
    <mergeCell ref="H2:I2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1552-CBE6-074C-A808-C6C0D8C01DFC}">
  <dimension ref="B1:H17"/>
  <sheetViews>
    <sheetView zoomScale="165" workbookViewId="0">
      <selection activeCell="H4" sqref="H4"/>
    </sheetView>
  </sheetViews>
  <sheetFormatPr baseColWidth="10" defaultRowHeight="16" x14ac:dyDescent="0.2"/>
  <cols>
    <col min="2" max="2" width="11.6640625" customWidth="1"/>
    <col min="3" max="3" width="12.33203125" customWidth="1"/>
    <col min="4" max="6" width="12.33203125" bestFit="1" customWidth="1"/>
  </cols>
  <sheetData>
    <row r="1" spans="2:8" ht="17" thickBot="1" x14ac:dyDescent="0.25"/>
    <row r="2" spans="2:8" ht="34" x14ac:dyDescent="0.2">
      <c r="B2" s="75" t="s">
        <v>64</v>
      </c>
      <c r="C2" s="76" t="s">
        <v>66</v>
      </c>
      <c r="D2" s="76">
        <v>2018</v>
      </c>
      <c r="E2" s="76">
        <v>2019</v>
      </c>
      <c r="F2" s="51">
        <v>2020</v>
      </c>
      <c r="G2" s="74"/>
      <c r="H2" s="74"/>
    </row>
    <row r="3" spans="2:8" ht="51" x14ac:dyDescent="0.2">
      <c r="B3" s="77" t="s">
        <v>65</v>
      </c>
      <c r="C3" s="52" t="s">
        <v>71</v>
      </c>
      <c r="D3" s="82">
        <f>D7/D8</f>
        <v>0.81441317278398373</v>
      </c>
      <c r="E3" s="82">
        <f>E7/E8</f>
        <v>0.79676786613202799</v>
      </c>
      <c r="F3" s="128">
        <f>F7/F8</f>
        <v>0.84365153708592355</v>
      </c>
      <c r="G3" s="74"/>
      <c r="H3" s="74"/>
    </row>
    <row r="4" spans="2:8" ht="68" x14ac:dyDescent="0.2">
      <c r="B4" s="77" t="s">
        <v>67</v>
      </c>
      <c r="C4" s="52" t="s">
        <v>69</v>
      </c>
      <c r="D4" s="82">
        <f>D9/D10*100</f>
        <v>6.4962983400009193</v>
      </c>
      <c r="E4" s="82">
        <f>E9/E10*100</f>
        <v>7.1400049643323511</v>
      </c>
      <c r="F4" s="128">
        <f>F9/F10*100</f>
        <v>6.9220776542878948</v>
      </c>
      <c r="G4" s="74"/>
      <c r="H4" s="74"/>
    </row>
    <row r="5" spans="2:8" ht="69" thickBot="1" x14ac:dyDescent="0.25">
      <c r="B5" s="78" t="s">
        <v>68</v>
      </c>
      <c r="C5" s="79" t="s">
        <v>70</v>
      </c>
      <c r="D5" s="83">
        <f>D9/D11</f>
        <v>-5.9989384288747347</v>
      </c>
      <c r="E5" s="83">
        <f>E9/E11</f>
        <v>-3.9688062387522494</v>
      </c>
      <c r="F5" s="129">
        <f>F9/F11</f>
        <v>-2.5509118541033433</v>
      </c>
      <c r="G5" s="74"/>
      <c r="H5" s="74"/>
    </row>
    <row r="6" spans="2:8" ht="17" thickBot="1" x14ac:dyDescent="0.25">
      <c r="B6" s="84"/>
      <c r="C6" s="85"/>
      <c r="D6" s="86">
        <v>2018</v>
      </c>
      <c r="E6" s="86">
        <v>2019</v>
      </c>
      <c r="F6" s="121">
        <v>2020</v>
      </c>
      <c r="G6" s="74"/>
      <c r="H6" s="74"/>
    </row>
    <row r="7" spans="2:8" x14ac:dyDescent="0.2">
      <c r="B7" s="80" t="s">
        <v>72</v>
      </c>
      <c r="C7" s="81"/>
      <c r="D7" s="122">
        <v>44910</v>
      </c>
      <c r="E7" s="122">
        <v>45901</v>
      </c>
      <c r="F7" s="123">
        <v>49535</v>
      </c>
    </row>
    <row r="8" spans="2:8" ht="34" x14ac:dyDescent="0.2">
      <c r="B8" s="77" t="s">
        <v>73</v>
      </c>
      <c r="C8" s="54"/>
      <c r="D8" s="124">
        <v>55144</v>
      </c>
      <c r="E8" s="124">
        <v>57609</v>
      </c>
      <c r="F8" s="125">
        <v>58715</v>
      </c>
    </row>
    <row r="9" spans="2:8" ht="17" x14ac:dyDescent="0.2">
      <c r="B9" s="77" t="s">
        <v>74</v>
      </c>
      <c r="C9" s="54"/>
      <c r="D9" s="124">
        <v>5651</v>
      </c>
      <c r="E9" s="124">
        <v>6616</v>
      </c>
      <c r="F9" s="125">
        <v>6714</v>
      </c>
    </row>
    <row r="10" spans="2:8" ht="17" x14ac:dyDescent="0.2">
      <c r="B10" s="77" t="s">
        <v>16</v>
      </c>
      <c r="C10" s="54"/>
      <c r="D10" s="124">
        <v>86988</v>
      </c>
      <c r="E10" s="124">
        <v>92661</v>
      </c>
      <c r="F10" s="125">
        <v>96994</v>
      </c>
      <c r="G10" t="s">
        <v>37</v>
      </c>
    </row>
    <row r="11" spans="2:8" ht="35" thickBot="1" x14ac:dyDescent="0.25">
      <c r="B11" s="78" t="s">
        <v>75</v>
      </c>
      <c r="C11" s="55"/>
      <c r="D11" s="126">
        <v>-942</v>
      </c>
      <c r="E11" s="126">
        <v>-1667</v>
      </c>
      <c r="F11" s="127">
        <v>-2632</v>
      </c>
    </row>
    <row r="12" spans="2:8" x14ac:dyDescent="0.2">
      <c r="B12" s="116"/>
      <c r="C12" s="116"/>
      <c r="D12" s="116"/>
      <c r="E12" s="116"/>
      <c r="F12" s="116"/>
    </row>
    <row r="16" spans="2:8" x14ac:dyDescent="0.2">
      <c r="E16" t="s">
        <v>37</v>
      </c>
    </row>
    <row r="17" spans="3:3" x14ac:dyDescent="0.2">
      <c r="C1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Horiz BS</vt:lpstr>
      <vt:lpstr>Vert BS</vt:lpstr>
      <vt:lpstr>Horiz IS</vt:lpstr>
      <vt:lpstr>Vert IS</vt:lpstr>
      <vt:lpstr>Horiz CF</vt:lpstr>
      <vt:lpstr>FRA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2022-02-16T11:02:13Z</dcterms:created>
  <dcterms:modified xsi:type="dcterms:W3CDTF">2022-03-14T12:26:25Z</dcterms:modified>
</cp:coreProperties>
</file>